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9440" windowHeight="8070" tabRatio="928" firstSheet="1" activeTab="5"/>
  </bookViews>
  <sheets>
    <sheet name="１日目参加者AB登録" sheetId="1" state="hidden" r:id="rId1"/>
    <sheet name="１日目対戦表　AB会場" sheetId="3" r:id="rId2"/>
    <sheet name="１日目AB勝点表" sheetId="2" state="hidden" r:id="rId3"/>
    <sheet name="１日目　AB順位表 計算表" sheetId="4" state="hidden" r:id="rId4"/>
    <sheet name="１日目参加者CD登録" sheetId="6" state="hidden" r:id="rId5"/>
    <sheet name="１日目対戦表　CD会場" sheetId="8" r:id="rId6"/>
    <sheet name="１日目CD勝点表" sheetId="10" state="hidden" r:id="rId7"/>
    <sheet name="１日目　CD順位表 計算表" sheetId="11" state="hidden" r:id="rId8"/>
    <sheet name="１日目　順位計算表" sheetId="17" state="hidden" r:id="rId9"/>
    <sheet name="勝点表" sheetId="13" r:id="rId10"/>
    <sheet name="１日目　順位表" sheetId="15" r:id="rId11"/>
  </sheets>
  <definedNames>
    <definedName name="_xlnm._FilterDatabase" localSheetId="8" hidden="1">'１日目　順位計算表'!$A$2:$J$22</definedName>
    <definedName name="_xlnm._FilterDatabase" localSheetId="9" hidden="1">勝点表!$A$1:$J$34</definedName>
  </definedNames>
  <calcPr calcId="145621"/>
</workbook>
</file>

<file path=xl/calcChain.xml><?xml version="1.0" encoding="utf-8"?>
<calcChain xmlns="http://schemas.openxmlformats.org/spreadsheetml/2006/main">
  <c r="L20" i="8" l="1"/>
  <c r="A22" i="13" l="1"/>
  <c r="A4" i="17" s="1"/>
  <c r="A9" i="13"/>
  <c r="A3" i="17" s="1"/>
  <c r="A17" i="13"/>
  <c r="A6" i="17" s="1"/>
  <c r="B22" i="13"/>
  <c r="B4" i="17" s="1"/>
  <c r="B9" i="13"/>
  <c r="B3" i="17" s="1"/>
  <c r="B17" i="13"/>
  <c r="B6" i="17" s="1"/>
  <c r="G6" i="11"/>
  <c r="E6" i="11" s="1"/>
  <c r="H6" i="11"/>
  <c r="G7" i="11"/>
  <c r="I7" i="11" s="1"/>
  <c r="H7" i="11"/>
  <c r="G8" i="11"/>
  <c r="E8" i="11" s="1"/>
  <c r="H8" i="11"/>
  <c r="H9" i="11"/>
  <c r="G9" i="11"/>
  <c r="E9" i="11" s="1"/>
  <c r="G21" i="4"/>
  <c r="H21" i="4"/>
  <c r="H22" i="4"/>
  <c r="G22" i="4"/>
  <c r="E22" i="4" s="1"/>
  <c r="H23" i="4"/>
  <c r="G23" i="4"/>
  <c r="E23" i="4" s="1"/>
  <c r="G24" i="4"/>
  <c r="H24" i="4"/>
  <c r="E24" i="4" s="1"/>
  <c r="H46" i="4"/>
  <c r="G46" i="4"/>
  <c r="H47" i="4"/>
  <c r="G47" i="4"/>
  <c r="E47" i="4" s="1"/>
  <c r="H48" i="4"/>
  <c r="G48" i="4"/>
  <c r="G49" i="4"/>
  <c r="H49" i="4"/>
  <c r="I9" i="11"/>
  <c r="A30" i="13"/>
  <c r="A5" i="17" s="1"/>
  <c r="A33" i="13"/>
  <c r="A7" i="17" s="1"/>
  <c r="B30" i="13"/>
  <c r="B5" i="17" s="1"/>
  <c r="B33" i="13"/>
  <c r="B7" i="17" s="1"/>
  <c r="G31" i="11"/>
  <c r="H31" i="11"/>
  <c r="G32" i="11"/>
  <c r="H32" i="11"/>
  <c r="G33" i="11"/>
  <c r="H33" i="11"/>
  <c r="H34" i="11"/>
  <c r="G34" i="11"/>
  <c r="H46" i="11"/>
  <c r="G46" i="11"/>
  <c r="H47" i="11"/>
  <c r="G47" i="11"/>
  <c r="E47" i="11" s="1"/>
  <c r="H48" i="11"/>
  <c r="G48" i="11"/>
  <c r="G49" i="11"/>
  <c r="H49" i="11"/>
  <c r="H50" i="11"/>
  <c r="E7" i="17" s="1"/>
  <c r="A16" i="13"/>
  <c r="A8" i="17" s="1"/>
  <c r="B16" i="13"/>
  <c r="B8" i="17" s="1"/>
  <c r="G41" i="4"/>
  <c r="H41" i="4"/>
  <c r="G42" i="4"/>
  <c r="H42" i="4"/>
  <c r="H43" i="4"/>
  <c r="G43" i="4"/>
  <c r="H44" i="4"/>
  <c r="G44" i="4"/>
  <c r="A26" i="13"/>
  <c r="A9" i="17" s="1"/>
  <c r="B26" i="13"/>
  <c r="B9" i="17" s="1"/>
  <c r="H26" i="11"/>
  <c r="G26" i="11"/>
  <c r="G27" i="11"/>
  <c r="H27" i="11"/>
  <c r="G28" i="11"/>
  <c r="H28" i="11"/>
  <c r="G29" i="11"/>
  <c r="H29" i="11"/>
  <c r="A32" i="13"/>
  <c r="A11" i="17"/>
  <c r="B32" i="13"/>
  <c r="B11" i="17" s="1"/>
  <c r="G41" i="11"/>
  <c r="H41" i="11"/>
  <c r="G42" i="11"/>
  <c r="H42" i="11"/>
  <c r="E42" i="11" s="1"/>
  <c r="H43" i="11"/>
  <c r="E43" i="11" s="1"/>
  <c r="G43" i="11"/>
  <c r="H44" i="11"/>
  <c r="E44" i="11" s="1"/>
  <c r="G44" i="11"/>
  <c r="A10" i="13"/>
  <c r="A10" i="17" s="1"/>
  <c r="A18" i="13"/>
  <c r="A12" i="17" s="1"/>
  <c r="B10" i="13"/>
  <c r="B10" i="17" s="1"/>
  <c r="B18" i="13"/>
  <c r="B12" i="17" s="1"/>
  <c r="H26" i="4"/>
  <c r="G26" i="4"/>
  <c r="G27" i="4"/>
  <c r="H27" i="4"/>
  <c r="G28" i="4"/>
  <c r="H28" i="4"/>
  <c r="G29" i="4"/>
  <c r="H29" i="4"/>
  <c r="H51" i="4"/>
  <c r="G51" i="4"/>
  <c r="G52" i="4"/>
  <c r="H52" i="4"/>
  <c r="G53" i="4"/>
  <c r="H53" i="4"/>
  <c r="G54" i="4"/>
  <c r="H54" i="4"/>
  <c r="A6" i="13"/>
  <c r="A13" i="17" s="1"/>
  <c r="B6" i="13"/>
  <c r="B13" i="17" s="1"/>
  <c r="G6" i="4"/>
  <c r="H6" i="4"/>
  <c r="G7" i="4"/>
  <c r="H7" i="4"/>
  <c r="G8" i="4"/>
  <c r="E8" i="4" s="1"/>
  <c r="H8" i="4"/>
  <c r="H9" i="4"/>
  <c r="G9" i="4"/>
  <c r="A14" i="13"/>
  <c r="A15" i="17" s="1"/>
  <c r="B14" i="13"/>
  <c r="B15" i="17"/>
  <c r="H34" i="4"/>
  <c r="G34" i="4"/>
  <c r="E34" i="4" s="1"/>
  <c r="G31" i="4"/>
  <c r="H31" i="4"/>
  <c r="G32" i="4"/>
  <c r="H32" i="4"/>
  <c r="G33" i="4"/>
  <c r="H33" i="4"/>
  <c r="A23" i="13"/>
  <c r="A14" i="17" s="1"/>
  <c r="B23" i="13"/>
  <c r="B14" i="17"/>
  <c r="H11" i="11"/>
  <c r="G11" i="11"/>
  <c r="E11" i="11" s="1"/>
  <c r="H12" i="11"/>
  <c r="G12" i="11"/>
  <c r="G13" i="11"/>
  <c r="H13" i="11"/>
  <c r="H14" i="11"/>
  <c r="G14" i="11"/>
  <c r="E14" i="11" s="1"/>
  <c r="G16" i="11"/>
  <c r="E16" i="11" s="1"/>
  <c r="H16" i="11"/>
  <c r="G17" i="11"/>
  <c r="H17" i="11"/>
  <c r="H18" i="11"/>
  <c r="G18" i="11"/>
  <c r="H19" i="11"/>
  <c r="G19" i="11"/>
  <c r="E19" i="11"/>
  <c r="A7" i="13"/>
  <c r="A16" i="17" s="1"/>
  <c r="A24" i="13"/>
  <c r="A17" i="17" s="1"/>
  <c r="B7" i="13"/>
  <c r="B16" i="17" s="1"/>
  <c r="B24" i="13"/>
  <c r="B17" i="17" s="1"/>
  <c r="H11" i="4"/>
  <c r="G11" i="4"/>
  <c r="E11" i="4" s="1"/>
  <c r="H12" i="4"/>
  <c r="G12" i="4"/>
  <c r="G13" i="4"/>
  <c r="H13" i="4"/>
  <c r="H14" i="4"/>
  <c r="G14" i="4"/>
  <c r="H36" i="11"/>
  <c r="G36" i="11"/>
  <c r="E36" i="11" s="1"/>
  <c r="H37" i="11"/>
  <c r="G37" i="11"/>
  <c r="G38" i="11"/>
  <c r="H38" i="11"/>
  <c r="H39" i="11"/>
  <c r="G39" i="11"/>
  <c r="E39" i="11"/>
  <c r="A31" i="13"/>
  <c r="A18" i="17" s="1"/>
  <c r="A15" i="13"/>
  <c r="A19" i="17" s="1"/>
  <c r="B31" i="13"/>
  <c r="B18" i="17" s="1"/>
  <c r="B15" i="13"/>
  <c r="B19" i="17" s="1"/>
  <c r="H36" i="4"/>
  <c r="G36" i="4"/>
  <c r="H37" i="4"/>
  <c r="G37" i="4"/>
  <c r="G38" i="4"/>
  <c r="H38" i="4"/>
  <c r="H39" i="4"/>
  <c r="E39" i="4" s="1"/>
  <c r="G39" i="4"/>
  <c r="A8" i="13"/>
  <c r="A22" i="17" s="1"/>
  <c r="B8" i="13"/>
  <c r="B22" i="17" s="1"/>
  <c r="H16" i="4"/>
  <c r="G16" i="4"/>
  <c r="E16" i="4" s="1"/>
  <c r="G17" i="4"/>
  <c r="H17" i="4"/>
  <c r="H18" i="4"/>
  <c r="G18" i="4"/>
  <c r="H19" i="4"/>
  <c r="I19" i="4" s="1"/>
  <c r="G19" i="4"/>
  <c r="H51" i="11"/>
  <c r="G51" i="11"/>
  <c r="G52" i="11"/>
  <c r="H52" i="11"/>
  <c r="G53" i="11"/>
  <c r="E53" i="11" s="1"/>
  <c r="H53" i="11"/>
  <c r="G54" i="11"/>
  <c r="E54" i="11" s="1"/>
  <c r="H54" i="11"/>
  <c r="H21" i="11"/>
  <c r="G21" i="11"/>
  <c r="E21" i="11" s="1"/>
  <c r="H22" i="11"/>
  <c r="G22" i="11"/>
  <c r="H23" i="11"/>
  <c r="G23" i="11"/>
  <c r="E23" i="11" s="1"/>
  <c r="G24" i="11"/>
  <c r="H24" i="11"/>
  <c r="A25" i="13"/>
  <c r="A21" i="17" s="1"/>
  <c r="A34" i="13"/>
  <c r="A20" i="17" s="1"/>
  <c r="B25" i="13"/>
  <c r="B21" i="17" s="1"/>
  <c r="B34" i="13"/>
  <c r="B20" i="17" s="1"/>
  <c r="A15" i="10"/>
  <c r="B15" i="10"/>
  <c r="A16" i="10"/>
  <c r="B16" i="10"/>
  <c r="A17" i="10"/>
  <c r="B17" i="10"/>
  <c r="A18" i="10"/>
  <c r="B18" i="10"/>
  <c r="A19" i="10"/>
  <c r="B19" i="10"/>
  <c r="E7" i="3"/>
  <c r="J14" i="3" s="1"/>
  <c r="I6" i="8"/>
  <c r="J10" i="8" s="1"/>
  <c r="J13" i="8"/>
  <c r="E6" i="8"/>
  <c r="E11" i="8" s="1"/>
  <c r="I7" i="8"/>
  <c r="J8" i="8" s="1"/>
  <c r="E7" i="8"/>
  <c r="I11" i="8" s="1"/>
  <c r="I8" i="8"/>
  <c r="J11" i="8" s="1"/>
  <c r="J7" i="8"/>
  <c r="E14" i="8"/>
  <c r="E15" i="8"/>
  <c r="E10" i="8"/>
  <c r="I19" i="8"/>
  <c r="K26" i="8"/>
  <c r="L21" i="8"/>
  <c r="E19" i="8"/>
  <c r="K25" i="8" s="1"/>
  <c r="I20" i="8"/>
  <c r="I25" i="8" s="1"/>
  <c r="I21" i="8"/>
  <c r="K20" i="8" s="1"/>
  <c r="E20" i="8"/>
  <c r="L25" i="8" s="1"/>
  <c r="K19" i="8"/>
  <c r="L15" i="8"/>
  <c r="L11" i="8"/>
  <c r="K10" i="8"/>
  <c r="L8" i="8"/>
  <c r="I7" i="3"/>
  <c r="I10" i="3" s="1"/>
  <c r="I6" i="3"/>
  <c r="E12" i="3" s="1"/>
  <c r="I8" i="3"/>
  <c r="E10" i="3" s="1"/>
  <c r="E9" i="3"/>
  <c r="E6" i="3"/>
  <c r="E11" i="3" s="1"/>
  <c r="K14" i="3"/>
  <c r="I20" i="3"/>
  <c r="L24" i="3" s="1"/>
  <c r="E19" i="3"/>
  <c r="K25" i="3" s="1"/>
  <c r="I21" i="3"/>
  <c r="L22" i="3" s="1"/>
  <c r="L27" i="3"/>
  <c r="E20" i="3"/>
  <c r="I24" i="3" s="1"/>
  <c r="I19" i="3"/>
  <c r="I28" i="3" s="1"/>
  <c r="B11" i="10"/>
  <c r="B10" i="10"/>
  <c r="B9" i="10"/>
  <c r="B8" i="10"/>
  <c r="B7" i="10"/>
  <c r="A11" i="10"/>
  <c r="A10" i="10"/>
  <c r="A9" i="10"/>
  <c r="A8" i="10"/>
  <c r="A7" i="10"/>
  <c r="D54" i="11"/>
  <c r="D53" i="11"/>
  <c r="D52" i="11"/>
  <c r="D51" i="11"/>
  <c r="C51" i="11"/>
  <c r="B51" i="11"/>
  <c r="D49" i="11"/>
  <c r="D48" i="11"/>
  <c r="D47" i="11"/>
  <c r="D46" i="11"/>
  <c r="C46" i="11"/>
  <c r="B46" i="11"/>
  <c r="D44" i="11"/>
  <c r="D43" i="11"/>
  <c r="D42" i="11"/>
  <c r="D41" i="11"/>
  <c r="C41" i="11"/>
  <c r="B41" i="11"/>
  <c r="D39" i="11"/>
  <c r="D38" i="11"/>
  <c r="D37" i="11"/>
  <c r="D36" i="11"/>
  <c r="C36" i="11"/>
  <c r="B36" i="11"/>
  <c r="D34" i="11"/>
  <c r="D33" i="11"/>
  <c r="D32" i="11"/>
  <c r="D31" i="11"/>
  <c r="C31" i="11"/>
  <c r="B31" i="11"/>
  <c r="D29" i="11"/>
  <c r="D28" i="11"/>
  <c r="D27" i="11"/>
  <c r="D26" i="11"/>
  <c r="C26" i="11"/>
  <c r="B26" i="11"/>
  <c r="D24" i="11"/>
  <c r="D23" i="11"/>
  <c r="D22" i="11"/>
  <c r="D21" i="11"/>
  <c r="C21" i="11"/>
  <c r="B21" i="11"/>
  <c r="D19" i="11"/>
  <c r="D18" i="11"/>
  <c r="D17" i="11"/>
  <c r="D16" i="11"/>
  <c r="C16" i="11"/>
  <c r="B16" i="11"/>
  <c r="D14" i="11"/>
  <c r="D13" i="11"/>
  <c r="D12" i="11"/>
  <c r="D11" i="11"/>
  <c r="C11" i="11"/>
  <c r="B11" i="11"/>
  <c r="D9" i="11"/>
  <c r="D8" i="11"/>
  <c r="D7" i="11"/>
  <c r="D6" i="11"/>
  <c r="C6" i="11"/>
  <c r="B6" i="11"/>
  <c r="I52" i="11"/>
  <c r="I51" i="11"/>
  <c r="I49" i="11"/>
  <c r="I48" i="11"/>
  <c r="I47" i="11"/>
  <c r="I46" i="11"/>
  <c r="I44" i="11"/>
  <c r="I43" i="11"/>
  <c r="I42" i="11"/>
  <c r="I41" i="11"/>
  <c r="I39" i="11"/>
  <c r="I38" i="11"/>
  <c r="I37" i="11"/>
  <c r="I34" i="11"/>
  <c r="I33" i="11"/>
  <c r="I32" i="11"/>
  <c r="I31" i="11"/>
  <c r="I29" i="11"/>
  <c r="I28" i="11"/>
  <c r="I27" i="11"/>
  <c r="I26" i="11"/>
  <c r="I22" i="11"/>
  <c r="I21" i="11"/>
  <c r="I19" i="11"/>
  <c r="I17" i="11"/>
  <c r="I16" i="11"/>
  <c r="I14" i="11"/>
  <c r="I13" i="11"/>
  <c r="I12" i="11"/>
  <c r="I11" i="11"/>
  <c r="B19" i="2"/>
  <c r="A19" i="2"/>
  <c r="B18" i="2"/>
  <c r="A18" i="2"/>
  <c r="B17" i="2"/>
  <c r="A17" i="2"/>
  <c r="B16" i="2"/>
  <c r="A16" i="2"/>
  <c r="B15" i="2"/>
  <c r="A15" i="2"/>
  <c r="B11" i="2"/>
  <c r="A11" i="2"/>
  <c r="B10" i="2"/>
  <c r="A10" i="2"/>
  <c r="B9" i="2"/>
  <c r="A9" i="2"/>
  <c r="B8" i="2"/>
  <c r="A8" i="2"/>
  <c r="B7" i="2"/>
  <c r="A7" i="2"/>
  <c r="D54" i="4"/>
  <c r="D53" i="4"/>
  <c r="D52" i="4"/>
  <c r="D51" i="4"/>
  <c r="C51" i="4"/>
  <c r="B51" i="4"/>
  <c r="D49" i="4"/>
  <c r="D48" i="4"/>
  <c r="D47" i="4"/>
  <c r="D46" i="4"/>
  <c r="C46" i="4"/>
  <c r="B46" i="4"/>
  <c r="D44" i="4"/>
  <c r="D43" i="4"/>
  <c r="D42" i="4"/>
  <c r="D41" i="4"/>
  <c r="C41" i="4"/>
  <c r="B41" i="4"/>
  <c r="D39" i="4"/>
  <c r="D38" i="4"/>
  <c r="D37" i="4"/>
  <c r="D36" i="4"/>
  <c r="C36" i="4"/>
  <c r="B36" i="4"/>
  <c r="D34" i="4"/>
  <c r="D33" i="4"/>
  <c r="D32" i="4"/>
  <c r="D31" i="4"/>
  <c r="C31" i="4"/>
  <c r="B31" i="4"/>
  <c r="D29" i="4"/>
  <c r="D28" i="4"/>
  <c r="D27" i="4"/>
  <c r="D26" i="4"/>
  <c r="C26" i="4"/>
  <c r="B26" i="4"/>
  <c r="D24" i="4"/>
  <c r="D23" i="4"/>
  <c r="D22" i="4"/>
  <c r="D21" i="4"/>
  <c r="C21" i="4"/>
  <c r="B21" i="4"/>
  <c r="D19" i="4"/>
  <c r="D18" i="4"/>
  <c r="D17" i="4"/>
  <c r="D16" i="4"/>
  <c r="C16" i="4"/>
  <c r="B16" i="4"/>
  <c r="D14" i="4"/>
  <c r="D13" i="4"/>
  <c r="D12" i="4"/>
  <c r="D11" i="4"/>
  <c r="C11" i="4"/>
  <c r="B11" i="4"/>
  <c r="D9" i="4"/>
  <c r="D8" i="4"/>
  <c r="D7" i="4"/>
  <c r="D6" i="4"/>
  <c r="C6" i="4"/>
  <c r="B6" i="4"/>
  <c r="I28" i="8"/>
  <c r="E28" i="8"/>
  <c r="J27" i="8"/>
  <c r="J26" i="8"/>
  <c r="J25" i="8"/>
  <c r="E25" i="8"/>
  <c r="I24" i="8"/>
  <c r="J23" i="8"/>
  <c r="I22" i="8"/>
  <c r="E21" i="8"/>
  <c r="I54" i="4"/>
  <c r="I53" i="4"/>
  <c r="I52" i="4"/>
  <c r="I51" i="4"/>
  <c r="I49" i="4"/>
  <c r="I48" i="4"/>
  <c r="I47" i="4"/>
  <c r="I46" i="4"/>
  <c r="I44" i="4"/>
  <c r="I43" i="4"/>
  <c r="I42" i="4"/>
  <c r="I41" i="4"/>
  <c r="I39" i="4"/>
  <c r="I38" i="4"/>
  <c r="I37" i="4"/>
  <c r="I36" i="4"/>
  <c r="I34" i="4"/>
  <c r="I33" i="4"/>
  <c r="I32" i="4"/>
  <c r="I31" i="4"/>
  <c r="I29" i="4"/>
  <c r="I28" i="4"/>
  <c r="I27" i="4"/>
  <c r="I26" i="4"/>
  <c r="I24" i="4"/>
  <c r="I23" i="4"/>
  <c r="I22" i="4"/>
  <c r="I21" i="4"/>
  <c r="I18" i="4"/>
  <c r="I17" i="4"/>
  <c r="I16" i="4"/>
  <c r="I14" i="4"/>
  <c r="I13" i="4"/>
  <c r="I12" i="4"/>
  <c r="I11" i="4"/>
  <c r="I27" i="3"/>
  <c r="E27" i="3"/>
  <c r="J25" i="3"/>
  <c r="J22" i="3"/>
  <c r="J21" i="3"/>
  <c r="E21" i="3"/>
  <c r="K22" i="8" l="1"/>
  <c r="J15" i="8"/>
  <c r="I53" i="11"/>
  <c r="E18" i="4"/>
  <c r="E36" i="4"/>
  <c r="H30" i="4"/>
  <c r="E10" i="17" s="1"/>
  <c r="E27" i="11"/>
  <c r="E43" i="4"/>
  <c r="E21" i="4"/>
  <c r="E25" i="4" s="1"/>
  <c r="H35" i="11"/>
  <c r="E5" i="17" s="1"/>
  <c r="L12" i="8"/>
  <c r="I10" i="8"/>
  <c r="J9" i="8"/>
  <c r="E18" i="11"/>
  <c r="E26" i="11"/>
  <c r="I12" i="8"/>
  <c r="H20" i="11"/>
  <c r="E17" i="17" s="1"/>
  <c r="I8" i="4"/>
  <c r="E29" i="11"/>
  <c r="H15" i="4"/>
  <c r="E16" i="17" s="1"/>
  <c r="E41" i="4"/>
  <c r="I23" i="11"/>
  <c r="H40" i="11"/>
  <c r="E18" i="17" s="1"/>
  <c r="I36" i="11"/>
  <c r="K8" i="8"/>
  <c r="E8" i="8"/>
  <c r="E24" i="11"/>
  <c r="I54" i="11"/>
  <c r="E12" i="4"/>
  <c r="E33" i="11"/>
  <c r="H10" i="11"/>
  <c r="E4" i="17" s="1"/>
  <c r="E52" i="4"/>
  <c r="E27" i="4"/>
  <c r="E23" i="3"/>
  <c r="I26" i="8"/>
  <c r="I25" i="3"/>
  <c r="I23" i="8"/>
  <c r="L9" i="3"/>
  <c r="K13" i="8"/>
  <c r="K21" i="8"/>
  <c r="I9" i="8"/>
  <c r="J6" i="3"/>
  <c r="G55" i="11"/>
  <c r="H45" i="11"/>
  <c r="E11" i="17" s="1"/>
  <c r="H30" i="11"/>
  <c r="E9" i="17" s="1"/>
  <c r="E49" i="11"/>
  <c r="H25" i="4"/>
  <c r="E3" i="17" s="1"/>
  <c r="G20" i="4"/>
  <c r="D22" i="17" s="1"/>
  <c r="E52" i="11"/>
  <c r="H20" i="4"/>
  <c r="E22" i="17" s="1"/>
  <c r="H10" i="4"/>
  <c r="E13" i="17" s="1"/>
  <c r="E26" i="4"/>
  <c r="E28" i="11"/>
  <c r="E30" i="11" s="1"/>
  <c r="E34" i="11"/>
  <c r="I6" i="11"/>
  <c r="E46" i="4"/>
  <c r="G10" i="11"/>
  <c r="D4" i="17" s="1"/>
  <c r="J21" i="8"/>
  <c r="J28" i="8"/>
  <c r="K12" i="8"/>
  <c r="I23" i="3"/>
  <c r="J22" i="8"/>
  <c r="E27" i="8"/>
  <c r="J11" i="3"/>
  <c r="L13" i="8"/>
  <c r="L24" i="8"/>
  <c r="I15" i="8"/>
  <c r="E26" i="3"/>
  <c r="J19" i="8"/>
  <c r="E24" i="8"/>
  <c r="I27" i="8"/>
  <c r="I24" i="11"/>
  <c r="I14" i="3"/>
  <c r="L14" i="8"/>
  <c r="K28" i="8"/>
  <c r="H25" i="11"/>
  <c r="E21" i="17" s="1"/>
  <c r="E51" i="11"/>
  <c r="N35" i="11" s="1"/>
  <c r="E54" i="4"/>
  <c r="E29" i="4"/>
  <c r="E41" i="11"/>
  <c r="E48" i="11"/>
  <c r="H50" i="4"/>
  <c r="E6" i="17" s="1"/>
  <c r="H55" i="11"/>
  <c r="E20" i="17" s="1"/>
  <c r="E19" i="4"/>
  <c r="E6" i="4"/>
  <c r="E48" i="4"/>
  <c r="J28" i="3"/>
  <c r="E22" i="8"/>
  <c r="I18" i="11"/>
  <c r="I11" i="3"/>
  <c r="L23" i="8"/>
  <c r="E12" i="8"/>
  <c r="I14" i="8"/>
  <c r="E38" i="11"/>
  <c r="E14" i="4"/>
  <c r="E32" i="11"/>
  <c r="N15" i="4"/>
  <c r="N16" i="4"/>
  <c r="H3" i="17" s="1"/>
  <c r="N17" i="4"/>
  <c r="K20" i="3"/>
  <c r="K8" i="3"/>
  <c r="E24" i="3"/>
  <c r="E28" i="3"/>
  <c r="K22" i="3"/>
  <c r="J9" i="3"/>
  <c r="I13" i="3"/>
  <c r="E38" i="4"/>
  <c r="K24" i="3"/>
  <c r="J10" i="3"/>
  <c r="E13" i="3"/>
  <c r="J8" i="3"/>
  <c r="J20" i="3"/>
  <c r="J24" i="3"/>
  <c r="L8" i="3"/>
  <c r="E17" i="4"/>
  <c r="N12" i="4" s="1"/>
  <c r="H40" i="4"/>
  <c r="E19" i="17" s="1"/>
  <c r="I6" i="4"/>
  <c r="G55" i="4"/>
  <c r="G45" i="4"/>
  <c r="E49" i="4"/>
  <c r="N30" i="4" s="1"/>
  <c r="E8" i="3"/>
  <c r="I9" i="3"/>
  <c r="E33" i="4"/>
  <c r="E51" i="4"/>
  <c r="I12" i="3"/>
  <c r="E9" i="4"/>
  <c r="E44" i="4"/>
  <c r="E53" i="4"/>
  <c r="J14" i="8"/>
  <c r="J6" i="8"/>
  <c r="K14" i="8"/>
  <c r="I13" i="8"/>
  <c r="E9" i="8"/>
  <c r="J26" i="3"/>
  <c r="J23" i="3"/>
  <c r="I22" i="3"/>
  <c r="L20" i="3"/>
  <c r="E25" i="3"/>
  <c r="L10" i="8"/>
  <c r="L25" i="3"/>
  <c r="K27" i="3"/>
  <c r="I26" i="3"/>
  <c r="J27" i="3"/>
  <c r="E22" i="3"/>
  <c r="J19" i="3"/>
  <c r="J20" i="8"/>
  <c r="E26" i="8"/>
  <c r="J24" i="8"/>
  <c r="K24" i="8"/>
  <c r="L22" i="8"/>
  <c r="E23" i="8"/>
  <c r="J7" i="3"/>
  <c r="L14" i="3"/>
  <c r="J12" i="3"/>
  <c r="L7" i="3"/>
  <c r="E15" i="3"/>
  <c r="I15" i="3"/>
  <c r="E14" i="3"/>
  <c r="K11" i="8"/>
  <c r="K15" i="8"/>
  <c r="L28" i="8"/>
  <c r="E13" i="8"/>
  <c r="J12" i="8"/>
  <c r="J15" i="3"/>
  <c r="J13" i="3"/>
  <c r="G30" i="4"/>
  <c r="E28" i="4"/>
  <c r="E30" i="4" s="1"/>
  <c r="D8" i="17"/>
  <c r="E13" i="4"/>
  <c r="G15" i="4"/>
  <c r="E13" i="11"/>
  <c r="G15" i="11"/>
  <c r="G35" i="4"/>
  <c r="E31" i="4"/>
  <c r="E7" i="4"/>
  <c r="I7" i="4"/>
  <c r="D12" i="17"/>
  <c r="G30" i="11"/>
  <c r="E31" i="11"/>
  <c r="G35" i="11"/>
  <c r="E22" i="11"/>
  <c r="I20" i="4"/>
  <c r="E37" i="4"/>
  <c r="E37" i="11"/>
  <c r="E40" i="11" s="1"/>
  <c r="H35" i="4"/>
  <c r="E15" i="17" s="1"/>
  <c r="G10" i="4"/>
  <c r="D13" i="17" s="1"/>
  <c r="H45" i="4"/>
  <c r="E8" i="17" s="1"/>
  <c r="E46" i="11"/>
  <c r="G50" i="11"/>
  <c r="G25" i="11"/>
  <c r="G40" i="4"/>
  <c r="G40" i="11"/>
  <c r="G20" i="11"/>
  <c r="E17" i="11"/>
  <c r="H15" i="11"/>
  <c r="E14" i="17" s="1"/>
  <c r="E12" i="11"/>
  <c r="E15" i="11" s="1"/>
  <c r="E32" i="4"/>
  <c r="G45" i="11"/>
  <c r="I9" i="4"/>
  <c r="H55" i="4"/>
  <c r="E12" i="17" s="1"/>
  <c r="E42" i="4"/>
  <c r="G25" i="4"/>
  <c r="E7" i="11"/>
  <c r="E10" i="11" s="1"/>
  <c r="I8" i="11"/>
  <c r="I10" i="11" s="1"/>
  <c r="G50" i="4"/>
  <c r="N20" i="11" l="1"/>
  <c r="E11" i="10" s="1"/>
  <c r="E55" i="11"/>
  <c r="E15" i="4"/>
  <c r="N19" i="11"/>
  <c r="N18" i="11"/>
  <c r="C9" i="17"/>
  <c r="F11" i="10"/>
  <c r="R10" i="11"/>
  <c r="D10" i="2"/>
  <c r="E20" i="4"/>
  <c r="F9" i="2" s="1"/>
  <c r="N33" i="11"/>
  <c r="N27" i="11"/>
  <c r="N28" i="11"/>
  <c r="E45" i="11"/>
  <c r="N29" i="11"/>
  <c r="N34" i="11"/>
  <c r="E40" i="4"/>
  <c r="R12" i="4" s="1"/>
  <c r="E10" i="4"/>
  <c r="R6" i="4" s="1"/>
  <c r="E55" i="4"/>
  <c r="C12" i="17" s="1"/>
  <c r="H9" i="17"/>
  <c r="D11" i="10"/>
  <c r="I9" i="17"/>
  <c r="N14" i="4"/>
  <c r="I55" i="11"/>
  <c r="D20" i="17"/>
  <c r="G22" i="17"/>
  <c r="C9" i="2"/>
  <c r="G6" i="17"/>
  <c r="C18" i="2"/>
  <c r="G3" i="17"/>
  <c r="C10" i="2"/>
  <c r="N32" i="4"/>
  <c r="E45" i="4"/>
  <c r="R13" i="4" s="1"/>
  <c r="E50" i="4"/>
  <c r="N31" i="4"/>
  <c r="C3" i="17"/>
  <c r="R9" i="4"/>
  <c r="F10" i="2"/>
  <c r="N35" i="4"/>
  <c r="N33" i="4"/>
  <c r="N34" i="4"/>
  <c r="E9" i="2"/>
  <c r="I22" i="17"/>
  <c r="I10" i="4"/>
  <c r="G7" i="2" s="1"/>
  <c r="N13" i="4"/>
  <c r="I3" i="17"/>
  <c r="E10" i="2"/>
  <c r="R12" i="11"/>
  <c r="C18" i="17"/>
  <c r="F16" i="10"/>
  <c r="C19" i="17"/>
  <c r="F16" i="2"/>
  <c r="C8" i="17"/>
  <c r="F17" i="2"/>
  <c r="C14" i="17"/>
  <c r="R7" i="11"/>
  <c r="F8" i="10"/>
  <c r="C4" i="17"/>
  <c r="R6" i="11"/>
  <c r="F7" i="10"/>
  <c r="C16" i="17"/>
  <c r="R7" i="4"/>
  <c r="F8" i="2"/>
  <c r="C10" i="17"/>
  <c r="R10" i="4"/>
  <c r="F11" i="2"/>
  <c r="I40" i="4"/>
  <c r="D19" i="17"/>
  <c r="N23" i="11"/>
  <c r="N22" i="11"/>
  <c r="N21" i="11"/>
  <c r="E35" i="11"/>
  <c r="I35" i="4"/>
  <c r="D15" i="17"/>
  <c r="R15" i="4"/>
  <c r="F19" i="2"/>
  <c r="N12" i="11"/>
  <c r="N14" i="11"/>
  <c r="N13" i="11"/>
  <c r="I25" i="11"/>
  <c r="D21" i="17"/>
  <c r="F22" i="17"/>
  <c r="T8" i="4"/>
  <c r="G9" i="2"/>
  <c r="I15" i="11"/>
  <c r="D14" i="17"/>
  <c r="D10" i="17"/>
  <c r="I30" i="4"/>
  <c r="C20" i="17"/>
  <c r="R15" i="11"/>
  <c r="F19" i="10"/>
  <c r="N28" i="4"/>
  <c r="N27" i="4"/>
  <c r="N29" i="4"/>
  <c r="N18" i="4"/>
  <c r="N20" i="4"/>
  <c r="N19" i="4"/>
  <c r="N7" i="11"/>
  <c r="N6" i="11"/>
  <c r="N8" i="11"/>
  <c r="I20" i="11"/>
  <c r="D17" i="17"/>
  <c r="D7" i="17"/>
  <c r="I50" i="11"/>
  <c r="N17" i="11"/>
  <c r="N15" i="11"/>
  <c r="N16" i="11"/>
  <c r="I30" i="11"/>
  <c r="D9" i="17"/>
  <c r="N7" i="4"/>
  <c r="N6" i="4"/>
  <c r="N8" i="4"/>
  <c r="C22" i="17"/>
  <c r="R8" i="4"/>
  <c r="G20" i="17"/>
  <c r="C19" i="10"/>
  <c r="E25" i="11"/>
  <c r="I50" i="4"/>
  <c r="D6" i="17"/>
  <c r="N25" i="4"/>
  <c r="N24" i="4"/>
  <c r="N26" i="4"/>
  <c r="N11" i="4"/>
  <c r="N10" i="4"/>
  <c r="N9" i="4"/>
  <c r="I20" i="17"/>
  <c r="E19" i="10"/>
  <c r="C13" i="17"/>
  <c r="F7" i="2"/>
  <c r="F4" i="17"/>
  <c r="T6" i="11"/>
  <c r="G7" i="10"/>
  <c r="D3" i="17"/>
  <c r="I25" i="4"/>
  <c r="D11" i="17"/>
  <c r="I45" i="11"/>
  <c r="N11" i="11"/>
  <c r="N10" i="11"/>
  <c r="N9" i="11"/>
  <c r="I40" i="11"/>
  <c r="D18" i="17"/>
  <c r="E50" i="11"/>
  <c r="N31" i="11"/>
  <c r="N30" i="11"/>
  <c r="N32" i="11"/>
  <c r="N26" i="11"/>
  <c r="N25" i="11"/>
  <c r="N24" i="11"/>
  <c r="I35" i="11"/>
  <c r="D5" i="17"/>
  <c r="I55" i="4"/>
  <c r="E35" i="4"/>
  <c r="N23" i="4"/>
  <c r="N22" i="4"/>
  <c r="N21" i="4"/>
  <c r="D16" i="17"/>
  <c r="I15" i="4"/>
  <c r="I45" i="4"/>
  <c r="E20" i="11"/>
  <c r="H20" i="17"/>
  <c r="D19" i="10"/>
  <c r="G9" i="17" l="1"/>
  <c r="C11" i="10"/>
  <c r="H11" i="17"/>
  <c r="D17" i="10"/>
  <c r="G11" i="17"/>
  <c r="C17" i="10"/>
  <c r="F20" i="17"/>
  <c r="T15" i="11"/>
  <c r="G19" i="10"/>
  <c r="I11" i="17"/>
  <c r="E17" i="10"/>
  <c r="C11" i="17"/>
  <c r="R13" i="11"/>
  <c r="F17" i="10"/>
  <c r="S8" i="4"/>
  <c r="H12" i="17"/>
  <c r="D19" i="2"/>
  <c r="G12" i="17"/>
  <c r="C19" i="2"/>
  <c r="T6" i="4"/>
  <c r="E19" i="2"/>
  <c r="I12" i="17"/>
  <c r="I6" i="17"/>
  <c r="E18" i="2"/>
  <c r="F13" i="17"/>
  <c r="H22" i="17"/>
  <c r="D9" i="2"/>
  <c r="S7" i="4"/>
  <c r="H6" i="17"/>
  <c r="D18" i="2"/>
  <c r="C6" i="17"/>
  <c r="R14" i="4"/>
  <c r="F18" i="2"/>
  <c r="F12" i="17"/>
  <c r="T15" i="4"/>
  <c r="G19" i="2"/>
  <c r="H7" i="17"/>
  <c r="D18" i="10"/>
  <c r="H10" i="17"/>
  <c r="D11" i="2"/>
  <c r="F14" i="17"/>
  <c r="T7" i="11"/>
  <c r="G8" i="10"/>
  <c r="G17" i="17"/>
  <c r="C9" i="10"/>
  <c r="H5" i="17"/>
  <c r="D15" i="10"/>
  <c r="F8" i="17"/>
  <c r="G17" i="2"/>
  <c r="T13" i="4"/>
  <c r="H15" i="17"/>
  <c r="D15" i="2"/>
  <c r="I18" i="17"/>
  <c r="E16" i="10"/>
  <c r="C7" i="17"/>
  <c r="R14" i="11"/>
  <c r="F18" i="10"/>
  <c r="H14" i="17"/>
  <c r="D8" i="10"/>
  <c r="F3" i="17"/>
  <c r="G10" i="2"/>
  <c r="T9" i="4"/>
  <c r="I16" i="17"/>
  <c r="E8" i="2"/>
  <c r="I13" i="17"/>
  <c r="E7" i="2"/>
  <c r="F9" i="17"/>
  <c r="T10" i="11"/>
  <c r="G11" i="10"/>
  <c r="F7" i="17"/>
  <c r="T14" i="11"/>
  <c r="G18" i="10"/>
  <c r="I4" i="17"/>
  <c r="E7" i="10"/>
  <c r="E11" i="2"/>
  <c r="I10" i="17"/>
  <c r="D17" i="2"/>
  <c r="H8" i="17"/>
  <c r="F10" i="17"/>
  <c r="G11" i="2"/>
  <c r="T10" i="4"/>
  <c r="F21" i="17"/>
  <c r="G10" i="10"/>
  <c r="T9" i="11"/>
  <c r="F15" i="17"/>
  <c r="T11" i="4"/>
  <c r="G15" i="2"/>
  <c r="I5" i="17"/>
  <c r="E15" i="10"/>
  <c r="S10" i="4"/>
  <c r="C17" i="17"/>
  <c r="R8" i="11"/>
  <c r="S6" i="11" s="1"/>
  <c r="F9" i="10"/>
  <c r="H18" i="17"/>
  <c r="D16" i="10"/>
  <c r="H16" i="17"/>
  <c r="D8" i="2"/>
  <c r="C17" i="2"/>
  <c r="G8" i="17"/>
  <c r="F16" i="17"/>
  <c r="T7" i="4"/>
  <c r="G8" i="2"/>
  <c r="I7" i="17"/>
  <c r="E18" i="10"/>
  <c r="G13" i="17"/>
  <c r="C7" i="2"/>
  <c r="D10" i="10"/>
  <c r="H21" i="17"/>
  <c r="G4" i="17"/>
  <c r="C7" i="10"/>
  <c r="G10" i="17"/>
  <c r="C11" i="2"/>
  <c r="D9" i="10"/>
  <c r="H17" i="17"/>
  <c r="C5" i="17"/>
  <c r="R11" i="11"/>
  <c r="S15" i="11" s="1"/>
  <c r="F15" i="10"/>
  <c r="C15" i="2"/>
  <c r="G15" i="17"/>
  <c r="G14" i="17"/>
  <c r="C8" i="10"/>
  <c r="D16" i="2"/>
  <c r="H19" i="17"/>
  <c r="I21" i="17"/>
  <c r="E10" i="10"/>
  <c r="F17" i="17"/>
  <c r="T8" i="11"/>
  <c r="G9" i="10"/>
  <c r="E15" i="2"/>
  <c r="I15" i="17"/>
  <c r="F5" i="17"/>
  <c r="T11" i="11"/>
  <c r="G15" i="10"/>
  <c r="I14" i="17"/>
  <c r="E8" i="10"/>
  <c r="E16" i="2"/>
  <c r="I19" i="17"/>
  <c r="F6" i="17"/>
  <c r="T14" i="4"/>
  <c r="G18" i="2"/>
  <c r="C15" i="17"/>
  <c r="R11" i="4"/>
  <c r="F15" i="2"/>
  <c r="G18" i="17"/>
  <c r="C16" i="10"/>
  <c r="G7" i="17"/>
  <c r="C18" i="10"/>
  <c r="F18" i="17"/>
  <c r="T12" i="11"/>
  <c r="G16" i="10"/>
  <c r="F11" i="17"/>
  <c r="T13" i="11"/>
  <c r="G17" i="10"/>
  <c r="S6" i="4"/>
  <c r="S9" i="4"/>
  <c r="C8" i="2"/>
  <c r="G16" i="17"/>
  <c r="G19" i="17"/>
  <c r="C16" i="2"/>
  <c r="C21" i="17"/>
  <c r="R9" i="11"/>
  <c r="F10" i="10"/>
  <c r="H13" i="17"/>
  <c r="D7" i="2"/>
  <c r="G21" i="17"/>
  <c r="C10" i="10"/>
  <c r="H4" i="17"/>
  <c r="D7" i="10"/>
  <c r="I8" i="17"/>
  <c r="E17" i="2"/>
  <c r="E9" i="10"/>
  <c r="I17" i="17"/>
  <c r="G5" i="17"/>
  <c r="C15" i="10"/>
  <c r="F19" i="17"/>
  <c r="G16" i="2"/>
  <c r="T12" i="4"/>
  <c r="S10" i="11" l="1"/>
  <c r="U10" i="11" s="1"/>
  <c r="J9" i="17" s="1"/>
  <c r="S9" i="11"/>
  <c r="S14" i="11"/>
  <c r="U7" i="4"/>
  <c r="J16" i="17" s="1"/>
  <c r="U9" i="4"/>
  <c r="J3" i="17" s="1"/>
  <c r="U6" i="4"/>
  <c r="J13" i="17" s="1"/>
  <c r="S11" i="4"/>
  <c r="S14" i="4"/>
  <c r="S11" i="11"/>
  <c r="S13" i="11"/>
  <c r="U13" i="11" s="1"/>
  <c r="J11" i="17" s="1"/>
  <c r="S13" i="4"/>
  <c r="U14" i="11"/>
  <c r="J7" i="17" s="1"/>
  <c r="S12" i="11"/>
  <c r="U12" i="11" s="1"/>
  <c r="J18" i="17" s="1"/>
  <c r="S12" i="4"/>
  <c r="U8" i="4"/>
  <c r="J22" i="17" s="1"/>
  <c r="U10" i="4"/>
  <c r="J10" i="17" s="1"/>
  <c r="S7" i="11"/>
  <c r="U6" i="11" s="1"/>
  <c r="J4" i="17" s="1"/>
  <c r="S15" i="4"/>
  <c r="S8" i="11"/>
  <c r="U8" i="11" s="1"/>
  <c r="J17" i="17" s="1"/>
  <c r="U9" i="11" l="1"/>
  <c r="J21" i="17" s="1"/>
  <c r="U13" i="4"/>
  <c r="J8" i="17" s="1"/>
  <c r="U12" i="4"/>
  <c r="J19" i="17" s="1"/>
  <c r="U15" i="4"/>
  <c r="J12" i="17" s="1"/>
  <c r="U11" i="11"/>
  <c r="J5" i="17" s="1"/>
  <c r="U7" i="11"/>
  <c r="J14" i="17" s="1"/>
  <c r="U14" i="4"/>
  <c r="J6" i="17" s="1"/>
  <c r="U11" i="4"/>
  <c r="J15" i="17" s="1"/>
  <c r="U15" i="11"/>
  <c r="J20" i="17" s="1"/>
</calcChain>
</file>

<file path=xl/sharedStrings.xml><?xml version="1.0" encoding="utf-8"?>
<sst xmlns="http://schemas.openxmlformats.org/spreadsheetml/2006/main" count="551" uniqueCount="207">
  <si>
    <t>Aブロックチーム</t>
    <phoneticPr fontId="2"/>
  </si>
  <si>
    <t>対戦表表示名</t>
    <rPh sb="0" eb="2">
      <t>タイセン</t>
    </rPh>
    <rPh sb="2" eb="3">
      <t>ヒョウ</t>
    </rPh>
    <rPh sb="3" eb="5">
      <t>ヒョウジ</t>
    </rPh>
    <rPh sb="5" eb="6">
      <t>メイ</t>
    </rPh>
    <phoneticPr fontId="2"/>
  </si>
  <si>
    <t>県</t>
    <rPh sb="0" eb="1">
      <t>ケン</t>
    </rPh>
    <phoneticPr fontId="2"/>
  </si>
  <si>
    <t>Bブロックチーム</t>
    <phoneticPr fontId="2"/>
  </si>
  <si>
    <t>第13回　KOBARIカップ　　組合せ　（勝点表）</t>
    <rPh sb="0" eb="1">
      <t>ダイ</t>
    </rPh>
    <rPh sb="3" eb="4">
      <t>カイ</t>
    </rPh>
    <rPh sb="16" eb="18">
      <t>クミアワ</t>
    </rPh>
    <rPh sb="21" eb="22">
      <t>カチ</t>
    </rPh>
    <rPh sb="22" eb="23">
      <t>テン</t>
    </rPh>
    <rPh sb="23" eb="24">
      <t>ヒョウ</t>
    </rPh>
    <phoneticPr fontId="2"/>
  </si>
  <si>
    <t>１日目　　　　平成２９年５月３日（水・祝）</t>
    <rPh sb="1" eb="2">
      <t>ヒ</t>
    </rPh>
    <rPh sb="2" eb="3">
      <t>メ</t>
    </rPh>
    <rPh sb="7" eb="9">
      <t>ヘイセイ</t>
    </rPh>
    <rPh sb="11" eb="12">
      <t>ネン</t>
    </rPh>
    <rPh sb="13" eb="14">
      <t>ガツ</t>
    </rPh>
    <rPh sb="15" eb="16">
      <t>ヒ</t>
    </rPh>
    <rPh sb="17" eb="18">
      <t>スイ</t>
    </rPh>
    <rPh sb="19" eb="20">
      <t>シュク</t>
    </rPh>
    <phoneticPr fontId="2"/>
  </si>
  <si>
    <t>Aリーグ</t>
    <phoneticPr fontId="2"/>
  </si>
  <si>
    <t>チーム名</t>
    <rPh sb="3" eb="4">
      <t>メイ</t>
    </rPh>
    <phoneticPr fontId="2"/>
  </si>
  <si>
    <t>勝</t>
    <rPh sb="0" eb="1">
      <t>カチ</t>
    </rPh>
    <phoneticPr fontId="2"/>
  </si>
  <si>
    <t>敗</t>
    <rPh sb="0" eb="1">
      <t>ハイ</t>
    </rPh>
    <phoneticPr fontId="2"/>
  </si>
  <si>
    <t>分</t>
    <rPh sb="0" eb="1">
      <t>ワ</t>
    </rPh>
    <phoneticPr fontId="2"/>
  </si>
  <si>
    <t>勝点</t>
    <rPh sb="0" eb="1">
      <t>カチ</t>
    </rPh>
    <rPh sb="1" eb="2">
      <t>テン</t>
    </rPh>
    <phoneticPr fontId="2"/>
  </si>
  <si>
    <t>総得失点差</t>
    <rPh sb="0" eb="1">
      <t>ソウ</t>
    </rPh>
    <rPh sb="1" eb="5">
      <t>トクシッテンサ</t>
    </rPh>
    <phoneticPr fontId="2"/>
  </si>
  <si>
    <t>Bリーグ</t>
    <phoneticPr fontId="2"/>
  </si>
  <si>
    <r>
      <t>第１３回　KOBARIカップ  １日目対戦表　〔予選リーグ〕　　</t>
    </r>
    <r>
      <rPr>
        <b/>
        <sz val="12"/>
        <color theme="1"/>
        <rFont val="ＭＳ Ｐゴシック"/>
        <family val="3"/>
        <charset val="128"/>
        <scheme val="minor"/>
      </rPr>
      <t>平成２９年５月３日（水・祝）</t>
    </r>
    <rPh sb="0" eb="1">
      <t>ダイ</t>
    </rPh>
    <rPh sb="3" eb="4">
      <t>カイ</t>
    </rPh>
    <rPh sb="17" eb="18">
      <t>ニチ</t>
    </rPh>
    <rPh sb="18" eb="19">
      <t>メ</t>
    </rPh>
    <rPh sb="19" eb="21">
      <t>タイセン</t>
    </rPh>
    <rPh sb="21" eb="22">
      <t>ヒョウ</t>
    </rPh>
    <rPh sb="24" eb="26">
      <t>ヨセン</t>
    </rPh>
    <rPh sb="32" eb="34">
      <t>ヘイセイ</t>
    </rPh>
    <rPh sb="36" eb="37">
      <t>ネン</t>
    </rPh>
    <rPh sb="38" eb="39">
      <t>ガツ</t>
    </rPh>
    <rPh sb="40" eb="41">
      <t>ヒ</t>
    </rPh>
    <rPh sb="42" eb="43">
      <t>スイ</t>
    </rPh>
    <rPh sb="44" eb="45">
      <t>シュク</t>
    </rPh>
    <phoneticPr fontId="2"/>
  </si>
  <si>
    <t>時間</t>
    <rPh sb="0" eb="2">
      <t>ジカン</t>
    </rPh>
    <phoneticPr fontId="2"/>
  </si>
  <si>
    <t>淡</t>
    <rPh sb="0" eb="1">
      <t>アワ</t>
    </rPh>
    <phoneticPr fontId="2"/>
  </si>
  <si>
    <t>濃</t>
    <rPh sb="0" eb="1">
      <t>コ</t>
    </rPh>
    <phoneticPr fontId="2"/>
  </si>
  <si>
    <t>TO</t>
    <phoneticPr fontId="2"/>
  </si>
  <si>
    <t>審判</t>
    <rPh sb="0" eb="2">
      <t>シンパン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</si>
  <si>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</si>
  <si>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</si>
  <si>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</si>
  <si>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</si>
  <si>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</si>
  <si>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>⑥</t>
    <phoneticPr fontId="2"/>
  </si>
  <si>
    <t>⑦</t>
    <phoneticPr fontId="2"/>
  </si>
  <si>
    <t>⑧</t>
    <phoneticPr fontId="2"/>
  </si>
  <si>
    <t>⑨</t>
    <phoneticPr fontId="2"/>
  </si>
  <si>
    <t>⑩</t>
    <phoneticPr fontId="2"/>
  </si>
  <si>
    <t>Bリーグ</t>
    <phoneticPr fontId="2"/>
  </si>
  <si>
    <t>④</t>
    <phoneticPr fontId="2"/>
  </si>
  <si>
    <t>⑦</t>
    <phoneticPr fontId="2"/>
  </si>
  <si>
    <t>⑩</t>
    <phoneticPr fontId="2"/>
  </si>
  <si>
    <t>第1３回　KOBARIカップ　参加チーム　　　予選順位表　≪計算表≫</t>
    <rPh sb="0" eb="1">
      <t>ダイ</t>
    </rPh>
    <rPh sb="3" eb="4">
      <t>カイ</t>
    </rPh>
    <rPh sb="15" eb="17">
      <t>サンカ</t>
    </rPh>
    <rPh sb="23" eb="25">
      <t>ヨセン</t>
    </rPh>
    <rPh sb="25" eb="27">
      <t>ジュンイ</t>
    </rPh>
    <rPh sb="27" eb="28">
      <t>ヒョウ</t>
    </rPh>
    <rPh sb="30" eb="32">
      <t>ケイサン</t>
    </rPh>
    <rPh sb="32" eb="33">
      <t>ヒョウ</t>
    </rPh>
    <phoneticPr fontId="2"/>
  </si>
  <si>
    <t>ブロック</t>
    <phoneticPr fontId="2"/>
  </si>
  <si>
    <t>対戦</t>
    <rPh sb="0" eb="2">
      <t>タイセン</t>
    </rPh>
    <phoneticPr fontId="2"/>
  </si>
  <si>
    <t>ブロック順位</t>
    <rPh sb="4" eb="6">
      <t>ジュンイ</t>
    </rPh>
    <phoneticPr fontId="2"/>
  </si>
  <si>
    <t>得失点</t>
    <rPh sb="0" eb="3">
      <t>トクシッテン</t>
    </rPh>
    <phoneticPr fontId="2"/>
  </si>
  <si>
    <t>総得点</t>
    <rPh sb="0" eb="3">
      <t>ソウトクテン</t>
    </rPh>
    <phoneticPr fontId="2"/>
  </si>
  <si>
    <t>総失点</t>
    <rPh sb="0" eb="1">
      <t>ソウ</t>
    </rPh>
    <rPh sb="1" eb="3">
      <t>シッテン</t>
    </rPh>
    <phoneticPr fontId="2"/>
  </si>
  <si>
    <t>差</t>
    <rPh sb="0" eb="1">
      <t>サ</t>
    </rPh>
    <phoneticPr fontId="2"/>
  </si>
  <si>
    <t>A</t>
    <phoneticPr fontId="2"/>
  </si>
  <si>
    <t>合計</t>
    <rPh sb="0" eb="2">
      <t>ゴウケイ</t>
    </rPh>
    <phoneticPr fontId="2"/>
  </si>
  <si>
    <t>B</t>
    <phoneticPr fontId="2"/>
  </si>
  <si>
    <t>・勝ち　２点　引き分け　１点　敗　０点　で計算（同得点の場合は得失点差　にて順位決定）</t>
    <rPh sb="1" eb="2">
      <t>カ</t>
    </rPh>
    <rPh sb="5" eb="6">
      <t>テン</t>
    </rPh>
    <rPh sb="7" eb="8">
      <t>ヒ</t>
    </rPh>
    <rPh sb="9" eb="10">
      <t>ワ</t>
    </rPh>
    <rPh sb="13" eb="14">
      <t>テン</t>
    </rPh>
    <rPh sb="15" eb="16">
      <t>ハイ</t>
    </rPh>
    <rPh sb="18" eb="19">
      <t>テン</t>
    </rPh>
    <rPh sb="21" eb="23">
      <t>ケイサン</t>
    </rPh>
    <rPh sb="24" eb="25">
      <t>ドウ</t>
    </rPh>
    <rPh sb="25" eb="27">
      <t>トクテン</t>
    </rPh>
    <rPh sb="28" eb="30">
      <t>バアイ</t>
    </rPh>
    <rPh sb="31" eb="34">
      <t>トクシッテン</t>
    </rPh>
    <rPh sb="34" eb="35">
      <t>サ</t>
    </rPh>
    <rPh sb="38" eb="40">
      <t>ジュンイ</t>
    </rPh>
    <rPh sb="40" eb="42">
      <t>ケッテイ</t>
    </rPh>
    <phoneticPr fontId="2"/>
  </si>
  <si>
    <t>Cブロックチーム</t>
    <phoneticPr fontId="2"/>
  </si>
  <si>
    <t>Dブロックチーム</t>
    <phoneticPr fontId="2"/>
  </si>
  <si>
    <t>C</t>
    <phoneticPr fontId="2"/>
  </si>
  <si>
    <t>D</t>
    <phoneticPr fontId="2"/>
  </si>
  <si>
    <t>チーム名</t>
  </si>
  <si>
    <t>県</t>
  </si>
  <si>
    <t>勝</t>
  </si>
  <si>
    <t>敗</t>
  </si>
  <si>
    <t>分</t>
  </si>
  <si>
    <t>勝点</t>
  </si>
  <si>
    <t>総得失点差</t>
  </si>
  <si>
    <t>Cリーグ</t>
    <phoneticPr fontId="2"/>
  </si>
  <si>
    <t>Dリーグ</t>
    <phoneticPr fontId="2"/>
  </si>
  <si>
    <t>Cリーグ</t>
    <phoneticPr fontId="2"/>
  </si>
  <si>
    <t>Dリーグ</t>
    <phoneticPr fontId="2"/>
  </si>
  <si>
    <t>◎８：００開場◎８：００〜８：３０第２試合チームアップ開始◎８：３０〜第１試合チームアップ開始・代表者会議　各会場本部</t>
    <rPh sb="5" eb="7">
      <t>カイジョウ</t>
    </rPh>
    <rPh sb="17" eb="18">
      <t>ダイ</t>
    </rPh>
    <rPh sb="19" eb="21">
      <t>シアイ</t>
    </rPh>
    <rPh sb="27" eb="29">
      <t>カイシ</t>
    </rPh>
    <rPh sb="35" eb="36">
      <t>ダイ</t>
    </rPh>
    <rPh sb="37" eb="39">
      <t>シアイ</t>
    </rPh>
    <rPh sb="45" eb="47">
      <t>カイシ</t>
    </rPh>
    <rPh sb="48" eb="51">
      <t>ダイヒョウシャ</t>
    </rPh>
    <rPh sb="51" eb="53">
      <t>カイギ</t>
    </rPh>
    <rPh sb="54" eb="57">
      <t>カクカイジョウ</t>
    </rPh>
    <rPh sb="57" eb="59">
      <t>ホンブ</t>
    </rPh>
    <phoneticPr fontId="2"/>
  </si>
  <si>
    <t>Aブロック（会場：西川総合体育館　Aコート）</t>
    <rPh sb="6" eb="8">
      <t>カイジョウ</t>
    </rPh>
    <rPh sb="9" eb="11">
      <t>ニシカワ</t>
    </rPh>
    <rPh sb="11" eb="13">
      <t>ソウゴウ</t>
    </rPh>
    <rPh sb="13" eb="16">
      <t>タイイクカン</t>
    </rPh>
    <phoneticPr fontId="2"/>
  </si>
  <si>
    <t>Aブロック（会場：西川総合体育館　　Aコート）</t>
    <rPh sb="6" eb="8">
      <t>カイジョウ</t>
    </rPh>
    <rPh sb="9" eb="11">
      <t>ニシカワ</t>
    </rPh>
    <rPh sb="11" eb="13">
      <t>ソウゴウ</t>
    </rPh>
    <rPh sb="13" eb="16">
      <t>タイイクカン</t>
    </rPh>
    <phoneticPr fontId="2"/>
  </si>
  <si>
    <t>Bブロック（会場：西川総合体育館　　Bコート）</t>
    <rPh sb="6" eb="8">
      <t>カイジョウ</t>
    </rPh>
    <rPh sb="9" eb="13">
      <t>ニシカワソウゴウ</t>
    </rPh>
    <rPh sb="13" eb="16">
      <t>タイイクカン</t>
    </rPh>
    <phoneticPr fontId="2"/>
  </si>
  <si>
    <t>Cブロック（会場：中之口体育館　Cコート）</t>
    <rPh sb="6" eb="8">
      <t>カイジョウ</t>
    </rPh>
    <rPh sb="9" eb="12">
      <t>ナカノクチ</t>
    </rPh>
    <rPh sb="12" eb="15">
      <t>タイイクカン</t>
    </rPh>
    <phoneticPr fontId="2"/>
  </si>
  <si>
    <t>Cブロック（会場：中之口体育館　　Cコート）</t>
    <rPh sb="6" eb="8">
      <t>カイジョウ</t>
    </rPh>
    <rPh sb="9" eb="12">
      <t>ナカノクチ</t>
    </rPh>
    <rPh sb="12" eb="15">
      <t>タイイクカン</t>
    </rPh>
    <phoneticPr fontId="2"/>
  </si>
  <si>
    <t>Dブロック（会場：中之口体育館　　Dコート）</t>
    <rPh sb="6" eb="8">
      <t>カイジョウ</t>
    </rPh>
    <rPh sb="9" eb="12">
      <t>ナカノクチ</t>
    </rPh>
    <rPh sb="12" eb="15">
      <t>タイイクカン</t>
    </rPh>
    <phoneticPr fontId="2"/>
  </si>
  <si>
    <t>Aブロック（会場：西川総合体育館　　Aコート）</t>
    <rPh sb="6" eb="8">
      <t>カイジョウ</t>
    </rPh>
    <rPh sb="9" eb="13">
      <t>ニシカワソウゴウ</t>
    </rPh>
    <rPh sb="13" eb="16">
      <t>タイイクカン</t>
    </rPh>
    <phoneticPr fontId="2"/>
  </si>
  <si>
    <t>Cブロック（会場：中之口体育館　　Cコート）</t>
    <rPh sb="9" eb="12">
      <t>ナカノクチ</t>
    </rPh>
    <phoneticPr fontId="2"/>
  </si>
  <si>
    <t>Dブロック（会場：中之口体育館　　Dコート）</t>
    <rPh sb="9" eb="12">
      <t>ナカノクチ</t>
    </rPh>
    <phoneticPr fontId="2"/>
  </si>
  <si>
    <t>Aブロック</t>
    <phoneticPr fontId="2"/>
  </si>
  <si>
    <t>Bブロック</t>
    <phoneticPr fontId="2"/>
  </si>
  <si>
    <t>Cブロック</t>
    <phoneticPr fontId="2"/>
  </si>
  <si>
    <t>Dブロック</t>
    <phoneticPr fontId="2"/>
  </si>
  <si>
    <t>・２日目の対戦は１日目の結果にて組み合わせ決定</t>
    <rPh sb="1" eb="4">
      <t>フツカメ</t>
    </rPh>
    <rPh sb="5" eb="7">
      <t>タイセン</t>
    </rPh>
    <rPh sb="9" eb="10">
      <t>ニチ</t>
    </rPh>
    <rPh sb="10" eb="11">
      <t>メ</t>
    </rPh>
    <rPh sb="12" eb="14">
      <t>ケッカ</t>
    </rPh>
    <rPh sb="16" eb="17">
      <t>ク</t>
    </rPh>
    <rPh sb="18" eb="19">
      <t>ア</t>
    </rPh>
    <rPh sb="21" eb="23">
      <t>ケッテイ</t>
    </rPh>
    <phoneticPr fontId="2"/>
  </si>
  <si>
    <t>予選順位</t>
    <rPh sb="0" eb="2">
      <t>ヨセン</t>
    </rPh>
    <rPh sb="2" eb="4">
      <t>ジュンイ</t>
    </rPh>
    <phoneticPr fontId="2"/>
  </si>
  <si>
    <t>第13回　KOBARIカップ　参加チーム　　　順位表</t>
    <rPh sb="0" eb="1">
      <t>ダイ</t>
    </rPh>
    <rPh sb="3" eb="4">
      <t>カイ</t>
    </rPh>
    <rPh sb="15" eb="17">
      <t>サンカ</t>
    </rPh>
    <rPh sb="23" eb="25">
      <t>ジュンイ</t>
    </rPh>
    <rPh sb="25" eb="26">
      <t>ヒョウ</t>
    </rPh>
    <phoneticPr fontId="2"/>
  </si>
  <si>
    <t>引き分け</t>
    <rPh sb="0" eb="1">
      <t>ヒ</t>
    </rPh>
    <rPh sb="2" eb="3">
      <t>ワ</t>
    </rPh>
    <phoneticPr fontId="2"/>
  </si>
  <si>
    <t>勝ち数</t>
    <rPh sb="0" eb="1">
      <t>カ</t>
    </rPh>
    <rPh sb="2" eb="3">
      <t>スウ</t>
    </rPh>
    <phoneticPr fontId="2"/>
  </si>
  <si>
    <t>負数</t>
    <rPh sb="0" eb="1">
      <t>マケ</t>
    </rPh>
    <rPh sb="1" eb="2">
      <t>スウ</t>
    </rPh>
    <phoneticPr fontId="2"/>
  </si>
  <si>
    <t>A-1</t>
    <phoneticPr fontId="2"/>
  </si>
  <si>
    <t>A-2</t>
    <phoneticPr fontId="2"/>
  </si>
  <si>
    <t>A-3</t>
    <phoneticPr fontId="2"/>
  </si>
  <si>
    <t>A-4</t>
    <phoneticPr fontId="2"/>
  </si>
  <si>
    <t>A-5</t>
    <phoneticPr fontId="2"/>
  </si>
  <si>
    <t>B-1</t>
    <phoneticPr fontId="2"/>
  </si>
  <si>
    <t>B-2</t>
    <phoneticPr fontId="2"/>
  </si>
  <si>
    <t>B-3</t>
    <phoneticPr fontId="2"/>
  </si>
  <si>
    <t>B-4</t>
    <phoneticPr fontId="2"/>
  </si>
  <si>
    <t>B-5</t>
    <phoneticPr fontId="2"/>
  </si>
  <si>
    <t>C-1</t>
    <phoneticPr fontId="2"/>
  </si>
  <si>
    <t>C-2</t>
  </si>
  <si>
    <t>C-3</t>
  </si>
  <si>
    <t>C-4</t>
  </si>
  <si>
    <t>C-5</t>
  </si>
  <si>
    <t>D-1</t>
  </si>
  <si>
    <t>D-2</t>
  </si>
  <si>
    <t>D-3</t>
  </si>
  <si>
    <t>D-4</t>
  </si>
  <si>
    <t>D-5</t>
  </si>
  <si>
    <t>-</t>
  </si>
  <si>
    <t>Bブロック（会場：西川総合体育館　Bコ-ト）</t>
    <rPh sb="6" eb="8">
      <t>カイジョウ</t>
    </rPh>
    <rPh sb="9" eb="11">
      <t>ニシカワ</t>
    </rPh>
    <rPh sb="11" eb="13">
      <t>ソウゴウ</t>
    </rPh>
    <rPh sb="13" eb="16">
      <t>タイイクカン</t>
    </rPh>
    <rPh sb="14" eb="15">
      <t>ソダ</t>
    </rPh>
    <rPh sb="15" eb="16">
      <t>カン</t>
    </rPh>
    <phoneticPr fontId="2"/>
  </si>
  <si>
    <t>Dブロック（会場：中之口体育館　Dコ-ト）</t>
    <rPh sb="6" eb="8">
      <t>カイジョウ</t>
    </rPh>
    <rPh sb="9" eb="12">
      <t>ナカノクチ</t>
    </rPh>
    <rPh sb="12" eb="15">
      <t>タイイクカン</t>
    </rPh>
    <phoneticPr fontId="2"/>
  </si>
  <si>
    <t>KOBARIパワーチーターズ</t>
    <phoneticPr fontId="2"/>
  </si>
  <si>
    <t>KOBARI</t>
    <phoneticPr fontId="2"/>
  </si>
  <si>
    <t>新潟市</t>
    <rPh sb="0" eb="3">
      <t>ニイガタシ</t>
    </rPh>
    <phoneticPr fontId="2"/>
  </si>
  <si>
    <t>橋田MBQ'S</t>
    <rPh sb="0" eb="2">
      <t>ハシダ</t>
    </rPh>
    <phoneticPr fontId="2"/>
  </si>
  <si>
    <t>橋田</t>
    <rPh sb="0" eb="2">
      <t>ハシダ</t>
    </rPh>
    <phoneticPr fontId="2"/>
  </si>
  <si>
    <t>五泉市</t>
    <rPh sb="0" eb="3">
      <t>ゴセンシ</t>
    </rPh>
    <phoneticPr fontId="2"/>
  </si>
  <si>
    <t>京田</t>
    <rPh sb="0" eb="2">
      <t>キョウデン</t>
    </rPh>
    <phoneticPr fontId="2"/>
  </si>
  <si>
    <t>山形県</t>
    <rPh sb="0" eb="3">
      <t>ヤマガタケン</t>
    </rPh>
    <phoneticPr fontId="2"/>
  </si>
  <si>
    <t>会津美里ミニバスケットボールスポーツ少年団</t>
    <rPh sb="0" eb="2">
      <t>アイヅ</t>
    </rPh>
    <rPh sb="2" eb="4">
      <t>ミサト</t>
    </rPh>
    <rPh sb="18" eb="21">
      <t>ショウネンダン</t>
    </rPh>
    <phoneticPr fontId="2"/>
  </si>
  <si>
    <t>会津美里</t>
    <rPh sb="0" eb="2">
      <t>アイズ</t>
    </rPh>
    <rPh sb="2" eb="4">
      <t>ミサト</t>
    </rPh>
    <phoneticPr fontId="2"/>
  </si>
  <si>
    <t>福島県</t>
    <rPh sb="0" eb="3">
      <t>フクシマケン</t>
    </rPh>
    <phoneticPr fontId="2"/>
  </si>
  <si>
    <t>早月Jr．</t>
    <rPh sb="0" eb="2">
      <t>ハヤツキ</t>
    </rPh>
    <phoneticPr fontId="2"/>
  </si>
  <si>
    <t>富山県</t>
    <rPh sb="0" eb="3">
      <t>トヤマケン</t>
    </rPh>
    <phoneticPr fontId="2"/>
  </si>
  <si>
    <t>青山サンダース</t>
    <rPh sb="0" eb="2">
      <t>アオヤマ</t>
    </rPh>
    <phoneticPr fontId="2"/>
  </si>
  <si>
    <t>青山</t>
    <rPh sb="0" eb="2">
      <t>アオヤマ</t>
    </rPh>
    <phoneticPr fontId="2"/>
  </si>
  <si>
    <t>両川曽野木</t>
    <rPh sb="0" eb="1">
      <t>リョウ</t>
    </rPh>
    <rPh sb="1" eb="2">
      <t>カワ</t>
    </rPh>
    <rPh sb="2" eb="4">
      <t>ソノ</t>
    </rPh>
    <rPh sb="4" eb="5">
      <t>キ</t>
    </rPh>
    <phoneticPr fontId="2"/>
  </si>
  <si>
    <t>鳥屋野</t>
    <rPh sb="0" eb="3">
      <t>トヤノ</t>
    </rPh>
    <phoneticPr fontId="2"/>
  </si>
  <si>
    <t>定塚ミニバスケットボールクラブ</t>
    <rPh sb="0" eb="2">
      <t>ジョウヅカ</t>
    </rPh>
    <phoneticPr fontId="2"/>
  </si>
  <si>
    <t>定塚</t>
    <rPh sb="0" eb="2">
      <t>ジョウヅカ</t>
    </rPh>
    <phoneticPr fontId="2"/>
  </si>
  <si>
    <t>千代野ミニバスケットボールスポーツ少年団</t>
    <rPh sb="0" eb="3">
      <t>チヨノ</t>
    </rPh>
    <rPh sb="17" eb="20">
      <t>ショウネンダン</t>
    </rPh>
    <phoneticPr fontId="2"/>
  </si>
  <si>
    <t>千代野</t>
    <rPh sb="0" eb="3">
      <t>チヨノ</t>
    </rPh>
    <phoneticPr fontId="2"/>
  </si>
  <si>
    <t>石川県</t>
    <rPh sb="0" eb="3">
      <t>イシカワケン</t>
    </rPh>
    <phoneticPr fontId="2"/>
  </si>
  <si>
    <t>東青山ブルーファイターズ</t>
    <rPh sb="0" eb="3">
      <t>ヒガシアオヤマ</t>
    </rPh>
    <phoneticPr fontId="2"/>
  </si>
  <si>
    <t>東青山</t>
    <rPh sb="0" eb="3">
      <t>ヒガシアオヤマ</t>
    </rPh>
    <phoneticPr fontId="2"/>
  </si>
  <si>
    <t>新潟市</t>
    <rPh sb="0" eb="3">
      <t>ニイガタシ</t>
    </rPh>
    <phoneticPr fontId="2"/>
  </si>
  <si>
    <t>ウィッチーズ</t>
    <phoneticPr fontId="2"/>
  </si>
  <si>
    <t>長岡市</t>
    <rPh sb="0" eb="3">
      <t>ナガオカシ</t>
    </rPh>
    <phoneticPr fontId="2"/>
  </si>
  <si>
    <t>ウルフガールズ巻</t>
    <rPh sb="7" eb="8">
      <t>マキ</t>
    </rPh>
    <phoneticPr fontId="2"/>
  </si>
  <si>
    <t>巻</t>
    <rPh sb="0" eb="1">
      <t>マキ</t>
    </rPh>
    <phoneticPr fontId="2"/>
  </si>
  <si>
    <t>上田phoenix</t>
    <rPh sb="0" eb="2">
      <t>ウエダ</t>
    </rPh>
    <phoneticPr fontId="2"/>
  </si>
  <si>
    <t>上田</t>
    <rPh sb="0" eb="2">
      <t>ウエダ</t>
    </rPh>
    <phoneticPr fontId="2"/>
  </si>
  <si>
    <t>長野県</t>
    <rPh sb="0" eb="3">
      <t>ナガノケン</t>
    </rPh>
    <phoneticPr fontId="2"/>
  </si>
  <si>
    <t>みなとスポーツ少年団ミニバスケットボール部</t>
    <rPh sb="7" eb="10">
      <t>ショウネンダン</t>
    </rPh>
    <rPh sb="20" eb="21">
      <t>ブ</t>
    </rPh>
    <phoneticPr fontId="2"/>
  </si>
  <si>
    <t>みなと</t>
    <phoneticPr fontId="2"/>
  </si>
  <si>
    <t>福島県</t>
    <rPh sb="0" eb="3">
      <t>フクシマケン</t>
    </rPh>
    <phoneticPr fontId="2"/>
  </si>
  <si>
    <t>南浜WINGS</t>
    <rPh sb="0" eb="2">
      <t>ミナミハマ</t>
    </rPh>
    <phoneticPr fontId="2"/>
  </si>
  <si>
    <t>南浜</t>
    <rPh sb="0" eb="1">
      <t>ミナミ</t>
    </rPh>
    <rPh sb="1" eb="2">
      <t>ハマ</t>
    </rPh>
    <phoneticPr fontId="2"/>
  </si>
  <si>
    <t>紫竹山パープルウルフ</t>
    <rPh sb="0" eb="3">
      <t>シチクヤマ</t>
    </rPh>
    <phoneticPr fontId="2"/>
  </si>
  <si>
    <t>紫竹山</t>
    <rPh sb="0" eb="3">
      <t>シチクヤマ</t>
    </rPh>
    <phoneticPr fontId="2"/>
  </si>
  <si>
    <t>大山ミニバスケスポ少</t>
    <rPh sb="0" eb="2">
      <t>オオヤマ</t>
    </rPh>
    <phoneticPr fontId="2"/>
  </si>
  <si>
    <t>大山</t>
    <rPh sb="0" eb="2">
      <t>オオヤマ</t>
    </rPh>
    <phoneticPr fontId="2"/>
  </si>
  <si>
    <t>山形県</t>
    <rPh sb="0" eb="3">
      <t>ヤマガタケン</t>
    </rPh>
    <phoneticPr fontId="2"/>
  </si>
  <si>
    <t>寺尾ジュニアバスケットボールクラブ</t>
    <rPh sb="0" eb="2">
      <t>テラオ</t>
    </rPh>
    <phoneticPr fontId="2"/>
  </si>
  <si>
    <t>寺尾</t>
    <rPh sb="0" eb="2">
      <t>テラオ</t>
    </rPh>
    <phoneticPr fontId="2"/>
  </si>
  <si>
    <t>群馬県</t>
    <rPh sb="0" eb="3">
      <t>グンマケン</t>
    </rPh>
    <phoneticPr fontId="2"/>
  </si>
  <si>
    <t>豊野ミニバスケットボールクラブ</t>
    <rPh sb="0" eb="2">
      <t>トヨノ</t>
    </rPh>
    <phoneticPr fontId="2"/>
  </si>
  <si>
    <t>豊野</t>
    <rPh sb="0" eb="2">
      <t>トヨノ</t>
    </rPh>
    <phoneticPr fontId="2"/>
  </si>
  <si>
    <t>１回目（降順でソート）</t>
    <rPh sb="1" eb="3">
      <t>カイメ</t>
    </rPh>
    <rPh sb="4" eb="6">
      <t>コウジュン</t>
    </rPh>
    <phoneticPr fontId="2"/>
  </si>
  <si>
    <t>２回目（降順でソート）</t>
    <rPh sb="1" eb="3">
      <t>カイメ</t>
    </rPh>
    <rPh sb="4" eb="6">
      <t>コウジュン</t>
    </rPh>
    <phoneticPr fontId="2"/>
  </si>
  <si>
    <t>紫竹山</t>
    <rPh sb="0" eb="3">
      <t>シチクヤマ</t>
    </rPh>
    <phoneticPr fontId="2"/>
  </si>
  <si>
    <t>巻</t>
    <rPh sb="0" eb="1">
      <t>マキ</t>
    </rPh>
    <phoneticPr fontId="2"/>
  </si>
  <si>
    <t>京田</t>
    <rPh sb="0" eb="2">
      <t>キョウデン</t>
    </rPh>
    <phoneticPr fontId="2"/>
  </si>
  <si>
    <t>橋田</t>
    <rPh sb="0" eb="2">
      <t>ハシダ</t>
    </rPh>
    <phoneticPr fontId="2"/>
  </si>
  <si>
    <t>早月Jr．</t>
  </si>
  <si>
    <t>会津美里</t>
    <rPh sb="0" eb="2">
      <t>アイヅ</t>
    </rPh>
    <rPh sb="2" eb="4">
      <t>ミサト</t>
    </rPh>
    <phoneticPr fontId="2"/>
  </si>
  <si>
    <t>鳥屋野</t>
    <rPh sb="0" eb="3">
      <t>トヤノ</t>
    </rPh>
    <phoneticPr fontId="2"/>
  </si>
  <si>
    <t>両川曽野木</t>
  </si>
  <si>
    <t>定塚</t>
  </si>
  <si>
    <t>早月Jr.ミニバスケットボールクラブ</t>
    <rPh sb="0" eb="2">
      <t>ハヤツキ</t>
    </rPh>
    <phoneticPr fontId="2"/>
  </si>
  <si>
    <t>京田女子ミニバスケットボールスポーツ少年団</t>
    <rPh sb="0" eb="2">
      <t>キョウデン</t>
    </rPh>
    <rPh sb="2" eb="4">
      <t>ジョシ</t>
    </rPh>
    <rPh sb="18" eb="21">
      <t>ショウネンダン</t>
    </rPh>
    <phoneticPr fontId="2"/>
  </si>
  <si>
    <t>サウザーズ両川曽野木</t>
    <rPh sb="5" eb="6">
      <t>リョウ</t>
    </rPh>
    <rPh sb="6" eb="7">
      <t>カワ</t>
    </rPh>
    <rPh sb="7" eb="9">
      <t>ソノ</t>
    </rPh>
    <rPh sb="9" eb="10">
      <t>キ</t>
    </rPh>
    <phoneticPr fontId="2"/>
  </si>
  <si>
    <t>鳥屋野Nutty－MBC</t>
    <rPh sb="0" eb="3">
      <t>トヤノ</t>
    </rPh>
    <phoneticPr fontId="2"/>
  </si>
  <si>
    <t>大山ミニバスケスポ少</t>
    <phoneticPr fontId="2"/>
  </si>
  <si>
    <t>山形県</t>
    <phoneticPr fontId="2"/>
  </si>
  <si>
    <t>京田女子ﾐﾆﾊﾞｽｹｯﾄﾎﾞｰﾙｽﾎﾟｰﾂ少年団</t>
    <rPh sb="0" eb="2">
      <t>キョウデン</t>
    </rPh>
    <rPh sb="2" eb="4">
      <t>ジョシ</t>
    </rPh>
    <rPh sb="21" eb="24">
      <t>ショウネンダン</t>
    </rPh>
    <phoneticPr fontId="2"/>
  </si>
  <si>
    <t>会津美里ﾐﾆﾊﾞｽｹｯﾄﾎﾞｰﾙｽﾎﾟｰﾂ少年団</t>
    <rPh sb="0" eb="2">
      <t>アイズ</t>
    </rPh>
    <rPh sb="2" eb="3">
      <t>ミ</t>
    </rPh>
    <rPh sb="3" eb="4">
      <t>サト</t>
    </rPh>
    <rPh sb="21" eb="24">
      <t>ショウネンダン</t>
    </rPh>
    <phoneticPr fontId="2"/>
  </si>
  <si>
    <t>豊野ﾐﾆﾊﾞｽｹｯﾄﾎﾞｰﾙｸﾗﾌﾞ</t>
    <phoneticPr fontId="2"/>
  </si>
  <si>
    <t>寺尾ｼﾞｭﾆｱﾊﾞｽｹｯﾄﾎﾞｰﾙｸﾗﾌﾞ</t>
    <phoneticPr fontId="2"/>
  </si>
  <si>
    <t>みなとｽﾎﾟｰﾂ少年団ﾐﾆﾊﾞｽｹｯﾄﾎﾞｰﾙ部</t>
    <rPh sb="8" eb="11">
      <t>ショウネンダン</t>
    </rPh>
    <rPh sb="23" eb="24">
      <t>ブ</t>
    </rPh>
    <phoneticPr fontId="2"/>
  </si>
  <si>
    <t>上田phoenix</t>
    <rPh sb="0" eb="2">
      <t>ウエダ</t>
    </rPh>
    <phoneticPr fontId="2"/>
  </si>
  <si>
    <t>定塚ﾐﾆﾊﾞｽｹｯﾄﾎﾞｰﾙｸﾗﾌﾞ</t>
    <rPh sb="0" eb="2">
      <t>ジョウヅカ</t>
    </rPh>
    <phoneticPr fontId="2"/>
  </si>
  <si>
    <t>早月Jｒ.ﾐﾆﾊﾞｽｹｯﾄﾎﾞｰﾙｸﾗﾌﾞ</t>
    <rPh sb="0" eb="1">
      <t>ハヤ</t>
    </rPh>
    <rPh sb="1" eb="2">
      <t>ツキ</t>
    </rPh>
    <phoneticPr fontId="2"/>
  </si>
  <si>
    <t>千代野ﾐﾆﾊﾞｽｹｯﾄﾎﾞｰﾙｽﾎﾟｰﾂ少年団</t>
    <rPh sb="0" eb="3">
      <t>チヨノ</t>
    </rPh>
    <rPh sb="20" eb="23">
      <t>ショウネンダン</t>
    </rPh>
    <phoneticPr fontId="2"/>
  </si>
  <si>
    <t>福島県</t>
    <rPh sb="0" eb="3">
      <t>フクシマケン</t>
    </rPh>
    <phoneticPr fontId="2"/>
  </si>
  <si>
    <t>群馬県</t>
    <rPh sb="0" eb="3">
      <t>グンマケン</t>
    </rPh>
    <phoneticPr fontId="2"/>
  </si>
  <si>
    <t>長野県</t>
    <rPh sb="0" eb="3">
      <t>ナガノケン</t>
    </rPh>
    <phoneticPr fontId="2"/>
  </si>
  <si>
    <t>富山県</t>
    <rPh sb="0" eb="3">
      <t>トヤマケン</t>
    </rPh>
    <phoneticPr fontId="2"/>
  </si>
  <si>
    <t>石川県</t>
    <rPh sb="0" eb="3">
      <t>イシカワケン</t>
    </rPh>
    <phoneticPr fontId="2"/>
  </si>
  <si>
    <t>青山サンダース</t>
    <rPh sb="0" eb="2">
      <t>アオヤマ</t>
    </rPh>
    <phoneticPr fontId="2"/>
  </si>
  <si>
    <t>ウィッチーズ</t>
    <phoneticPr fontId="2"/>
  </si>
  <si>
    <t>ウルフガールズ巻</t>
    <rPh sb="7" eb="8">
      <t>マキ</t>
    </rPh>
    <phoneticPr fontId="2"/>
  </si>
  <si>
    <t>サウザーズ両川曽野木</t>
    <rPh sb="5" eb="6">
      <t>リョウ</t>
    </rPh>
    <rPh sb="6" eb="7">
      <t>カワ</t>
    </rPh>
    <rPh sb="7" eb="10">
      <t>ソノキ</t>
    </rPh>
    <phoneticPr fontId="2"/>
  </si>
  <si>
    <t>紫竹山パープルウルフ</t>
    <rPh sb="0" eb="3">
      <t>シチクヤマ</t>
    </rPh>
    <phoneticPr fontId="2"/>
  </si>
  <si>
    <t>鳥屋野Nutty-MBC</t>
    <rPh sb="0" eb="3">
      <t>トヤノ</t>
    </rPh>
    <phoneticPr fontId="2"/>
  </si>
  <si>
    <t>橋田MBQ'S</t>
    <rPh sb="0" eb="1">
      <t>バシ</t>
    </rPh>
    <rPh sb="1" eb="2">
      <t>タ</t>
    </rPh>
    <phoneticPr fontId="2"/>
  </si>
  <si>
    <t>東青山ブルーファイターズ</t>
    <rPh sb="0" eb="1">
      <t>ヒガシ</t>
    </rPh>
    <rPh sb="1" eb="3">
      <t>アオヤマ</t>
    </rPh>
    <phoneticPr fontId="2"/>
  </si>
  <si>
    <t>南浜WINGS</t>
    <rPh sb="0" eb="1">
      <t>ミナミ</t>
    </rPh>
    <rPh sb="1" eb="2">
      <t>ハマ</t>
    </rPh>
    <phoneticPr fontId="2"/>
  </si>
  <si>
    <t>KOBARIパワーチーターズ</t>
    <phoneticPr fontId="2"/>
  </si>
  <si>
    <t>新潟市</t>
    <rPh sb="0" eb="3">
      <t>ニイガタシ</t>
    </rPh>
    <phoneticPr fontId="2"/>
  </si>
  <si>
    <t>長岡市</t>
    <rPh sb="0" eb="3">
      <t>ナガオカシ</t>
    </rPh>
    <phoneticPr fontId="2"/>
  </si>
  <si>
    <t>五泉市</t>
    <rPh sb="0" eb="3">
      <t>ゴセンシ</t>
    </rPh>
    <phoneticPr fontId="2"/>
  </si>
  <si>
    <t>豊野</t>
    <phoneticPr fontId="2"/>
  </si>
  <si>
    <t>※審判変更あり</t>
    <rPh sb="1" eb="3">
      <t>シンパン</t>
    </rPh>
    <rPh sb="3" eb="5">
      <t>ヘンコウ</t>
    </rPh>
    <phoneticPr fontId="2"/>
  </si>
  <si>
    <t>平出　靖</t>
    <rPh sb="0" eb="2">
      <t>ヒライデ</t>
    </rPh>
    <rPh sb="3" eb="4">
      <t>ヤスシ</t>
    </rPh>
    <phoneticPr fontId="2"/>
  </si>
  <si>
    <t>佐藤　浩明</t>
    <rPh sb="0" eb="2">
      <t>サトウ</t>
    </rPh>
    <rPh sb="3" eb="5">
      <t>ヒロアキ</t>
    </rPh>
    <phoneticPr fontId="2"/>
  </si>
  <si>
    <t>大倉守正</t>
    <rPh sb="0" eb="2">
      <t>オオクラ</t>
    </rPh>
    <rPh sb="2" eb="4">
      <t>モリマサ</t>
    </rPh>
    <phoneticPr fontId="2"/>
  </si>
  <si>
    <t>小林　亘</t>
    <rPh sb="0" eb="2">
      <t>コバヤシ</t>
    </rPh>
    <rPh sb="3" eb="4">
      <t>ワタル</t>
    </rPh>
    <phoneticPr fontId="2"/>
  </si>
  <si>
    <t>大倉　守正</t>
    <rPh sb="0" eb="2">
      <t>オオクラ</t>
    </rPh>
    <rPh sb="3" eb="5">
      <t>モリマサ</t>
    </rPh>
    <phoneticPr fontId="2"/>
  </si>
  <si>
    <t>阿部　進</t>
    <rPh sb="0" eb="2">
      <t>アベ</t>
    </rPh>
    <rPh sb="3" eb="4">
      <t>ススム</t>
    </rPh>
    <phoneticPr fontId="2"/>
  </si>
  <si>
    <t>佐久間　範子</t>
    <rPh sb="0" eb="3">
      <t>サクマ</t>
    </rPh>
    <rPh sb="4" eb="6">
      <t>ノリコ</t>
    </rPh>
    <phoneticPr fontId="2"/>
  </si>
  <si>
    <t>渡部　四志雄</t>
    <rPh sb="0" eb="2">
      <t>ワタベ</t>
    </rPh>
    <rPh sb="3" eb="4">
      <t>ヨン</t>
    </rPh>
    <rPh sb="4" eb="5">
      <t>シ</t>
    </rPh>
    <rPh sb="5" eb="6">
      <t>オス</t>
    </rPh>
    <phoneticPr fontId="2"/>
  </si>
  <si>
    <t>五十嵐　巧</t>
    <rPh sb="0" eb="3">
      <t>イカラシ</t>
    </rPh>
    <rPh sb="4" eb="5">
      <t>タクミ</t>
    </rPh>
    <phoneticPr fontId="2"/>
  </si>
  <si>
    <t>中島　康志</t>
    <rPh sb="0" eb="2">
      <t>ナカジマ</t>
    </rPh>
    <rPh sb="3" eb="5">
      <t>ヤスシ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</si>
</sst>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>
    <font>
      <sz val="11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0" xfId="0" applyFont="1" applyBorder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6" fillId="0" borderId="0" xfId="0" applyFon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5" fillId="0" borderId="4" xfId="0" applyFont="1" applyBorder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20" fontId="5" fillId="0" borderId="5" xfId="0" applyNumberFormat="1" applyFont="1" applyBorder="1" applyAlignment="1">
      <alignment horizontal="center" vertical="center" shrinkToFit="1"/>
    </xf>
    <xf numFmtId="20" fontId="5" fillId="0" borderId="7" xfId="0" applyNumberFormat="1" applyFont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20" fontId="5" fillId="4" borderId="5" xfId="0" applyNumberFormat="1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20" fontId="5" fillId="4" borderId="7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20" fontId="5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1" fillId="0" borderId="11" xfId="0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16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vertical="center" shrinkToFit="1"/>
    </xf>
    <xf numFmtId="0" fontId="1" fillId="0" borderId="2" xfId="0" applyNumberFormat="1" applyFont="1" applyBorder="1" applyAlignment="1">
      <alignment horizontal="center" vertical="center" shrinkToFit="1"/>
    </xf>
    <xf numFmtId="0" fontId="3" fillId="0" borderId="2" xfId="0" applyNumberFormat="1" applyFont="1" applyBorder="1" applyAlignment="1">
      <alignment horizontal="center" vertical="center" shrinkToFit="1"/>
    </xf>
    <xf numFmtId="0" fontId="3" fillId="0" borderId="2" xfId="0" applyNumberFormat="1" applyFont="1" applyBorder="1" applyAlignment="1">
      <alignment vertical="center" shrinkToFit="1"/>
    </xf>
    <xf numFmtId="0" fontId="3" fillId="0" borderId="3" xfId="0" applyNumberFormat="1" applyFont="1" applyBorder="1" applyAlignment="1">
      <alignment horizontal="center" vertical="center" shrinkToFit="1"/>
    </xf>
    <xf numFmtId="0" fontId="3" fillId="0" borderId="3" xfId="0" applyNumberFormat="1" applyFont="1" applyBorder="1" applyAlignment="1">
      <alignment vertical="center" shrinkToFit="1"/>
    </xf>
    <xf numFmtId="0" fontId="3" fillId="0" borderId="14" xfId="0" applyNumberFormat="1" applyFont="1" applyBorder="1" applyAlignment="1">
      <alignment horizontal="center" vertical="center" shrinkToFit="1"/>
    </xf>
    <xf numFmtId="0" fontId="3" fillId="0" borderId="14" xfId="0" applyNumberFormat="1" applyFont="1" applyBorder="1" applyAlignment="1">
      <alignment vertical="center" shrinkToFit="1"/>
    </xf>
    <xf numFmtId="0" fontId="3" fillId="0" borderId="8" xfId="0" applyNumberFormat="1" applyFont="1" applyBorder="1" applyAlignment="1">
      <alignment vertical="center" shrinkToFit="1"/>
    </xf>
    <xf numFmtId="0" fontId="1" fillId="2" borderId="2" xfId="0" applyFont="1" applyFill="1" applyBorder="1" applyAlignment="1">
      <alignment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shrinkToFit="1"/>
    </xf>
    <xf numFmtId="0" fontId="1" fillId="0" borderId="0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3" fillId="0" borderId="8" xfId="0" applyNumberFormat="1" applyFont="1" applyBorder="1" applyAlignment="1">
      <alignment horizontal="center" vertical="center" shrinkToFit="1"/>
    </xf>
    <xf numFmtId="0" fontId="3" fillId="0" borderId="8" xfId="0" applyNumberFormat="1" applyFont="1" applyBorder="1" applyAlignment="1">
      <alignment horizontal="center" vertical="center" shrinkToFit="1"/>
    </xf>
    <xf numFmtId="176" fontId="1" fillId="0" borderId="16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22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24" xfId="0" applyFont="1" applyBorder="1" applyAlignment="1">
      <alignment vertical="center" shrinkToFi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176" fontId="3" fillId="0" borderId="0" xfId="0" applyNumberFormat="1" applyFont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shrinkToFit="1"/>
    </xf>
    <xf numFmtId="176" fontId="1" fillId="0" borderId="13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vertical="center" shrinkToFit="1"/>
    </xf>
    <xf numFmtId="0" fontId="1" fillId="0" borderId="4" xfId="0" applyFont="1" applyFill="1" applyBorder="1" applyAlignment="1">
      <alignment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5" fillId="0" borderId="7" xfId="0" applyFont="1" applyBorder="1" applyAlignment="1">
      <alignment vertical="center" shrinkToFit="1"/>
    </xf>
    <xf numFmtId="0" fontId="14" fillId="0" borderId="25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 shrinkToFit="1"/>
    </xf>
    <xf numFmtId="0" fontId="0" fillId="2" borderId="2" xfId="0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shrinkToFit="1"/>
    </xf>
    <xf numFmtId="0" fontId="5" fillId="0" borderId="5" xfId="0" applyNumberFormat="1" applyFont="1" applyFill="1" applyBorder="1" applyAlignment="1">
      <alignment horizontal="center" vertical="center" shrinkToFit="1"/>
    </xf>
    <xf numFmtId="0" fontId="5" fillId="0" borderId="7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4" borderId="5" xfId="0" applyNumberFormat="1" applyFont="1" applyFill="1" applyBorder="1" applyAlignment="1">
      <alignment horizontal="center" vertical="center" shrinkToFit="1"/>
    </xf>
    <xf numFmtId="0" fontId="5" fillId="4" borderId="7" xfId="0" applyNumberFormat="1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 shrinkToFit="1"/>
    </xf>
    <xf numFmtId="176" fontId="5" fillId="0" borderId="5" xfId="0" applyNumberFormat="1" applyFont="1" applyFill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 shrinkToFit="1"/>
    </xf>
    <xf numFmtId="0" fontId="1" fillId="0" borderId="1" xfId="0" applyNumberFormat="1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3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center" vertical="center" wrapText="1" shrinkToFit="1"/>
    </xf>
    <xf numFmtId="0" fontId="1" fillId="0" borderId="10" xfId="0" applyNumberFormat="1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3" fillId="0" borderId="10" xfId="0" applyNumberFormat="1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 wrapText="1" shrinkToFit="1"/>
    </xf>
    <xf numFmtId="0" fontId="1" fillId="0" borderId="9" xfId="0" applyNumberFormat="1" applyFont="1" applyBorder="1" applyAlignment="1">
      <alignment horizontal="center" vertical="center" wrapText="1" shrinkToFit="1"/>
    </xf>
    <xf numFmtId="0" fontId="3" fillId="0" borderId="9" xfId="0" applyNumberFormat="1" applyFont="1" applyBorder="1" applyAlignment="1">
      <alignment horizontal="center" vertical="center" wrapText="1" shrinkToFit="1"/>
    </xf>
    <xf numFmtId="0" fontId="13" fillId="0" borderId="1" xfId="0" applyNumberFormat="1" applyFont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center" vertical="center" wrapText="1" shrinkToFit="1"/>
    </xf>
    <xf numFmtId="0" fontId="1" fillId="0" borderId="16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 wrapText="1" shrinkToFit="1"/>
    </xf>
    <xf numFmtId="0" fontId="13" fillId="0" borderId="10" xfId="0" applyNumberFormat="1" applyFont="1" applyBorder="1" applyAlignment="1">
      <alignment horizontal="center" vertical="center" wrapText="1" shrinkToFit="1"/>
    </xf>
    <xf numFmtId="0" fontId="13" fillId="0" borderId="10" xfId="0" applyFont="1" applyBorder="1" applyAlignment="1">
      <alignment horizontal="center" vertical="center" wrapText="1" shrinkToFit="1"/>
    </xf>
    <xf numFmtId="0" fontId="13" fillId="0" borderId="12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3" xfId="0" applyNumberFormat="1" applyFont="1" applyBorder="1" applyAlignment="1">
      <alignment horizontal="center" vertical="center" wrapText="1" shrinkToFit="1"/>
    </xf>
    <xf numFmtId="176" fontId="3" fillId="0" borderId="10" xfId="0" applyNumberFormat="1" applyFont="1" applyBorder="1" applyAlignment="1">
      <alignment horizontal="center" vertical="center" shrinkToFit="1"/>
    </xf>
    <xf numFmtId="176" fontId="3" fillId="0" borderId="12" xfId="0" applyNumberFormat="1" applyFont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0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9" xfId="0" applyNumberFormat="1" applyFont="1" applyBorder="1" applyAlignment="1">
      <alignment horizontal="center" vertical="center" shrinkToFit="1"/>
    </xf>
    <xf numFmtId="0" fontId="11" fillId="0" borderId="1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3"/>
  <sheetViews>
    <sheetView workbookViewId="0">
      <selection activeCell="A2" sqref="A2:A13"/>
    </sheetView>
  </sheetViews>
  <sheetFormatPr defaultColWidth="9" defaultRowHeight="14.25"/>
  <cols>
    <col min="1" max="1" width="42.125" style="1" bestFit="1" customWidth="1"/>
    <col min="2" max="4" width="18.625" style="1" customWidth="1"/>
    <col min="5" max="16384" width="9" style="1"/>
  </cols>
  <sheetData>
    <row r="1" spans="1:3" ht="20.100000000000001" customHeight="1">
      <c r="A1" s="109" t="s">
        <v>0</v>
      </c>
      <c r="B1" s="108" t="s">
        <v>1</v>
      </c>
      <c r="C1" s="108" t="s">
        <v>2</v>
      </c>
    </row>
    <row r="2" spans="1:3" ht="20.100000000000001" customHeight="1">
      <c r="A2" s="67" t="s">
        <v>104</v>
      </c>
      <c r="B2" s="68" t="s">
        <v>105</v>
      </c>
      <c r="C2" s="68" t="s">
        <v>106</v>
      </c>
    </row>
    <row r="3" spans="1:3" ht="20.100000000000001" customHeight="1">
      <c r="A3" s="67" t="s">
        <v>107</v>
      </c>
      <c r="B3" s="68" t="s">
        <v>108</v>
      </c>
      <c r="C3" s="68" t="s">
        <v>109</v>
      </c>
    </row>
    <row r="4" spans="1:3" ht="20.100000000000001" customHeight="1">
      <c r="A4" s="67" t="s">
        <v>163</v>
      </c>
      <c r="B4" s="68" t="s">
        <v>110</v>
      </c>
      <c r="C4" s="68" t="s">
        <v>111</v>
      </c>
    </row>
    <row r="5" spans="1:3" ht="20.100000000000001" customHeight="1">
      <c r="A5" s="67" t="s">
        <v>162</v>
      </c>
      <c r="B5" s="68" t="s">
        <v>115</v>
      </c>
      <c r="C5" s="68" t="s">
        <v>116</v>
      </c>
    </row>
    <row r="6" spans="1:3" ht="20.100000000000001" customHeight="1">
      <c r="A6" s="67" t="s">
        <v>112</v>
      </c>
      <c r="B6" s="68" t="s">
        <v>113</v>
      </c>
      <c r="C6" s="68" t="s">
        <v>114</v>
      </c>
    </row>
    <row r="7" spans="1:3" ht="20.100000000000001" customHeight="1">
      <c r="A7" s="18"/>
      <c r="B7" s="18"/>
      <c r="C7" s="18"/>
    </row>
    <row r="8" spans="1:3" ht="20.100000000000001" customHeight="1">
      <c r="A8" s="109" t="s">
        <v>3</v>
      </c>
      <c r="B8" s="108" t="s">
        <v>1</v>
      </c>
      <c r="C8" s="108" t="s">
        <v>2</v>
      </c>
    </row>
    <row r="9" spans="1:3" ht="20.100000000000001" customHeight="1">
      <c r="A9" s="67" t="s">
        <v>117</v>
      </c>
      <c r="B9" s="68" t="s">
        <v>118</v>
      </c>
      <c r="C9" s="68" t="s">
        <v>106</v>
      </c>
    </row>
    <row r="10" spans="1:3" ht="20.100000000000001" customHeight="1">
      <c r="A10" s="67" t="s">
        <v>164</v>
      </c>
      <c r="B10" s="68" t="s">
        <v>119</v>
      </c>
      <c r="C10" s="68" t="s">
        <v>106</v>
      </c>
    </row>
    <row r="11" spans="1:3" ht="20.100000000000001" customHeight="1">
      <c r="A11" s="67" t="s">
        <v>165</v>
      </c>
      <c r="B11" s="68" t="s">
        <v>120</v>
      </c>
      <c r="C11" s="68" t="s">
        <v>106</v>
      </c>
    </row>
    <row r="12" spans="1:3" ht="20.100000000000001" customHeight="1">
      <c r="A12" s="67" t="s">
        <v>121</v>
      </c>
      <c r="B12" s="68" t="s">
        <v>122</v>
      </c>
      <c r="C12" s="68" t="s">
        <v>116</v>
      </c>
    </row>
    <row r="13" spans="1:3" ht="20.100000000000001" customHeight="1">
      <c r="A13" s="67" t="s">
        <v>123</v>
      </c>
      <c r="B13" s="68" t="s">
        <v>124</v>
      </c>
      <c r="C13" s="68" t="s">
        <v>125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9" workbookViewId="0">
      <selection activeCell="O11" sqref="O11"/>
    </sheetView>
  </sheetViews>
  <sheetFormatPr defaultColWidth="9" defaultRowHeight="14.25"/>
  <cols>
    <col min="1" max="1" width="26.875" style="1" customWidth="1"/>
    <col min="2" max="2" width="10.625" style="1" customWidth="1"/>
    <col min="3" max="5" width="5.625" style="1" customWidth="1"/>
    <col min="6" max="6" width="6.875" style="89" customWidth="1"/>
    <col min="7" max="8" width="6.875" style="1" customWidth="1"/>
    <col min="9" max="9" width="8.625" style="1" customWidth="1"/>
    <col min="10" max="10" width="8.625" style="57" customWidth="1"/>
    <col min="11" max="16384" width="9" style="1"/>
  </cols>
  <sheetData>
    <row r="1" spans="1:12" s="73" customFormat="1" ht="24.95" customHeight="1">
      <c r="A1" s="140" t="s">
        <v>14</v>
      </c>
      <c r="B1" s="140"/>
      <c r="C1" s="140"/>
      <c r="D1" s="140"/>
      <c r="E1" s="140"/>
      <c r="F1" s="140"/>
      <c r="G1" s="140"/>
      <c r="H1" s="140"/>
      <c r="I1" s="140"/>
      <c r="J1" s="140"/>
      <c r="K1" s="17"/>
      <c r="L1" s="17"/>
    </row>
    <row r="2" spans="1:12" s="73" customFormat="1" ht="24.95" customHeight="1">
      <c r="A2" s="141" t="s">
        <v>61</v>
      </c>
      <c r="B2" s="141"/>
      <c r="C2" s="141"/>
      <c r="D2" s="141"/>
      <c r="E2" s="141"/>
      <c r="F2" s="141"/>
      <c r="G2" s="141"/>
      <c r="H2" s="141"/>
      <c r="I2" s="141"/>
      <c r="J2" s="141"/>
      <c r="K2" s="18"/>
      <c r="L2" s="18"/>
    </row>
    <row r="3" spans="1:12" ht="14.25" customHeight="1">
      <c r="A3" s="13"/>
      <c r="B3" s="13"/>
      <c r="C3" s="13"/>
      <c r="D3" s="13"/>
      <c r="E3" s="13"/>
      <c r="F3" s="90"/>
      <c r="G3" s="13"/>
      <c r="H3" s="13"/>
      <c r="I3" s="13"/>
      <c r="J3" s="13"/>
    </row>
    <row r="4" spans="1:12" ht="24.75" customHeight="1">
      <c r="A4" s="70" t="s">
        <v>68</v>
      </c>
      <c r="B4" s="70"/>
      <c r="C4" s="13"/>
      <c r="D4" s="72"/>
      <c r="E4" s="72"/>
      <c r="F4" s="106"/>
      <c r="G4" s="71"/>
      <c r="H4" s="71"/>
      <c r="I4" s="71"/>
      <c r="J4" s="71" t="s">
        <v>6</v>
      </c>
    </row>
    <row r="5" spans="1:12" ht="24.75" customHeight="1">
      <c r="A5" s="12" t="s">
        <v>7</v>
      </c>
      <c r="B5" s="12" t="s">
        <v>2</v>
      </c>
      <c r="C5" s="12" t="s">
        <v>8</v>
      </c>
      <c r="D5" s="12" t="s">
        <v>9</v>
      </c>
      <c r="E5" s="12" t="s">
        <v>10</v>
      </c>
      <c r="F5" s="87" t="s">
        <v>11</v>
      </c>
      <c r="G5" s="107" t="s">
        <v>39</v>
      </c>
      <c r="H5" s="107" t="s">
        <v>40</v>
      </c>
      <c r="I5" s="3" t="s">
        <v>12</v>
      </c>
      <c r="J5" s="3" t="s">
        <v>37</v>
      </c>
    </row>
    <row r="6" spans="1:12" ht="24.75" customHeight="1">
      <c r="A6" s="58" t="str">
        <f>'１日目参加者AB登録'!A2</f>
        <v>KOBARIパワーチーターズ</v>
      </c>
      <c r="B6" s="59" t="str">
        <f>'１日目参加者AB登録'!C2</f>
        <v>新潟市</v>
      </c>
      <c r="C6" s="88"/>
      <c r="D6" s="88"/>
      <c r="E6" s="88"/>
      <c r="F6" s="88"/>
      <c r="G6" s="88"/>
      <c r="H6" s="88"/>
      <c r="I6" s="3"/>
      <c r="J6" s="87"/>
    </row>
    <row r="7" spans="1:12" ht="24.75" customHeight="1">
      <c r="A7" s="58" t="str">
        <f>'１日目参加者AB登録'!A3</f>
        <v>橋田MBQ'S</v>
      </c>
      <c r="B7" s="59" t="str">
        <f>'１日目参加者AB登録'!C3</f>
        <v>五泉市</v>
      </c>
      <c r="C7" s="88"/>
      <c r="D7" s="88"/>
      <c r="E7" s="88"/>
      <c r="F7" s="88"/>
      <c r="G7" s="88"/>
      <c r="H7" s="88"/>
      <c r="I7" s="3"/>
      <c r="J7" s="87"/>
    </row>
    <row r="8" spans="1:12" ht="24.75" customHeight="1">
      <c r="A8" s="58" t="str">
        <f>'１日目参加者AB登録'!A4</f>
        <v>京田女子ミニバスケットボールスポーツ少年団</v>
      </c>
      <c r="B8" s="59" t="str">
        <f>'１日目参加者AB登録'!C4</f>
        <v>山形県</v>
      </c>
      <c r="C8" s="88"/>
      <c r="D8" s="88"/>
      <c r="E8" s="88"/>
      <c r="F8" s="88"/>
      <c r="G8" s="88"/>
      <c r="H8" s="88"/>
      <c r="I8" s="3"/>
      <c r="J8" s="87"/>
    </row>
    <row r="9" spans="1:12" ht="24.75" customHeight="1">
      <c r="A9" s="58" t="str">
        <f>'１日目参加者AB登録'!A5</f>
        <v>早月Jr.ミニバスケットボールクラブ</v>
      </c>
      <c r="B9" s="59" t="str">
        <f>'１日目参加者AB登録'!C5</f>
        <v>富山県</v>
      </c>
      <c r="C9" s="88"/>
      <c r="D9" s="88"/>
      <c r="E9" s="88"/>
      <c r="F9" s="88"/>
      <c r="G9" s="88"/>
      <c r="H9" s="88"/>
      <c r="I9" s="3"/>
      <c r="J9" s="87"/>
    </row>
    <row r="10" spans="1:12" ht="24.75" customHeight="1">
      <c r="A10" s="58" t="str">
        <f>'１日目参加者AB登録'!A6</f>
        <v>会津美里ミニバスケットボールスポーツ少年団</v>
      </c>
      <c r="B10" s="59" t="str">
        <f>'１日目参加者AB登録'!C6</f>
        <v>福島県</v>
      </c>
      <c r="C10" s="88"/>
      <c r="D10" s="88"/>
      <c r="E10" s="88"/>
      <c r="F10" s="88"/>
      <c r="G10" s="88"/>
      <c r="H10" s="88"/>
      <c r="I10" s="3"/>
      <c r="J10" s="87"/>
    </row>
    <row r="11" spans="1:12">
      <c r="A11" s="5"/>
      <c r="B11" s="6"/>
      <c r="C11" s="5"/>
      <c r="D11" s="5"/>
      <c r="E11" s="5"/>
      <c r="F11" s="4"/>
      <c r="G11" s="4"/>
      <c r="H11" s="4"/>
      <c r="I11" s="5"/>
      <c r="J11" s="13"/>
    </row>
    <row r="12" spans="1:12" ht="24.75" customHeight="1">
      <c r="A12" s="70" t="s">
        <v>64</v>
      </c>
      <c r="B12" s="70"/>
      <c r="C12" s="13"/>
      <c r="D12" s="72"/>
      <c r="E12" s="72"/>
      <c r="F12" s="106"/>
      <c r="G12" s="106"/>
      <c r="H12" s="106"/>
      <c r="I12" s="71"/>
      <c r="J12" s="71" t="s">
        <v>13</v>
      </c>
    </row>
    <row r="13" spans="1:12" ht="24.75" customHeight="1">
      <c r="A13" s="12" t="s">
        <v>7</v>
      </c>
      <c r="B13" s="12" t="s">
        <v>2</v>
      </c>
      <c r="C13" s="12" t="s">
        <v>8</v>
      </c>
      <c r="D13" s="12" t="s">
        <v>9</v>
      </c>
      <c r="E13" s="12" t="s">
        <v>10</v>
      </c>
      <c r="F13" s="87" t="s">
        <v>11</v>
      </c>
      <c r="G13" s="107" t="s">
        <v>39</v>
      </c>
      <c r="H13" s="107" t="s">
        <v>40</v>
      </c>
      <c r="I13" s="3" t="s">
        <v>12</v>
      </c>
      <c r="J13" s="3" t="s">
        <v>37</v>
      </c>
    </row>
    <row r="14" spans="1:12" ht="24.75" customHeight="1">
      <c r="A14" s="58" t="str">
        <f>'１日目参加者AB登録'!A9</f>
        <v>青山サンダース</v>
      </c>
      <c r="B14" s="59" t="str">
        <f>'１日目参加者AB登録'!C9</f>
        <v>新潟市</v>
      </c>
      <c r="C14" s="88"/>
      <c r="D14" s="88"/>
      <c r="E14" s="88"/>
      <c r="F14" s="88"/>
      <c r="G14" s="88"/>
      <c r="H14" s="88"/>
      <c r="I14" s="3"/>
      <c r="J14" s="87"/>
    </row>
    <row r="15" spans="1:12" ht="24.75" customHeight="1">
      <c r="A15" s="58" t="str">
        <f>'１日目参加者AB登録'!A10</f>
        <v>サウザーズ両川曽野木</v>
      </c>
      <c r="B15" s="59" t="str">
        <f>'１日目参加者AB登録'!C10</f>
        <v>新潟市</v>
      </c>
      <c r="C15" s="88"/>
      <c r="D15" s="88"/>
      <c r="E15" s="88"/>
      <c r="F15" s="88"/>
      <c r="G15" s="88"/>
      <c r="H15" s="88"/>
      <c r="I15" s="3"/>
      <c r="J15" s="87"/>
    </row>
    <row r="16" spans="1:12" ht="24.75" customHeight="1">
      <c r="A16" s="58" t="str">
        <f>'１日目参加者AB登録'!A11</f>
        <v>鳥屋野Nutty－MBC</v>
      </c>
      <c r="B16" s="59" t="str">
        <f>'１日目参加者AB登録'!C11</f>
        <v>新潟市</v>
      </c>
      <c r="C16" s="88"/>
      <c r="D16" s="88"/>
      <c r="E16" s="88"/>
      <c r="F16" s="88"/>
      <c r="G16" s="88"/>
      <c r="H16" s="88"/>
      <c r="I16" s="3"/>
      <c r="J16" s="87"/>
    </row>
    <row r="17" spans="1:11" ht="24.75" customHeight="1">
      <c r="A17" s="58" t="str">
        <f>'１日目参加者AB登録'!A12</f>
        <v>定塚ミニバスケットボールクラブ</v>
      </c>
      <c r="B17" s="59" t="str">
        <f>'１日目参加者AB登録'!C12</f>
        <v>富山県</v>
      </c>
      <c r="C17" s="88"/>
      <c r="D17" s="88"/>
      <c r="E17" s="88"/>
      <c r="F17" s="88"/>
      <c r="G17" s="88"/>
      <c r="H17" s="88"/>
      <c r="I17" s="3"/>
      <c r="J17" s="87"/>
    </row>
    <row r="18" spans="1:11" ht="24.75" customHeight="1">
      <c r="A18" s="58" t="str">
        <f>'１日目参加者AB登録'!A13</f>
        <v>千代野ミニバスケットボールスポーツ少年団</v>
      </c>
      <c r="B18" s="59" t="str">
        <f>'１日目参加者AB登録'!C13</f>
        <v>石川県</v>
      </c>
      <c r="C18" s="88"/>
      <c r="D18" s="88"/>
      <c r="E18" s="88"/>
      <c r="F18" s="88"/>
      <c r="G18" s="88"/>
      <c r="H18" s="88"/>
      <c r="I18" s="3"/>
      <c r="J18" s="87"/>
    </row>
    <row r="19" spans="1:11">
      <c r="C19" s="89"/>
      <c r="D19" s="89"/>
      <c r="E19" s="89"/>
      <c r="G19" s="89"/>
      <c r="H19" s="89"/>
    </row>
    <row r="20" spans="1:11" customFormat="1" ht="24.95" customHeight="1">
      <c r="A20" s="70" t="s">
        <v>69</v>
      </c>
      <c r="B20" s="70"/>
      <c r="C20" s="90"/>
      <c r="D20" s="91"/>
      <c r="E20" s="91"/>
      <c r="F20" s="106"/>
      <c r="G20" s="106"/>
      <c r="H20" s="106"/>
      <c r="I20" s="71"/>
      <c r="J20" s="71" t="s">
        <v>57</v>
      </c>
      <c r="K20" s="1"/>
    </row>
    <row r="21" spans="1:11" customFormat="1" ht="24.95" customHeight="1">
      <c r="A21" s="12" t="s">
        <v>50</v>
      </c>
      <c r="B21" s="12" t="s">
        <v>51</v>
      </c>
      <c r="C21" s="87" t="s">
        <v>52</v>
      </c>
      <c r="D21" s="87" t="s">
        <v>53</v>
      </c>
      <c r="E21" s="87" t="s">
        <v>54</v>
      </c>
      <c r="F21" s="87" t="s">
        <v>55</v>
      </c>
      <c r="G21" s="107" t="s">
        <v>39</v>
      </c>
      <c r="H21" s="107" t="s">
        <v>40</v>
      </c>
      <c r="I21" s="3" t="s">
        <v>56</v>
      </c>
      <c r="J21" s="3" t="s">
        <v>37</v>
      </c>
    </row>
    <row r="22" spans="1:11" s="16" customFormat="1" ht="24.95" customHeight="1">
      <c r="A22" s="58" t="str">
        <f>'１日目参加者CD登録'!A$2</f>
        <v>紫竹山パープルウルフ</v>
      </c>
      <c r="B22" s="59" t="str">
        <f>'１日目参加者CD登録'!C$2</f>
        <v>新潟市</v>
      </c>
      <c r="C22" s="88"/>
      <c r="D22" s="88"/>
      <c r="E22" s="88"/>
      <c r="F22" s="88"/>
      <c r="G22" s="88"/>
      <c r="H22" s="88"/>
      <c r="I22" s="3"/>
      <c r="J22" s="88"/>
    </row>
    <row r="23" spans="1:11" s="16" customFormat="1" ht="24.95" customHeight="1">
      <c r="A23" s="58" t="str">
        <f>'１日目参加者CD登録'!A$3</f>
        <v>南浜WINGS</v>
      </c>
      <c r="B23" s="59" t="str">
        <f>'１日目参加者CD登録'!C$3</f>
        <v>長岡市</v>
      </c>
      <c r="C23" s="88"/>
      <c r="D23" s="88"/>
      <c r="E23" s="88"/>
      <c r="F23" s="88"/>
      <c r="G23" s="88"/>
      <c r="H23" s="88"/>
      <c r="I23" s="3"/>
      <c r="J23" s="88"/>
    </row>
    <row r="24" spans="1:11" s="16" customFormat="1" ht="24.95" customHeight="1">
      <c r="A24" s="58" t="str">
        <f>'１日目参加者CD登録'!A$4</f>
        <v>大山ミニバスケスポ少</v>
      </c>
      <c r="B24" s="59" t="str">
        <f>'１日目参加者CD登録'!C$4</f>
        <v>山形県</v>
      </c>
      <c r="C24" s="88"/>
      <c r="D24" s="88"/>
      <c r="E24" s="88"/>
      <c r="F24" s="88"/>
      <c r="G24" s="88"/>
      <c r="H24" s="88"/>
      <c r="I24" s="3"/>
      <c r="J24" s="88"/>
    </row>
    <row r="25" spans="1:11" s="16" customFormat="1" ht="24.95" customHeight="1">
      <c r="A25" s="58" t="str">
        <f>'１日目参加者CD登録'!A$5</f>
        <v>寺尾ジュニアバスケットボールクラブ</v>
      </c>
      <c r="B25" s="59" t="str">
        <f>'１日目参加者CD登録'!C$5</f>
        <v>群馬県</v>
      </c>
      <c r="C25" s="88"/>
      <c r="D25" s="88"/>
      <c r="E25" s="88"/>
      <c r="F25" s="88"/>
      <c r="G25" s="88"/>
      <c r="H25" s="88"/>
      <c r="I25" s="3"/>
      <c r="J25" s="88"/>
    </row>
    <row r="26" spans="1:11" s="16" customFormat="1" ht="24.95" customHeight="1">
      <c r="A26" s="58" t="str">
        <f>'１日目参加者CD登録'!A$6</f>
        <v>豊野ミニバスケットボールクラブ</v>
      </c>
      <c r="B26" s="59" t="str">
        <f>'１日目参加者CD登録'!C$6</f>
        <v>長野県</v>
      </c>
      <c r="C26" s="88"/>
      <c r="D26" s="88"/>
      <c r="E26" s="88"/>
      <c r="F26" s="88"/>
      <c r="G26" s="88"/>
      <c r="H26" s="88"/>
      <c r="I26" s="3"/>
      <c r="J26" s="88"/>
    </row>
    <row r="27" spans="1:11" s="16" customFormat="1" ht="15" customHeight="1">
      <c r="A27" s="5"/>
      <c r="B27" s="6"/>
      <c r="C27" s="5"/>
      <c r="D27" s="5"/>
      <c r="E27" s="5"/>
      <c r="F27" s="4"/>
      <c r="G27" s="4"/>
      <c r="H27" s="4"/>
      <c r="I27" s="5"/>
      <c r="J27" s="6"/>
    </row>
    <row r="28" spans="1:11" customFormat="1" ht="24.95" customHeight="1">
      <c r="A28" s="70" t="s">
        <v>70</v>
      </c>
      <c r="B28" s="70"/>
      <c r="C28" s="13"/>
      <c r="D28" s="72"/>
      <c r="E28" s="72"/>
      <c r="F28" s="106"/>
      <c r="G28" s="106"/>
      <c r="H28" s="106"/>
      <c r="I28" s="71"/>
      <c r="J28" s="71" t="s">
        <v>58</v>
      </c>
      <c r="K28" s="1"/>
    </row>
    <row r="29" spans="1:11" customFormat="1" ht="24.95" customHeight="1">
      <c r="A29" s="12" t="s">
        <v>50</v>
      </c>
      <c r="B29" s="12" t="s">
        <v>51</v>
      </c>
      <c r="C29" s="12" t="s">
        <v>52</v>
      </c>
      <c r="D29" s="12" t="s">
        <v>53</v>
      </c>
      <c r="E29" s="12" t="s">
        <v>54</v>
      </c>
      <c r="F29" s="87" t="s">
        <v>55</v>
      </c>
      <c r="G29" s="107" t="s">
        <v>39</v>
      </c>
      <c r="H29" s="107" t="s">
        <v>40</v>
      </c>
      <c r="I29" s="3" t="s">
        <v>56</v>
      </c>
      <c r="J29" s="3" t="s">
        <v>37</v>
      </c>
      <c r="K29" s="13"/>
    </row>
    <row r="30" spans="1:11" s="16" customFormat="1" ht="24.95" customHeight="1">
      <c r="A30" s="58" t="str">
        <f>'１日目参加者CD登録'!A$9</f>
        <v>東青山ブルーファイターズ</v>
      </c>
      <c r="B30" s="59" t="str">
        <f>'１日目参加者CD登録'!C$9</f>
        <v>新潟市</v>
      </c>
      <c r="C30" s="88"/>
      <c r="D30" s="88"/>
      <c r="E30" s="88"/>
      <c r="F30" s="88"/>
      <c r="G30" s="88"/>
      <c r="H30" s="88"/>
      <c r="I30" s="3"/>
      <c r="J30" s="88"/>
      <c r="K30" s="5"/>
    </row>
    <row r="31" spans="1:11" s="16" customFormat="1" ht="24.95" customHeight="1">
      <c r="A31" s="58" t="str">
        <f>'１日目参加者CD登録'!A$10</f>
        <v>ウィッチーズ</v>
      </c>
      <c r="B31" s="59" t="str">
        <f>'１日目参加者CD登録'!C$10</f>
        <v>長岡市</v>
      </c>
      <c r="C31" s="88"/>
      <c r="D31" s="88"/>
      <c r="E31" s="88"/>
      <c r="F31" s="88"/>
      <c r="G31" s="88"/>
      <c r="H31" s="88"/>
      <c r="I31" s="3"/>
      <c r="J31" s="88"/>
      <c r="K31" s="5"/>
    </row>
    <row r="32" spans="1:11" s="16" customFormat="1" ht="24.95" customHeight="1">
      <c r="A32" s="58" t="str">
        <f>'１日目参加者CD登録'!A$11</f>
        <v>ウルフガールズ巻</v>
      </c>
      <c r="B32" s="59" t="str">
        <f>'１日目参加者CD登録'!C$11</f>
        <v>新潟市</v>
      </c>
      <c r="C32" s="88"/>
      <c r="D32" s="88"/>
      <c r="E32" s="88"/>
      <c r="F32" s="88"/>
      <c r="G32" s="88"/>
      <c r="H32" s="88"/>
      <c r="I32" s="3"/>
      <c r="J32" s="88"/>
      <c r="K32" s="5"/>
    </row>
    <row r="33" spans="1:11" s="16" customFormat="1" ht="24.95" customHeight="1">
      <c r="A33" s="58" t="str">
        <f>'１日目参加者CD登録'!A$12</f>
        <v>みなとスポーツ少年団ミニバスケットボール部</v>
      </c>
      <c r="B33" s="59" t="str">
        <f>'１日目参加者CD登録'!C$12</f>
        <v>福島県</v>
      </c>
      <c r="C33" s="88"/>
      <c r="D33" s="88"/>
      <c r="E33" s="88"/>
      <c r="F33" s="88"/>
      <c r="G33" s="88"/>
      <c r="H33" s="88"/>
      <c r="I33" s="3"/>
      <c r="J33" s="88"/>
      <c r="K33" s="5"/>
    </row>
    <row r="34" spans="1:11" s="16" customFormat="1" ht="24.95" customHeight="1">
      <c r="A34" s="58" t="str">
        <f>'１日目参加者CD登録'!A$13</f>
        <v>上田phoenix</v>
      </c>
      <c r="B34" s="59" t="str">
        <f>'１日目参加者CD登録'!C$13</f>
        <v>長野県</v>
      </c>
      <c r="C34" s="88"/>
      <c r="D34" s="88"/>
      <c r="E34" s="88"/>
      <c r="F34" s="88"/>
      <c r="G34" s="88"/>
      <c r="H34" s="88"/>
      <c r="I34" s="3"/>
      <c r="J34" s="88"/>
      <c r="K34" s="5"/>
    </row>
    <row r="35" spans="1:11">
      <c r="G35" s="89"/>
      <c r="H35" s="89"/>
    </row>
    <row r="36" spans="1:11">
      <c r="G36" s="89"/>
      <c r="H36" s="89"/>
    </row>
    <row r="37" spans="1:11">
      <c r="G37" s="89"/>
      <c r="H37" s="89"/>
    </row>
    <row r="38" spans="1:11">
      <c r="G38" s="89"/>
      <c r="H38" s="89"/>
    </row>
    <row r="39" spans="1:11">
      <c r="G39" s="89"/>
      <c r="H39" s="89"/>
    </row>
  </sheetData>
  <mergeCells count="2">
    <mergeCell ref="A1:J1"/>
    <mergeCell ref="A2:J2"/>
  </mergeCells>
  <phoneticPr fontId="2"/>
  <pageMargins left="0.31496062992125984" right="0" top="0.74803149606299213" bottom="0" header="0.31496062992125984" footer="0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0" workbookViewId="0">
      <selection activeCell="C27" sqref="C27"/>
    </sheetView>
  </sheetViews>
  <sheetFormatPr defaultColWidth="8.875" defaultRowHeight="13.5"/>
  <cols>
    <col min="1" max="1" width="10.625" customWidth="1"/>
    <col min="2" max="2" width="35.625" customWidth="1"/>
    <col min="3" max="3" width="10.625" style="10" customWidth="1"/>
    <col min="5" max="7" width="10.625" customWidth="1"/>
  </cols>
  <sheetData>
    <row r="1" spans="1:11" ht="30" customHeight="1">
      <c r="A1" s="144" t="s">
        <v>77</v>
      </c>
      <c r="B1" s="144"/>
      <c r="C1" s="144"/>
      <c r="D1" s="144"/>
      <c r="E1" s="144"/>
      <c r="F1" s="144"/>
      <c r="G1" s="144"/>
    </row>
    <row r="2" spans="1:11" ht="24.95" customHeight="1">
      <c r="A2" s="145" t="s">
        <v>5</v>
      </c>
      <c r="B2" s="145"/>
      <c r="C2" s="145"/>
      <c r="D2" s="145"/>
      <c r="E2" s="145"/>
      <c r="F2" s="145"/>
      <c r="G2" s="145"/>
    </row>
    <row r="3" spans="1:11" ht="24.95" customHeight="1">
      <c r="A3" s="141" t="s">
        <v>61</v>
      </c>
      <c r="B3" s="141"/>
      <c r="C3" s="141"/>
      <c r="D3" s="141"/>
      <c r="E3" s="141"/>
      <c r="F3" s="141"/>
      <c r="G3" s="141"/>
      <c r="H3" s="18"/>
      <c r="I3" s="18"/>
      <c r="J3" s="18"/>
      <c r="K3" s="18"/>
    </row>
    <row r="4" spans="1:11" ht="24.95" customHeight="1" thickBot="1">
      <c r="A4" s="92"/>
      <c r="B4" s="92"/>
      <c r="C4" s="92"/>
      <c r="D4" s="92"/>
      <c r="E4" s="92"/>
      <c r="F4" s="92"/>
      <c r="G4" s="92"/>
    </row>
    <row r="5" spans="1:11" s="100" customFormat="1" ht="24.95" customHeight="1">
      <c r="A5" s="199" t="s">
        <v>76</v>
      </c>
      <c r="B5" s="197" t="s">
        <v>7</v>
      </c>
      <c r="C5" s="198" t="s">
        <v>2</v>
      </c>
      <c r="D5" s="199" t="s">
        <v>11</v>
      </c>
      <c r="E5" s="201" t="s">
        <v>38</v>
      </c>
      <c r="F5" s="202"/>
      <c r="G5" s="202"/>
    </row>
    <row r="6" spans="1:11" s="16" customFormat="1" ht="24.95" customHeight="1">
      <c r="A6" s="200"/>
      <c r="B6" s="197"/>
      <c r="C6" s="198"/>
      <c r="D6" s="200"/>
      <c r="E6" s="113" t="s">
        <v>39</v>
      </c>
      <c r="F6" s="111" t="s">
        <v>40</v>
      </c>
      <c r="G6" s="111" t="s">
        <v>41</v>
      </c>
    </row>
    <row r="7" spans="1:11" s="16" customFormat="1" ht="30" customHeight="1">
      <c r="A7" s="116"/>
      <c r="B7" s="115" t="s">
        <v>166</v>
      </c>
      <c r="C7" s="136" t="s">
        <v>167</v>
      </c>
      <c r="D7" s="99"/>
      <c r="E7" s="114"/>
      <c r="F7" s="110"/>
      <c r="G7" s="110"/>
    </row>
    <row r="8" spans="1:11" s="16" customFormat="1" ht="30" customHeight="1">
      <c r="A8" s="116"/>
      <c r="B8" s="115" t="s">
        <v>168</v>
      </c>
      <c r="C8" s="136" t="s">
        <v>167</v>
      </c>
      <c r="D8" s="99"/>
      <c r="E8" s="114"/>
      <c r="F8" s="110"/>
      <c r="G8" s="110"/>
    </row>
    <row r="9" spans="1:11" s="16" customFormat="1" ht="30" customHeight="1">
      <c r="A9" s="116"/>
      <c r="B9" s="115" t="s">
        <v>169</v>
      </c>
      <c r="C9" s="136" t="s">
        <v>177</v>
      </c>
      <c r="D9" s="99"/>
      <c r="E9" s="114"/>
      <c r="F9" s="110"/>
      <c r="G9" s="110"/>
    </row>
    <row r="10" spans="1:11" s="16" customFormat="1" ht="30" customHeight="1">
      <c r="A10" s="116"/>
      <c r="B10" s="115" t="s">
        <v>172</v>
      </c>
      <c r="C10" s="136" t="s">
        <v>177</v>
      </c>
      <c r="D10" s="99"/>
      <c r="E10" s="114"/>
      <c r="F10" s="110"/>
      <c r="G10" s="110"/>
    </row>
    <row r="11" spans="1:11" s="16" customFormat="1" ht="30" customHeight="1">
      <c r="A11" s="116"/>
      <c r="B11" s="115" t="s">
        <v>171</v>
      </c>
      <c r="C11" s="136" t="s">
        <v>178</v>
      </c>
      <c r="D11" s="99"/>
      <c r="E11" s="114"/>
      <c r="F11" s="110"/>
      <c r="G11" s="110"/>
    </row>
    <row r="12" spans="1:11" s="16" customFormat="1" ht="30" customHeight="1">
      <c r="A12" s="116"/>
      <c r="B12" s="115" t="s">
        <v>170</v>
      </c>
      <c r="C12" s="136" t="s">
        <v>179</v>
      </c>
      <c r="D12" s="99"/>
      <c r="E12" s="114"/>
      <c r="F12" s="110"/>
      <c r="G12" s="110"/>
    </row>
    <row r="13" spans="1:11" s="16" customFormat="1" ht="30" customHeight="1">
      <c r="A13" s="116"/>
      <c r="B13" s="115" t="s">
        <v>173</v>
      </c>
      <c r="C13" s="136" t="s">
        <v>179</v>
      </c>
      <c r="D13" s="99"/>
      <c r="E13" s="114"/>
      <c r="F13" s="110"/>
      <c r="G13" s="110"/>
    </row>
    <row r="14" spans="1:11" s="16" customFormat="1" ht="30" customHeight="1">
      <c r="A14" s="116"/>
      <c r="B14" s="115" t="s">
        <v>174</v>
      </c>
      <c r="C14" s="136" t="s">
        <v>180</v>
      </c>
      <c r="D14" s="99"/>
      <c r="E14" s="114"/>
      <c r="F14" s="110"/>
      <c r="G14" s="110"/>
    </row>
    <row r="15" spans="1:11" s="16" customFormat="1" ht="30" customHeight="1">
      <c r="A15" s="116"/>
      <c r="B15" s="115" t="s">
        <v>175</v>
      </c>
      <c r="C15" s="136" t="s">
        <v>180</v>
      </c>
      <c r="D15" s="99"/>
      <c r="E15" s="114"/>
      <c r="F15" s="110"/>
      <c r="G15" s="110"/>
    </row>
    <row r="16" spans="1:11" s="16" customFormat="1" ht="30" customHeight="1">
      <c r="A16" s="116"/>
      <c r="B16" s="115" t="s">
        <v>176</v>
      </c>
      <c r="C16" s="136" t="s">
        <v>181</v>
      </c>
      <c r="D16" s="99"/>
      <c r="E16" s="114"/>
      <c r="F16" s="110"/>
      <c r="G16" s="110"/>
    </row>
    <row r="17" spans="1:7" s="16" customFormat="1" ht="30" customHeight="1">
      <c r="A17" s="116"/>
      <c r="B17" s="115" t="s">
        <v>182</v>
      </c>
      <c r="C17" s="136" t="s">
        <v>192</v>
      </c>
      <c r="D17" s="99"/>
      <c r="E17" s="114"/>
      <c r="F17" s="110"/>
      <c r="G17" s="110"/>
    </row>
    <row r="18" spans="1:7" s="16" customFormat="1" ht="30" customHeight="1">
      <c r="A18" s="116"/>
      <c r="B18" s="115" t="s">
        <v>183</v>
      </c>
      <c r="C18" s="136" t="s">
        <v>193</v>
      </c>
      <c r="D18" s="99"/>
      <c r="E18" s="114"/>
      <c r="F18" s="110"/>
      <c r="G18" s="110"/>
    </row>
    <row r="19" spans="1:7" s="16" customFormat="1" ht="30" customHeight="1">
      <c r="A19" s="116"/>
      <c r="B19" s="115" t="s">
        <v>184</v>
      </c>
      <c r="C19" s="136" t="s">
        <v>192</v>
      </c>
      <c r="D19" s="99"/>
      <c r="E19" s="114"/>
      <c r="F19" s="110"/>
      <c r="G19" s="110"/>
    </row>
    <row r="20" spans="1:7" s="16" customFormat="1" ht="30" customHeight="1">
      <c r="A20" s="116"/>
      <c r="B20" s="115" t="s">
        <v>185</v>
      </c>
      <c r="C20" s="136" t="s">
        <v>192</v>
      </c>
      <c r="D20" s="99"/>
      <c r="E20" s="114"/>
      <c r="F20" s="110"/>
      <c r="G20" s="110"/>
    </row>
    <row r="21" spans="1:7" s="16" customFormat="1" ht="30" customHeight="1">
      <c r="A21" s="116"/>
      <c r="B21" s="115" t="s">
        <v>186</v>
      </c>
      <c r="C21" s="136" t="s">
        <v>192</v>
      </c>
      <c r="D21" s="99"/>
      <c r="E21" s="114"/>
      <c r="F21" s="110"/>
      <c r="G21" s="110"/>
    </row>
    <row r="22" spans="1:7" s="16" customFormat="1" ht="30" customHeight="1">
      <c r="A22" s="116"/>
      <c r="B22" s="115" t="s">
        <v>187</v>
      </c>
      <c r="C22" s="136" t="s">
        <v>192</v>
      </c>
      <c r="D22" s="99"/>
      <c r="E22" s="114"/>
      <c r="F22" s="110"/>
      <c r="G22" s="110"/>
    </row>
    <row r="23" spans="1:7" s="16" customFormat="1" ht="30" customHeight="1">
      <c r="A23" s="116"/>
      <c r="B23" s="115" t="s">
        <v>188</v>
      </c>
      <c r="C23" s="136" t="s">
        <v>194</v>
      </c>
      <c r="D23" s="99"/>
      <c r="E23" s="114"/>
      <c r="F23" s="110"/>
      <c r="G23" s="110"/>
    </row>
    <row r="24" spans="1:7" s="16" customFormat="1" ht="30" customHeight="1">
      <c r="A24" s="116"/>
      <c r="B24" s="115" t="s">
        <v>189</v>
      </c>
      <c r="C24" s="136" t="s">
        <v>192</v>
      </c>
      <c r="D24" s="99"/>
      <c r="E24" s="114"/>
      <c r="F24" s="110"/>
      <c r="G24" s="110"/>
    </row>
    <row r="25" spans="1:7" s="16" customFormat="1" ht="30" customHeight="1">
      <c r="A25" s="116"/>
      <c r="B25" s="115" t="s">
        <v>190</v>
      </c>
      <c r="C25" s="136" t="s">
        <v>192</v>
      </c>
      <c r="D25" s="99"/>
      <c r="E25" s="114"/>
      <c r="F25" s="110"/>
      <c r="G25" s="110"/>
    </row>
    <row r="26" spans="1:7" s="16" customFormat="1" ht="30" customHeight="1">
      <c r="A26" s="116"/>
      <c r="B26" s="115" t="s">
        <v>191</v>
      </c>
      <c r="C26" s="136" t="s">
        <v>192</v>
      </c>
      <c r="D26" s="99"/>
      <c r="E26" s="114"/>
      <c r="F26" s="110"/>
      <c r="G26" s="110"/>
    </row>
    <row r="27" spans="1:7" ht="24.95" customHeight="1">
      <c r="B27" s="1" t="s">
        <v>45</v>
      </c>
    </row>
    <row r="28" spans="1:7" ht="24.95" customHeight="1">
      <c r="B28" s="1" t="s">
        <v>75</v>
      </c>
    </row>
    <row r="29" spans="1:7" ht="24.95" customHeight="1"/>
    <row r="30" spans="1:7" ht="24.95" customHeight="1"/>
    <row r="31" spans="1:7" ht="24.95" customHeight="1"/>
    <row r="32" spans="1:7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  <row r="51" ht="24.95" customHeight="1"/>
    <row r="52" ht="24.95" customHeight="1"/>
  </sheetData>
  <sortState ref="B7:C26">
    <sortCondition descending="1" ref="B7"/>
  </sortState>
  <mergeCells count="8">
    <mergeCell ref="A1:G1"/>
    <mergeCell ref="A2:G2"/>
    <mergeCell ref="A3:G3"/>
    <mergeCell ref="B5:B6"/>
    <mergeCell ref="C5:C6"/>
    <mergeCell ref="D5:D6"/>
    <mergeCell ref="E5:G5"/>
    <mergeCell ref="A5:A6"/>
  </mergeCells>
  <phoneticPr fontId="2"/>
  <pageMargins left="0.31496062992125984" right="0" top="0.74803149606299213" bottom="0" header="0.31496062992125984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4"/>
  <sheetViews>
    <sheetView topLeftCell="A19" workbookViewId="0">
      <selection activeCell="K28" sqref="K28"/>
    </sheetView>
  </sheetViews>
  <sheetFormatPr defaultColWidth="8.875" defaultRowHeight="13.5"/>
  <cols>
    <col min="1" max="1" width="3.625" style="19" customWidth="1"/>
    <col min="2" max="2" width="6.625" style="37" customWidth="1"/>
    <col min="3" max="3" width="3.125" style="37" customWidth="1"/>
    <col min="4" max="4" width="6.625" style="37" customWidth="1"/>
    <col min="5" max="5" width="16.625" style="37" customWidth="1"/>
    <col min="6" max="6" width="3.625" style="37" customWidth="1"/>
    <col min="7" max="7" width="3.125" style="37" customWidth="1"/>
    <col min="8" max="8" width="3.625" style="37" customWidth="1"/>
    <col min="9" max="9" width="16.625" style="37" customWidth="1"/>
    <col min="10" max="12" width="12.625" style="37" customWidth="1"/>
    <col min="13" max="16384" width="8.875" style="37"/>
  </cols>
  <sheetData>
    <row r="1" spans="1:12" s="17" customFormat="1" ht="30" customHeight="1">
      <c r="A1" s="140" t="s">
        <v>14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s="18" customFormat="1" ht="30" customHeight="1">
      <c r="A2" s="141" t="s">
        <v>61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s="20" customFormat="1" ht="30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22" customFormat="1" ht="30" customHeight="1">
      <c r="A4" s="137" t="s">
        <v>62</v>
      </c>
      <c r="B4" s="137"/>
      <c r="C4" s="137"/>
      <c r="D4" s="137"/>
      <c r="E4" s="137"/>
      <c r="F4" s="137"/>
      <c r="G4" s="137"/>
      <c r="H4" s="137"/>
      <c r="I4" s="137"/>
      <c r="J4" s="21"/>
      <c r="K4" s="138" t="s">
        <v>6</v>
      </c>
      <c r="L4" s="138"/>
    </row>
    <row r="5" spans="1:12" s="22" customFormat="1" ht="30" customHeight="1">
      <c r="A5" s="23"/>
      <c r="B5" s="139" t="s">
        <v>15</v>
      </c>
      <c r="C5" s="139"/>
      <c r="D5" s="139"/>
      <c r="E5" s="25" t="s">
        <v>16</v>
      </c>
      <c r="F5" s="26"/>
      <c r="G5" s="26"/>
      <c r="H5" s="26"/>
      <c r="I5" s="27" t="s">
        <v>17</v>
      </c>
      <c r="J5" s="23" t="s">
        <v>18</v>
      </c>
      <c r="K5" s="139" t="s">
        <v>19</v>
      </c>
      <c r="L5" s="139"/>
    </row>
    <row r="6" spans="1:12" s="22" customFormat="1" ht="30" customHeight="1">
      <c r="A6" s="23" t="s">
        <v>20</v>
      </c>
      <c r="B6" s="28">
        <v>0.375</v>
      </c>
      <c r="C6" s="26" t="s">
        <v>101</v>
      </c>
      <c r="D6" s="29">
        <v>0.40972222222222227</v>
      </c>
      <c r="E6" s="126" t="str">
        <f>'１日目参加者AB登録'!B2</f>
        <v>KOBARI</v>
      </c>
      <c r="F6" s="112"/>
      <c r="G6" s="112" t="s">
        <v>101</v>
      </c>
      <c r="H6" s="112"/>
      <c r="I6" s="127" t="str">
        <f>'１日目参加者AB登録'!B3</f>
        <v>橋田</v>
      </c>
      <c r="J6" s="128" t="str">
        <f>$E$7</f>
        <v>京田</v>
      </c>
      <c r="K6" s="125" t="s">
        <v>197</v>
      </c>
      <c r="L6" s="125" t="s">
        <v>198</v>
      </c>
    </row>
    <row r="7" spans="1:12" s="22" customFormat="1" ht="30" customHeight="1">
      <c r="A7" s="30" t="s">
        <v>21</v>
      </c>
      <c r="B7" s="31">
        <v>0.40972222222222227</v>
      </c>
      <c r="C7" s="32" t="s">
        <v>101</v>
      </c>
      <c r="D7" s="33">
        <v>0.44444444444444442</v>
      </c>
      <c r="E7" s="131" t="str">
        <f>'１日目参加者AB登録'!B4</f>
        <v>京田</v>
      </c>
      <c r="F7" s="32"/>
      <c r="G7" s="32" t="s">
        <v>101</v>
      </c>
      <c r="H7" s="32"/>
      <c r="I7" s="132" t="str">
        <f>'１日目参加者AB登録'!B5</f>
        <v>早月Jr．</v>
      </c>
      <c r="J7" s="30" t="str">
        <f>$I$8</f>
        <v>会津美里</v>
      </c>
      <c r="K7" s="30" t="s">
        <v>200</v>
      </c>
      <c r="L7" s="30" t="str">
        <f>$I$6</f>
        <v>橋田</v>
      </c>
    </row>
    <row r="8" spans="1:12" s="22" customFormat="1" ht="30" customHeight="1">
      <c r="A8" s="23" t="s">
        <v>22</v>
      </c>
      <c r="B8" s="28">
        <v>0.44444444444444442</v>
      </c>
      <c r="C8" s="26" t="s">
        <v>101</v>
      </c>
      <c r="D8" s="29">
        <v>0.47916666666666669</v>
      </c>
      <c r="E8" s="129" t="str">
        <f>$E$6</f>
        <v>KOBARI</v>
      </c>
      <c r="F8" s="112"/>
      <c r="G8" s="112" t="s">
        <v>101</v>
      </c>
      <c r="H8" s="112"/>
      <c r="I8" s="127" t="str">
        <f>'１日目参加者AB登録'!B6</f>
        <v>会津美里</v>
      </c>
      <c r="J8" s="128" t="str">
        <f>$I$7</f>
        <v>早月Jr．</v>
      </c>
      <c r="K8" s="125" t="str">
        <f>$I$7</f>
        <v>早月Jr．</v>
      </c>
      <c r="L8" s="125" t="str">
        <f>$I$6</f>
        <v>橋田</v>
      </c>
    </row>
    <row r="9" spans="1:12" s="22" customFormat="1" ht="30" customHeight="1">
      <c r="A9" s="30" t="s">
        <v>23</v>
      </c>
      <c r="B9" s="31">
        <v>0.47916666666666669</v>
      </c>
      <c r="C9" s="32" t="s">
        <v>101</v>
      </c>
      <c r="D9" s="33">
        <v>0.51388888888888895</v>
      </c>
      <c r="E9" s="133" t="str">
        <f>$E$7</f>
        <v>京田</v>
      </c>
      <c r="F9" s="32"/>
      <c r="G9" s="32" t="s">
        <v>101</v>
      </c>
      <c r="H9" s="32"/>
      <c r="I9" s="134" t="str">
        <f>$I$6</f>
        <v>橋田</v>
      </c>
      <c r="J9" s="30" t="str">
        <f>$E$6</f>
        <v>KOBARI</v>
      </c>
      <c r="K9" s="30" t="s">
        <v>200</v>
      </c>
      <c r="L9" s="30" t="str">
        <f>$I$8</f>
        <v>会津美里</v>
      </c>
    </row>
    <row r="10" spans="1:12" s="22" customFormat="1" ht="30" customHeight="1">
      <c r="A10" s="23" t="s">
        <v>24</v>
      </c>
      <c r="B10" s="28">
        <v>0.51388888888888895</v>
      </c>
      <c r="C10" s="26" t="s">
        <v>101</v>
      </c>
      <c r="D10" s="29">
        <v>0.54861111111111105</v>
      </c>
      <c r="E10" s="129" t="str">
        <f>$I$8</f>
        <v>会津美里</v>
      </c>
      <c r="F10" s="112"/>
      <c r="G10" s="112" t="s">
        <v>101</v>
      </c>
      <c r="H10" s="112"/>
      <c r="I10" s="130" t="str">
        <f>$I$7</f>
        <v>早月Jr．</v>
      </c>
      <c r="J10" s="128" t="str">
        <f>$I$6</f>
        <v>橋田</v>
      </c>
      <c r="K10" s="125" t="s">
        <v>155</v>
      </c>
      <c r="L10" s="125" t="s">
        <v>156</v>
      </c>
    </row>
    <row r="11" spans="1:12" s="22" customFormat="1" ht="30" customHeight="1">
      <c r="A11" s="30" t="s">
        <v>25</v>
      </c>
      <c r="B11" s="31">
        <v>0.54861111111111105</v>
      </c>
      <c r="C11" s="32" t="s">
        <v>101</v>
      </c>
      <c r="D11" s="33">
        <v>0.58333333333333337</v>
      </c>
      <c r="E11" s="133" t="str">
        <f>$E$6</f>
        <v>KOBARI</v>
      </c>
      <c r="F11" s="32"/>
      <c r="G11" s="32" t="s">
        <v>101</v>
      </c>
      <c r="H11" s="32"/>
      <c r="I11" s="134" t="str">
        <f>$E$7</f>
        <v>京田</v>
      </c>
      <c r="J11" s="30" t="str">
        <f>$I$8</f>
        <v>会津美里</v>
      </c>
      <c r="K11" s="30" t="s">
        <v>157</v>
      </c>
      <c r="L11" s="30" t="s">
        <v>158</v>
      </c>
    </row>
    <row r="12" spans="1:12" s="22" customFormat="1" ht="30" customHeight="1">
      <c r="A12" s="23" t="s">
        <v>26</v>
      </c>
      <c r="B12" s="28">
        <v>0.58333333333333337</v>
      </c>
      <c r="C12" s="26" t="s">
        <v>101</v>
      </c>
      <c r="D12" s="29">
        <v>0.61805555555555558</v>
      </c>
      <c r="E12" s="129" t="str">
        <f>$I$6</f>
        <v>橋田</v>
      </c>
      <c r="F12" s="112"/>
      <c r="G12" s="112" t="s">
        <v>101</v>
      </c>
      <c r="H12" s="112"/>
      <c r="I12" s="130" t="str">
        <f>$I$7</f>
        <v>早月Jr．</v>
      </c>
      <c r="J12" s="128" t="str">
        <f>$E$6</f>
        <v>KOBARI</v>
      </c>
      <c r="K12" s="125" t="s">
        <v>155</v>
      </c>
      <c r="L12" s="125" t="s">
        <v>198</v>
      </c>
    </row>
    <row r="13" spans="1:12" s="22" customFormat="1" ht="30" customHeight="1">
      <c r="A13" s="30" t="s">
        <v>27</v>
      </c>
      <c r="B13" s="31">
        <v>0.61805555555555558</v>
      </c>
      <c r="C13" s="32" t="s">
        <v>101</v>
      </c>
      <c r="D13" s="33">
        <v>0.65277777777777779</v>
      </c>
      <c r="E13" s="133" t="str">
        <f>$I$8</f>
        <v>会津美里</v>
      </c>
      <c r="F13" s="32"/>
      <c r="G13" s="32" t="s">
        <v>101</v>
      </c>
      <c r="H13" s="32"/>
      <c r="I13" s="134" t="str">
        <f>$E$7</f>
        <v>京田</v>
      </c>
      <c r="J13" s="30" t="str">
        <f>$I$6</f>
        <v>橋田</v>
      </c>
      <c r="K13" s="30" t="s">
        <v>200</v>
      </c>
      <c r="L13" s="30" t="s">
        <v>108</v>
      </c>
    </row>
    <row r="14" spans="1:12" s="22" customFormat="1" ht="30" customHeight="1">
      <c r="A14" s="23" t="s">
        <v>28</v>
      </c>
      <c r="B14" s="28">
        <v>0.65277777777777779</v>
      </c>
      <c r="C14" s="26" t="s">
        <v>101</v>
      </c>
      <c r="D14" s="29">
        <v>0.6875</v>
      </c>
      <c r="E14" s="129" t="str">
        <f>$I$7</f>
        <v>早月Jr．</v>
      </c>
      <c r="F14" s="112"/>
      <c r="G14" s="112" t="s">
        <v>101</v>
      </c>
      <c r="H14" s="112"/>
      <c r="I14" s="130" t="str">
        <f>$E$6</f>
        <v>KOBARI</v>
      </c>
      <c r="J14" s="128" t="str">
        <f>$E$7</f>
        <v>京田</v>
      </c>
      <c r="K14" s="125" t="str">
        <f>$E$7</f>
        <v>京田</v>
      </c>
      <c r="L14" s="125" t="str">
        <f>$I$8</f>
        <v>会津美里</v>
      </c>
    </row>
    <row r="15" spans="1:12" s="22" customFormat="1" ht="30" customHeight="1">
      <c r="A15" s="30" t="s">
        <v>29</v>
      </c>
      <c r="B15" s="31">
        <v>0.6875</v>
      </c>
      <c r="C15" s="32" t="s">
        <v>101</v>
      </c>
      <c r="D15" s="33">
        <v>0.72222222222222221</v>
      </c>
      <c r="E15" s="133" t="str">
        <f>$I$8</f>
        <v>会津美里</v>
      </c>
      <c r="F15" s="32"/>
      <c r="G15" s="32" t="s">
        <v>101</v>
      </c>
      <c r="H15" s="32"/>
      <c r="I15" s="134" t="str">
        <f>$I$6</f>
        <v>橋田</v>
      </c>
      <c r="J15" s="30" t="str">
        <f>$I$7</f>
        <v>早月Jr．</v>
      </c>
      <c r="K15" s="30" t="s">
        <v>197</v>
      </c>
      <c r="L15" s="30" t="s">
        <v>157</v>
      </c>
    </row>
    <row r="16" spans="1:12" s="22" customFormat="1" ht="30" customHeight="1">
      <c r="A16" s="34"/>
      <c r="B16" s="35"/>
      <c r="C16" s="34"/>
      <c r="D16" s="35"/>
      <c r="E16" s="34"/>
      <c r="F16" s="34"/>
      <c r="G16" s="34"/>
      <c r="H16" s="34"/>
      <c r="I16" s="34"/>
      <c r="J16" s="34"/>
      <c r="K16" s="36"/>
      <c r="L16" s="36"/>
    </row>
    <row r="17" spans="1:12" s="22" customFormat="1" ht="30" customHeight="1">
      <c r="A17" s="137" t="s">
        <v>102</v>
      </c>
      <c r="B17" s="137"/>
      <c r="C17" s="137"/>
      <c r="D17" s="137"/>
      <c r="E17" s="137"/>
      <c r="F17" s="137"/>
      <c r="G17" s="137"/>
      <c r="H17" s="137"/>
      <c r="I17" s="137"/>
      <c r="J17" s="21"/>
      <c r="K17" s="138" t="s">
        <v>30</v>
      </c>
      <c r="L17" s="138"/>
    </row>
    <row r="18" spans="1:12" s="22" customFormat="1" ht="30" customHeight="1">
      <c r="A18" s="23"/>
      <c r="B18" s="139" t="s">
        <v>15</v>
      </c>
      <c r="C18" s="139"/>
      <c r="D18" s="139"/>
      <c r="E18" s="25" t="s">
        <v>16</v>
      </c>
      <c r="F18" s="26"/>
      <c r="G18" s="26"/>
      <c r="H18" s="26"/>
      <c r="I18" s="27" t="s">
        <v>17</v>
      </c>
      <c r="J18" s="23" t="s">
        <v>18</v>
      </c>
      <c r="K18" s="139" t="s">
        <v>19</v>
      </c>
      <c r="L18" s="139"/>
    </row>
    <row r="19" spans="1:12" s="22" customFormat="1" ht="30" customHeight="1">
      <c r="A19" s="23" t="s">
        <v>20</v>
      </c>
      <c r="B19" s="28">
        <v>0.375</v>
      </c>
      <c r="C19" s="26" t="s">
        <v>101</v>
      </c>
      <c r="D19" s="29">
        <v>0.40972222222222227</v>
      </c>
      <c r="E19" s="126" t="str">
        <f>'１日目参加者AB登録'!B9</f>
        <v>青山</v>
      </c>
      <c r="F19" s="112"/>
      <c r="G19" s="112" t="s">
        <v>101</v>
      </c>
      <c r="H19" s="112"/>
      <c r="I19" s="127" t="str">
        <f>'１日目参加者AB登録'!B10</f>
        <v>両川曽野木</v>
      </c>
      <c r="J19" s="128" t="str">
        <f>$E$20</f>
        <v>鳥屋野</v>
      </c>
      <c r="K19" s="125" t="s">
        <v>201</v>
      </c>
      <c r="L19" s="125" t="s">
        <v>159</v>
      </c>
    </row>
    <row r="20" spans="1:12" s="22" customFormat="1" ht="30" customHeight="1">
      <c r="A20" s="30" t="s">
        <v>21</v>
      </c>
      <c r="B20" s="31">
        <v>0.40972222222222227</v>
      </c>
      <c r="C20" s="32" t="s">
        <v>101</v>
      </c>
      <c r="D20" s="33">
        <v>0.44444444444444442</v>
      </c>
      <c r="E20" s="131" t="str">
        <f>'１日目参加者AB登録'!B11</f>
        <v>鳥屋野</v>
      </c>
      <c r="F20" s="32"/>
      <c r="G20" s="32" t="s">
        <v>101</v>
      </c>
      <c r="H20" s="32"/>
      <c r="I20" s="132" t="str">
        <f>'１日目参加者AB登録'!B12</f>
        <v>定塚</v>
      </c>
      <c r="J20" s="30" t="str">
        <f>$I$21</f>
        <v>千代野</v>
      </c>
      <c r="K20" s="30" t="str">
        <f>$I$21</f>
        <v>千代野</v>
      </c>
      <c r="L20" s="30" t="str">
        <f>$I$19</f>
        <v>両川曽野木</v>
      </c>
    </row>
    <row r="21" spans="1:12" s="22" customFormat="1" ht="30" customHeight="1">
      <c r="A21" s="23" t="s">
        <v>22</v>
      </c>
      <c r="B21" s="28">
        <v>0.44444444444444442</v>
      </c>
      <c r="C21" s="26" t="s">
        <v>101</v>
      </c>
      <c r="D21" s="29">
        <v>0.47916666666666669</v>
      </c>
      <c r="E21" s="135" t="str">
        <f>$E$19</f>
        <v>青山</v>
      </c>
      <c r="F21" s="112"/>
      <c r="G21" s="112" t="s">
        <v>101</v>
      </c>
      <c r="H21" s="112"/>
      <c r="I21" s="127" t="str">
        <f>'１日目参加者AB登録'!B13</f>
        <v>千代野</v>
      </c>
      <c r="J21" s="128" t="str">
        <f>$I$20</f>
        <v>定塚</v>
      </c>
      <c r="K21" s="125" t="s">
        <v>199</v>
      </c>
      <c r="L21" s="125" t="s">
        <v>198</v>
      </c>
    </row>
    <row r="22" spans="1:12" s="22" customFormat="1" ht="30" customHeight="1">
      <c r="A22" s="30" t="s">
        <v>31</v>
      </c>
      <c r="B22" s="31">
        <v>0.47916666666666669</v>
      </c>
      <c r="C22" s="32" t="s">
        <v>101</v>
      </c>
      <c r="D22" s="33">
        <v>0.51388888888888895</v>
      </c>
      <c r="E22" s="133" t="str">
        <f>$E$20</f>
        <v>鳥屋野</v>
      </c>
      <c r="F22" s="32"/>
      <c r="G22" s="32" t="s">
        <v>101</v>
      </c>
      <c r="H22" s="32"/>
      <c r="I22" s="134" t="str">
        <f>$I$19</f>
        <v>両川曽野木</v>
      </c>
      <c r="J22" s="30" t="str">
        <f>$E$19</f>
        <v>青山</v>
      </c>
      <c r="K22" s="30" t="str">
        <f>$E$19</f>
        <v>青山</v>
      </c>
      <c r="L22" s="30" t="str">
        <f>$I$21</f>
        <v>千代野</v>
      </c>
    </row>
    <row r="23" spans="1:12" s="22" customFormat="1" ht="30" customHeight="1">
      <c r="A23" s="23" t="s">
        <v>24</v>
      </c>
      <c r="B23" s="28">
        <v>0.51388888888888895</v>
      </c>
      <c r="C23" s="26" t="s">
        <v>101</v>
      </c>
      <c r="D23" s="29">
        <v>0.54861111111111105</v>
      </c>
      <c r="E23" s="129" t="str">
        <f>$I$21</f>
        <v>千代野</v>
      </c>
      <c r="F23" s="112"/>
      <c r="G23" s="112" t="s">
        <v>101</v>
      </c>
      <c r="H23" s="112"/>
      <c r="I23" s="130" t="str">
        <f>$I$20</f>
        <v>定塚</v>
      </c>
      <c r="J23" s="128" t="str">
        <f>$I$19</f>
        <v>両川曽野木</v>
      </c>
      <c r="K23" s="125" t="s">
        <v>197</v>
      </c>
      <c r="L23" s="125" t="s">
        <v>160</v>
      </c>
    </row>
    <row r="24" spans="1:12" s="22" customFormat="1" ht="30" customHeight="1">
      <c r="A24" s="30" t="s">
        <v>25</v>
      </c>
      <c r="B24" s="31">
        <v>0.54861111111111105</v>
      </c>
      <c r="C24" s="32" t="s">
        <v>101</v>
      </c>
      <c r="D24" s="33">
        <v>0.58333333333333337</v>
      </c>
      <c r="E24" s="133" t="str">
        <f>$E$19</f>
        <v>青山</v>
      </c>
      <c r="F24" s="32"/>
      <c r="G24" s="32" t="s">
        <v>101</v>
      </c>
      <c r="H24" s="32"/>
      <c r="I24" s="134" t="str">
        <f>$E$20</f>
        <v>鳥屋野</v>
      </c>
      <c r="J24" s="30" t="str">
        <f>$I$21</f>
        <v>千代野</v>
      </c>
      <c r="K24" s="30" t="str">
        <f>$I$21</f>
        <v>千代野</v>
      </c>
      <c r="L24" s="30" t="str">
        <f>$I$20</f>
        <v>定塚</v>
      </c>
    </row>
    <row r="25" spans="1:12" s="22" customFormat="1" ht="30" customHeight="1">
      <c r="A25" s="23" t="s">
        <v>32</v>
      </c>
      <c r="B25" s="28">
        <v>0.58333333333333337</v>
      </c>
      <c r="C25" s="26" t="s">
        <v>101</v>
      </c>
      <c r="D25" s="29">
        <v>0.61805555555555558</v>
      </c>
      <c r="E25" s="129" t="str">
        <f>$I$19</f>
        <v>両川曽野木</v>
      </c>
      <c r="F25" s="112"/>
      <c r="G25" s="112" t="s">
        <v>101</v>
      </c>
      <c r="H25" s="112"/>
      <c r="I25" s="130" t="str">
        <f>$I$20</f>
        <v>定塚</v>
      </c>
      <c r="J25" s="128" t="str">
        <f>$E$19</f>
        <v>青山</v>
      </c>
      <c r="K25" s="125" t="str">
        <f>$E$19</f>
        <v>青山</v>
      </c>
      <c r="L25" s="125" t="str">
        <f>$E$20</f>
        <v>鳥屋野</v>
      </c>
    </row>
    <row r="26" spans="1:12" s="22" customFormat="1" ht="30" customHeight="1">
      <c r="A26" s="30" t="s">
        <v>27</v>
      </c>
      <c r="B26" s="31">
        <v>0.61805555555555558</v>
      </c>
      <c r="C26" s="32" t="s">
        <v>101</v>
      </c>
      <c r="D26" s="33">
        <v>0.65277777777777779</v>
      </c>
      <c r="E26" s="133" t="str">
        <f>$I$21</f>
        <v>千代野</v>
      </c>
      <c r="F26" s="32"/>
      <c r="G26" s="32" t="s">
        <v>101</v>
      </c>
      <c r="H26" s="32"/>
      <c r="I26" s="134" t="str">
        <f>$E$20</f>
        <v>鳥屋野</v>
      </c>
      <c r="J26" s="30" t="str">
        <f>$I$19</f>
        <v>両川曽野木</v>
      </c>
      <c r="K26" s="30" t="s">
        <v>201</v>
      </c>
      <c r="L26" s="30" t="s">
        <v>202</v>
      </c>
    </row>
    <row r="27" spans="1:12" s="22" customFormat="1" ht="30" customHeight="1">
      <c r="A27" s="23" t="s">
        <v>28</v>
      </c>
      <c r="B27" s="28">
        <v>0.65277777777777779</v>
      </c>
      <c r="C27" s="26" t="s">
        <v>101</v>
      </c>
      <c r="D27" s="29">
        <v>0.6875</v>
      </c>
      <c r="E27" s="129" t="str">
        <f>$I$20</f>
        <v>定塚</v>
      </c>
      <c r="F27" s="112"/>
      <c r="G27" s="112" t="s">
        <v>101</v>
      </c>
      <c r="H27" s="112"/>
      <c r="I27" s="130" t="str">
        <f>$E$19</f>
        <v>青山</v>
      </c>
      <c r="J27" s="128" t="str">
        <f>$E$20</f>
        <v>鳥屋野</v>
      </c>
      <c r="K27" s="125" t="str">
        <f>$E$20</f>
        <v>鳥屋野</v>
      </c>
      <c r="L27" s="125" t="str">
        <f>$I$21</f>
        <v>千代野</v>
      </c>
    </row>
    <row r="28" spans="1:12" s="22" customFormat="1" ht="30" customHeight="1">
      <c r="A28" s="30" t="s">
        <v>33</v>
      </c>
      <c r="B28" s="31">
        <v>0.6875</v>
      </c>
      <c r="C28" s="32" t="s">
        <v>101</v>
      </c>
      <c r="D28" s="33">
        <v>0.72222222222222221</v>
      </c>
      <c r="E28" s="133" t="str">
        <f>$I$21</f>
        <v>千代野</v>
      </c>
      <c r="F28" s="32"/>
      <c r="G28" s="32" t="s">
        <v>101</v>
      </c>
      <c r="H28" s="32"/>
      <c r="I28" s="134" t="str">
        <f>$I$19</f>
        <v>両川曽野木</v>
      </c>
      <c r="J28" s="30" t="str">
        <f>$I$20</f>
        <v>定塚</v>
      </c>
      <c r="K28" s="30" t="s">
        <v>202</v>
      </c>
      <c r="L28" s="30" t="s">
        <v>161</v>
      </c>
    </row>
    <row r="29" spans="1:12" ht="15.95" customHeight="1">
      <c r="K29" s="38"/>
      <c r="L29" s="38"/>
    </row>
    <row r="30" spans="1:12" ht="15.95" customHeight="1">
      <c r="K30" s="38"/>
      <c r="L30" s="38"/>
    </row>
    <row r="31" spans="1:12" ht="15.95" customHeight="1">
      <c r="K31" s="38"/>
      <c r="L31" s="38"/>
    </row>
    <row r="32" spans="1:12" ht="15.95" customHeight="1"/>
    <row r="33" spans="2:12" ht="15.95" customHeight="1"/>
    <row r="34" spans="2:12" ht="15.95" customHeight="1"/>
    <row r="35" spans="2:12" ht="15.95" customHeight="1"/>
    <row r="36" spans="2:12" ht="15.95" customHeight="1"/>
    <row r="37" spans="2:12" ht="15.95" customHeight="1"/>
    <row r="38" spans="2:12" ht="15.95" customHeight="1"/>
    <row r="39" spans="2:12" ht="15.95" customHeight="1"/>
    <row r="40" spans="2:12" ht="15.95" customHeight="1"/>
    <row r="41" spans="2:12" s="19" customFormat="1" ht="15.95" customHeight="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2:12" s="19" customFormat="1" ht="15.95" customHeight="1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2:12" s="19" customFormat="1" ht="15.95" customHeight="1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2:12" s="19" customFormat="1" ht="15.9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2:12" s="19" customFormat="1" ht="15.95" customHeight="1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2:12" s="19" customFormat="1" ht="15.95" customHeight="1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2:12" s="19" customFormat="1" ht="15.95" customHeight="1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2:12" s="19" customFormat="1" ht="15.95" customHeight="1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2:12" s="19" customFormat="1" ht="15.95" customHeight="1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2:12" s="19" customFormat="1" ht="15.95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2:12" s="19" customFormat="1" ht="15.95" customHeight="1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2:12" s="19" customFormat="1" ht="15.95" customHeight="1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2:12" s="19" customFormat="1" ht="15.95" customHeigh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2:12" s="19" customFormat="1" ht="15.95" customHeight="1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2:12" s="19" customFormat="1" ht="15.95" customHeight="1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2:12" s="19" customFormat="1" ht="15.95" customHeight="1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2:12" s="19" customFormat="1" ht="15.95" customHeight="1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2:12" s="19" customFormat="1" ht="15.95" customHeigh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2:12" s="19" customFormat="1" ht="24.95" customHeight="1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2:12" s="19" customFormat="1" ht="24.95" customHeight="1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2:12" s="19" customFormat="1" ht="24.95" customHeight="1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2:12" s="19" customFormat="1" ht="24.95" customHeight="1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2:12" s="19" customFormat="1" ht="24.95" customHeight="1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2:12" s="19" customFormat="1" ht="24.95" customHeigh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2:12" s="19" customFormat="1" ht="24.95" customHeight="1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2:12" s="19" customFormat="1" ht="24.95" customHeight="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2:12" s="19" customFormat="1" ht="24.95" customHeight="1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2:12" s="19" customFormat="1" ht="24.95" customHeight="1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2:12" s="19" customFormat="1" ht="24.95" customHeight="1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2:12" s="19" customFormat="1" ht="24.95" customHeight="1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2:12" s="19" customFormat="1" ht="24.95" customHeigh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2:12" s="19" customFormat="1" ht="24.95" customHeight="1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2:12" s="19" customFormat="1" ht="24.95" customHeight="1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2:12" s="19" customFormat="1" ht="24.95" customHeigh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2:12" s="19" customFormat="1" ht="24.95" customHeight="1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2:12" s="19" customFormat="1" ht="24.95" customHeight="1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2:12" s="19" customFormat="1" ht="24.95" customHeight="1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2:12" s="19" customFormat="1" ht="24.95" customHeight="1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2:12" s="19" customFormat="1" ht="24.95" customHeigh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2:12" s="19" customFormat="1" ht="24.95" customHeigh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2:12" s="19" customFormat="1" ht="24.95" customHeight="1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s="19" customFormat="1" ht="24.95" customHeight="1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2:12" s="19" customFormat="1" ht="24.95" customHeight="1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2:12" s="19" customFormat="1" ht="24.9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2:12" s="19" customFormat="1" ht="24.95" customHeigh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2:12" s="19" customFormat="1" ht="24.95" customHeight="1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2:12" s="19" customFormat="1" ht="24.95" customHeight="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2:12" s="19" customFormat="1" ht="24.95" customHeight="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2:12" s="19" customFormat="1" ht="24.95" customHeigh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2:12" s="19" customFormat="1" ht="24.95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2:12" s="19" customFormat="1" ht="24.95" customHeight="1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2:12" s="19" customFormat="1" ht="24.95" customHeigh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2:12" s="19" customFormat="1" ht="24.95" customHeight="1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2:12" s="19" customFormat="1" ht="24.95" customHeight="1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2:12" s="19" customFormat="1" ht="24.95" customHeigh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2:12" s="19" customFormat="1" ht="24.95" customHeight="1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2:12" s="19" customFormat="1" ht="24.95" customHeight="1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2:12" s="19" customFormat="1" ht="24.95" customHeight="1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2:12" s="19" customFormat="1" ht="24.95" customHeight="1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2:12" s="19" customFormat="1" ht="24.95" customHeight="1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2:12" s="19" customFormat="1" ht="24.95" customHeight="1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2:12" s="19" customFormat="1" ht="24.95" customHeigh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2:12" s="19" customFormat="1" ht="24.9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2:12" s="19" customFormat="1" ht="24.9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s="19" customFormat="1" ht="24.9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2:12" s="19" customFormat="1" ht="24.9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2:12" s="19" customFormat="1" ht="24.9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2:12" s="19" customFormat="1" ht="24.9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2:12" s="19" customFormat="1" ht="24.9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2:12" s="19" customFormat="1" ht="24.9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2:12" s="19" customFormat="1" ht="24.9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2:12" s="19" customFormat="1" ht="24.95" customHeight="1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2:12" s="19" customFormat="1" ht="24.9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2:12" s="19" customFormat="1" ht="24.9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2:12" s="19" customFormat="1" ht="24.9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2:12" s="19" customFormat="1" ht="24.9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2:12" s="19" customFormat="1" ht="24.9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2:12" s="19" customFormat="1" ht="24.9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2:12" s="19" customFormat="1" ht="24.9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2:12" s="19" customFormat="1" ht="24.9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2:12" s="19" customFormat="1" ht="24.9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2:12" s="19" customFormat="1" ht="24.9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2:12" s="19" customFormat="1" ht="24.9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2:12" s="19" customFormat="1" ht="24.9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</sheetData>
  <mergeCells count="10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</mergeCells>
  <phoneticPr fontId="2"/>
  <pageMargins left="0" right="0" top="0.59055118110236227" bottom="0" header="0" footer="0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1"/>
  <sheetViews>
    <sheetView workbookViewId="0">
      <selection activeCell="F22" sqref="F22"/>
    </sheetView>
  </sheetViews>
  <sheetFormatPr defaultColWidth="8.875" defaultRowHeight="13.5"/>
  <cols>
    <col min="1" max="1" width="35.625" customWidth="1"/>
    <col min="2" max="2" width="10.625" customWidth="1"/>
    <col min="3" max="3" width="8.625" style="10" customWidth="1"/>
    <col min="4" max="6" width="8.625" customWidth="1"/>
    <col min="7" max="7" width="10.625" customWidth="1"/>
    <col min="8" max="10" width="5.625" customWidth="1"/>
  </cols>
  <sheetData>
    <row r="1" spans="1:12" ht="27.95" customHeight="1">
      <c r="A1" s="144" t="s">
        <v>4</v>
      </c>
      <c r="B1" s="144"/>
      <c r="C1" s="144"/>
      <c r="D1" s="144"/>
      <c r="E1" s="144"/>
      <c r="F1" s="144"/>
      <c r="G1" s="144"/>
      <c r="H1" s="8"/>
      <c r="I1" s="8"/>
      <c r="J1" s="8"/>
    </row>
    <row r="2" spans="1:12" ht="24.95" customHeight="1">
      <c r="A2" s="145" t="s">
        <v>5</v>
      </c>
      <c r="B2" s="145"/>
      <c r="C2" s="145"/>
      <c r="D2" s="145"/>
      <c r="E2" s="145"/>
      <c r="F2" s="145"/>
      <c r="G2" s="145"/>
      <c r="H2" s="9"/>
      <c r="I2" s="9"/>
      <c r="J2" s="9"/>
    </row>
    <row r="3" spans="1:12" ht="24.95" customHeight="1">
      <c r="A3" s="141" t="s">
        <v>61</v>
      </c>
      <c r="B3" s="141"/>
      <c r="C3" s="141"/>
      <c r="D3" s="141"/>
      <c r="E3" s="141"/>
      <c r="F3" s="141"/>
      <c r="G3" s="141"/>
      <c r="H3" s="18"/>
      <c r="I3" s="18"/>
      <c r="J3" s="18"/>
      <c r="K3" s="18"/>
      <c r="L3" s="18"/>
    </row>
    <row r="4" spans="1:12" ht="15" customHeight="1">
      <c r="A4" s="11"/>
      <c r="B4" s="10"/>
      <c r="D4" s="10"/>
      <c r="E4" s="10"/>
      <c r="F4" s="10"/>
      <c r="G4" s="10"/>
      <c r="H4" s="10"/>
      <c r="I4" s="10"/>
      <c r="J4" s="10"/>
    </row>
    <row r="5" spans="1:12" ht="24.95" customHeight="1">
      <c r="A5" s="142" t="s">
        <v>63</v>
      </c>
      <c r="B5" s="142"/>
      <c r="C5" s="74"/>
      <c r="D5" s="1"/>
      <c r="E5" s="1"/>
      <c r="F5" s="143" t="s">
        <v>6</v>
      </c>
      <c r="G5" s="143"/>
      <c r="H5" s="1"/>
      <c r="I5" s="1"/>
      <c r="J5" s="1"/>
    </row>
    <row r="6" spans="1:12" ht="24.95" customHeight="1">
      <c r="A6" s="12" t="s">
        <v>7</v>
      </c>
      <c r="B6" s="12" t="s">
        <v>2</v>
      </c>
      <c r="C6" s="12" t="s">
        <v>8</v>
      </c>
      <c r="D6" s="12" t="s">
        <v>9</v>
      </c>
      <c r="E6" s="12" t="s">
        <v>10</v>
      </c>
      <c r="F6" s="12" t="s">
        <v>11</v>
      </c>
      <c r="G6" s="3" t="s">
        <v>12</v>
      </c>
      <c r="H6" s="13"/>
      <c r="I6" s="13"/>
    </row>
    <row r="7" spans="1:12" s="16" customFormat="1" ht="24.95" customHeight="1">
      <c r="A7" s="58" t="str">
        <f>'１日目参加者AB登録'!A2</f>
        <v>KOBARIパワーチーターズ</v>
      </c>
      <c r="B7" s="59" t="str">
        <f>'１日目参加者AB登録'!C2</f>
        <v>新潟市</v>
      </c>
      <c r="C7" s="103">
        <f>'１日目　AB順位表 計算表'!N6</f>
        <v>0</v>
      </c>
      <c r="D7" s="103">
        <f>'１日目　AB順位表 計算表'!N7</f>
        <v>0</v>
      </c>
      <c r="E7" s="103">
        <f>'１日目　AB順位表 計算表'!N8</f>
        <v>4</v>
      </c>
      <c r="F7" s="14">
        <f>'１日目　AB順位表 計算表'!E10</f>
        <v>4</v>
      </c>
      <c r="G7" s="15">
        <f>'１日目　AB順位表 計算表'!I10</f>
        <v>0</v>
      </c>
      <c r="H7" s="5"/>
      <c r="I7" s="5"/>
    </row>
    <row r="8" spans="1:12" s="16" customFormat="1" ht="24.95" customHeight="1">
      <c r="A8" s="58" t="str">
        <f>'１日目参加者AB登録'!A3</f>
        <v>橋田MBQ'S</v>
      </c>
      <c r="B8" s="59" t="str">
        <f>'１日目参加者AB登録'!C3</f>
        <v>五泉市</v>
      </c>
      <c r="C8" s="103">
        <f>'１日目　AB順位表 計算表'!N9</f>
        <v>0</v>
      </c>
      <c r="D8" s="103">
        <f>'１日目　AB順位表 計算表'!N10</f>
        <v>0</v>
      </c>
      <c r="E8" s="103">
        <f>'１日目　AB順位表 計算表'!N11</f>
        <v>4</v>
      </c>
      <c r="F8" s="14">
        <f>'１日目　AB順位表 計算表'!E15</f>
        <v>4</v>
      </c>
      <c r="G8" s="15">
        <f>'１日目　AB順位表 計算表'!I15</f>
        <v>0</v>
      </c>
      <c r="H8" s="5"/>
      <c r="I8" s="5"/>
    </row>
    <row r="9" spans="1:12" s="16" customFormat="1" ht="24.95" customHeight="1">
      <c r="A9" s="58" t="str">
        <f>'１日目参加者AB登録'!A4</f>
        <v>京田女子ミニバスケットボールスポーツ少年団</v>
      </c>
      <c r="B9" s="59" t="str">
        <f>'１日目参加者AB登録'!C4</f>
        <v>山形県</v>
      </c>
      <c r="C9" s="103">
        <f>'１日目　AB順位表 計算表'!N12</f>
        <v>0</v>
      </c>
      <c r="D9" s="103">
        <f>'１日目　AB順位表 計算表'!N13</f>
        <v>0</v>
      </c>
      <c r="E9" s="103">
        <f>'１日目　AB順位表 計算表'!N14</f>
        <v>4</v>
      </c>
      <c r="F9" s="14">
        <f>'１日目　AB順位表 計算表'!E20</f>
        <v>4</v>
      </c>
      <c r="G9" s="15">
        <f>'１日目　AB順位表 計算表'!I20</f>
        <v>0</v>
      </c>
      <c r="H9" s="5"/>
      <c r="I9" s="5"/>
    </row>
    <row r="10" spans="1:12" s="16" customFormat="1" ht="24.95" customHeight="1">
      <c r="A10" s="58" t="str">
        <f>'１日目参加者AB登録'!A5</f>
        <v>早月Jr.ミニバスケットボールクラブ</v>
      </c>
      <c r="B10" s="59" t="str">
        <f>'１日目参加者AB登録'!C5</f>
        <v>富山県</v>
      </c>
      <c r="C10" s="103">
        <f>'１日目　AB順位表 計算表'!N15</f>
        <v>0</v>
      </c>
      <c r="D10" s="103">
        <f>'１日目　AB順位表 計算表'!N16</f>
        <v>0</v>
      </c>
      <c r="E10" s="103">
        <f>'１日目　AB順位表 計算表'!N17</f>
        <v>4</v>
      </c>
      <c r="F10" s="14">
        <f>'１日目　AB順位表 計算表'!E25</f>
        <v>4</v>
      </c>
      <c r="G10" s="15">
        <f>'１日目　AB順位表 計算表'!I25</f>
        <v>0</v>
      </c>
      <c r="H10" s="5"/>
      <c r="I10" s="5"/>
    </row>
    <row r="11" spans="1:12" s="16" customFormat="1" ht="24.95" customHeight="1">
      <c r="A11" s="58" t="str">
        <f>'１日目参加者AB登録'!A6</f>
        <v>会津美里ミニバスケットボールスポーツ少年団</v>
      </c>
      <c r="B11" s="59" t="str">
        <f>'１日目参加者AB登録'!C6</f>
        <v>福島県</v>
      </c>
      <c r="C11" s="103">
        <f>'１日目　AB順位表 計算表'!N18</f>
        <v>0</v>
      </c>
      <c r="D11" s="103">
        <f>'１日目　AB順位表 計算表'!N19</f>
        <v>0</v>
      </c>
      <c r="E11" s="103">
        <f>'１日目　AB順位表 計算表'!N20</f>
        <v>4</v>
      </c>
      <c r="F11" s="14">
        <f>'１日目　AB順位表 計算表'!E30</f>
        <v>4</v>
      </c>
      <c r="G11" s="15">
        <f>'１日目　AB順位表 計算表'!I30</f>
        <v>0</v>
      </c>
      <c r="H11" s="5"/>
      <c r="I11" s="5"/>
    </row>
    <row r="12" spans="1:12" s="16" customFormat="1" ht="15" customHeight="1">
      <c r="A12" s="5"/>
      <c r="B12" s="6"/>
      <c r="C12" s="5"/>
      <c r="D12" s="5"/>
      <c r="E12" s="5"/>
      <c r="F12" s="5"/>
      <c r="G12" s="5"/>
      <c r="H12" s="5"/>
      <c r="I12" s="5"/>
    </row>
    <row r="13" spans="1:12" ht="24.95" customHeight="1">
      <c r="A13" s="142" t="s">
        <v>64</v>
      </c>
      <c r="B13" s="142"/>
      <c r="C13" s="11"/>
      <c r="D13" s="1"/>
      <c r="E13" s="1"/>
      <c r="F13" s="143" t="s">
        <v>13</v>
      </c>
      <c r="G13" s="143"/>
      <c r="H13" s="1"/>
      <c r="I13" s="1"/>
      <c r="J13" s="1"/>
    </row>
    <row r="14" spans="1:12" ht="24.95" customHeight="1">
      <c r="A14" s="12" t="s">
        <v>7</v>
      </c>
      <c r="B14" s="12" t="s">
        <v>2</v>
      </c>
      <c r="C14" s="12" t="s">
        <v>8</v>
      </c>
      <c r="D14" s="12" t="s">
        <v>9</v>
      </c>
      <c r="E14" s="12" t="s">
        <v>10</v>
      </c>
      <c r="F14" s="12" t="s">
        <v>11</v>
      </c>
      <c r="G14" s="3" t="s">
        <v>12</v>
      </c>
      <c r="H14" s="13"/>
      <c r="I14" s="13"/>
      <c r="J14" s="13"/>
    </row>
    <row r="15" spans="1:12" s="16" customFormat="1" ht="24.95" customHeight="1">
      <c r="A15" s="58" t="str">
        <f>'１日目参加者AB登録'!A9</f>
        <v>青山サンダース</v>
      </c>
      <c r="B15" s="59" t="str">
        <f>'１日目参加者AB登録'!C9</f>
        <v>新潟市</v>
      </c>
      <c r="C15" s="103">
        <f>'１日目　AB順位表 計算表'!N21</f>
        <v>0</v>
      </c>
      <c r="D15" s="103">
        <f>'１日目　AB順位表 計算表'!N22</f>
        <v>0</v>
      </c>
      <c r="E15" s="103">
        <f>'１日目　AB順位表 計算表'!N23</f>
        <v>4</v>
      </c>
      <c r="F15" s="14">
        <f>'１日目　AB順位表 計算表'!E35</f>
        <v>4</v>
      </c>
      <c r="G15" s="15">
        <f>'１日目　AB順位表 計算表'!I35</f>
        <v>0</v>
      </c>
      <c r="H15" s="5"/>
      <c r="I15" s="5"/>
      <c r="J15" s="5"/>
    </row>
    <row r="16" spans="1:12" s="16" customFormat="1" ht="24.95" customHeight="1">
      <c r="A16" s="58" t="str">
        <f>'１日目参加者AB登録'!A10</f>
        <v>サウザーズ両川曽野木</v>
      </c>
      <c r="B16" s="59" t="str">
        <f>'１日目参加者AB登録'!C10</f>
        <v>新潟市</v>
      </c>
      <c r="C16" s="103">
        <f>'１日目　AB順位表 計算表'!N24</f>
        <v>0</v>
      </c>
      <c r="D16" s="103">
        <f>'１日目　AB順位表 計算表'!N25</f>
        <v>0</v>
      </c>
      <c r="E16" s="103">
        <f>'１日目　AB順位表 計算表'!N26</f>
        <v>4</v>
      </c>
      <c r="F16" s="14">
        <f>'１日目　AB順位表 計算表'!E40</f>
        <v>4</v>
      </c>
      <c r="G16" s="15">
        <f>'１日目　AB順位表 計算表'!I40</f>
        <v>0</v>
      </c>
      <c r="H16" s="5"/>
      <c r="I16" s="5"/>
      <c r="J16" s="5"/>
    </row>
    <row r="17" spans="1:10" s="16" customFormat="1" ht="24.95" customHeight="1">
      <c r="A17" s="58" t="str">
        <f>'１日目参加者AB登録'!A11</f>
        <v>鳥屋野Nutty－MBC</v>
      </c>
      <c r="B17" s="59" t="str">
        <f>'１日目参加者AB登録'!C11</f>
        <v>新潟市</v>
      </c>
      <c r="C17" s="103">
        <f>'１日目　AB順位表 計算表'!N27</f>
        <v>0</v>
      </c>
      <c r="D17" s="103">
        <f>'１日目　AB順位表 計算表'!N28</f>
        <v>0</v>
      </c>
      <c r="E17" s="103">
        <f>'１日目　AB順位表 計算表'!N29</f>
        <v>4</v>
      </c>
      <c r="F17" s="14">
        <f>'１日目　AB順位表 計算表'!E45</f>
        <v>4</v>
      </c>
      <c r="G17" s="15">
        <f>'１日目　AB順位表 計算表'!I45</f>
        <v>0</v>
      </c>
      <c r="H17" s="5"/>
      <c r="I17" s="5"/>
      <c r="J17" s="5"/>
    </row>
    <row r="18" spans="1:10" s="16" customFormat="1" ht="24.95" customHeight="1">
      <c r="A18" s="58" t="str">
        <f>'１日目参加者AB登録'!A12</f>
        <v>定塚ミニバスケットボールクラブ</v>
      </c>
      <c r="B18" s="59" t="str">
        <f>'１日目参加者AB登録'!C12</f>
        <v>富山県</v>
      </c>
      <c r="C18" s="103">
        <f>'１日目　AB順位表 計算表'!N30</f>
        <v>0</v>
      </c>
      <c r="D18" s="103">
        <f>'１日目　AB順位表 計算表'!N31</f>
        <v>0</v>
      </c>
      <c r="E18" s="103">
        <f>'１日目　AB順位表 計算表'!N32</f>
        <v>4</v>
      </c>
      <c r="F18" s="14">
        <f>'１日目　AB順位表 計算表'!E50</f>
        <v>4</v>
      </c>
      <c r="G18" s="15">
        <f>'１日目　AB順位表 計算表'!I50</f>
        <v>0</v>
      </c>
      <c r="H18" s="5"/>
      <c r="I18" s="5"/>
      <c r="J18" s="5"/>
    </row>
    <row r="19" spans="1:10" s="16" customFormat="1" ht="24.95" customHeight="1">
      <c r="A19" s="58" t="str">
        <f>'１日目参加者AB登録'!A13</f>
        <v>千代野ミニバスケットボールスポーツ少年団</v>
      </c>
      <c r="B19" s="59" t="str">
        <f>'１日目参加者AB登録'!C13</f>
        <v>石川県</v>
      </c>
      <c r="C19" s="103">
        <f>'１日目　AB順位表 計算表'!N33</f>
        <v>0</v>
      </c>
      <c r="D19" s="103">
        <f>'１日目　AB順位表 計算表'!N34</f>
        <v>0</v>
      </c>
      <c r="E19" s="103">
        <f>'１日目　AB順位表 計算表'!N35</f>
        <v>4</v>
      </c>
      <c r="F19" s="14">
        <f>'１日目　AB順位表 計算表'!E55</f>
        <v>4</v>
      </c>
      <c r="G19" s="15">
        <f>'１日目　AB順位表 計算表'!I55</f>
        <v>0</v>
      </c>
      <c r="H19" s="5"/>
      <c r="I19" s="5"/>
      <c r="J19" s="5"/>
    </row>
    <row r="20" spans="1:10" s="16" customFormat="1" ht="15" customHeight="1">
      <c r="A20" s="5"/>
      <c r="B20" s="6"/>
      <c r="C20" s="5"/>
      <c r="D20" s="5"/>
      <c r="E20" s="5"/>
      <c r="F20" s="5"/>
      <c r="G20" s="5"/>
      <c r="H20" s="5"/>
      <c r="I20" s="5"/>
      <c r="J20" s="5"/>
    </row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</sheetData>
  <mergeCells count="7">
    <mergeCell ref="A13:B13"/>
    <mergeCell ref="F13:G13"/>
    <mergeCell ref="A1:G1"/>
    <mergeCell ref="A2:G2"/>
    <mergeCell ref="A3:G3"/>
    <mergeCell ref="A5:B5"/>
    <mergeCell ref="F5:G5"/>
  </mergeCells>
  <phoneticPr fontId="2"/>
  <pageMargins left="0.70866141732283472" right="0" top="0.74803149606299213" bottom="0" header="0.31496062992125984" footer="0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57"/>
  <sheetViews>
    <sheetView zoomScale="80" zoomScaleNormal="80" workbookViewId="0">
      <selection activeCell="U6" sqref="U6:U15"/>
    </sheetView>
  </sheetViews>
  <sheetFormatPr defaultColWidth="8.875" defaultRowHeight="17.25"/>
  <cols>
    <col min="1" max="1" width="4.625" style="55" customWidth="1"/>
    <col min="2" max="2" width="20.625" style="56" customWidth="1"/>
    <col min="3" max="3" width="7.625" style="55" customWidth="1"/>
    <col min="4" max="4" width="15.625" style="55" customWidth="1"/>
    <col min="5" max="9" width="8.625" style="54" customWidth="1"/>
    <col min="10" max="16384" width="8.875" style="54"/>
  </cols>
  <sheetData>
    <row r="1" spans="1:21" s="39" customFormat="1" ht="15.95" customHeight="1">
      <c r="A1" s="147" t="s">
        <v>34</v>
      </c>
      <c r="B1" s="147"/>
      <c r="C1" s="147"/>
      <c r="D1" s="147"/>
      <c r="E1" s="147"/>
      <c r="F1" s="147"/>
      <c r="G1" s="147"/>
      <c r="H1" s="147"/>
      <c r="I1" s="147"/>
    </row>
    <row r="2" spans="1:21" s="39" customFormat="1" ht="15.95" customHeight="1">
      <c r="A2" s="147" t="s">
        <v>5</v>
      </c>
      <c r="B2" s="147"/>
      <c r="C2" s="147"/>
      <c r="D2" s="147"/>
      <c r="E2" s="147"/>
      <c r="F2" s="147"/>
      <c r="G2" s="147"/>
      <c r="H2" s="147"/>
      <c r="I2" s="147"/>
    </row>
    <row r="3" spans="1:21" s="39" customFormat="1" ht="15.95" customHeight="1">
      <c r="A3" s="148" t="s">
        <v>61</v>
      </c>
      <c r="B3" s="148"/>
      <c r="C3" s="148"/>
      <c r="D3" s="148"/>
      <c r="E3" s="148"/>
      <c r="F3" s="148"/>
      <c r="G3" s="148"/>
      <c r="H3" s="148"/>
      <c r="I3" s="148"/>
      <c r="J3" s="18"/>
      <c r="K3" s="18"/>
      <c r="L3" s="18"/>
      <c r="M3" s="18"/>
      <c r="N3" s="18"/>
      <c r="O3" s="18"/>
      <c r="P3" s="18"/>
      <c r="Q3" s="18"/>
      <c r="R3" s="18"/>
    </row>
    <row r="4" spans="1:21" s="41" customFormat="1" ht="15.95" customHeight="1">
      <c r="A4" s="149" t="s">
        <v>35</v>
      </c>
      <c r="B4" s="151" t="s">
        <v>7</v>
      </c>
      <c r="C4" s="146" t="s">
        <v>2</v>
      </c>
      <c r="D4" s="149" t="s">
        <v>36</v>
      </c>
      <c r="E4" s="146" t="s">
        <v>11</v>
      </c>
      <c r="F4" s="149"/>
      <c r="G4" s="146" t="s">
        <v>38</v>
      </c>
      <c r="H4" s="146"/>
      <c r="I4" s="146"/>
      <c r="J4" s="149"/>
      <c r="K4" s="101"/>
      <c r="M4" s="97"/>
      <c r="N4" s="97"/>
      <c r="O4" s="97"/>
    </row>
    <row r="5" spans="1:21" s="42" customFormat="1" ht="15.95" customHeight="1" thickBot="1">
      <c r="A5" s="150"/>
      <c r="B5" s="151"/>
      <c r="C5" s="146"/>
      <c r="D5" s="150"/>
      <c r="E5" s="146"/>
      <c r="F5" s="150"/>
      <c r="G5" s="2" t="s">
        <v>39</v>
      </c>
      <c r="H5" s="2" t="s">
        <v>40</v>
      </c>
      <c r="I5" s="2" t="s">
        <v>41</v>
      </c>
      <c r="J5" s="150"/>
      <c r="K5" s="101"/>
    </row>
    <row r="6" spans="1:21" s="42" customFormat="1" ht="15.95" customHeight="1" thickBot="1">
      <c r="A6" s="156" t="s">
        <v>42</v>
      </c>
      <c r="B6" s="164" t="str">
        <f>'１日目参加者AB登録'!A2</f>
        <v>KOBARIパワーチーターズ</v>
      </c>
      <c r="C6" s="165" t="str">
        <f>'１日目参加者AB登録'!C2</f>
        <v>新潟市</v>
      </c>
      <c r="D6" s="60" t="str">
        <f>'１日目参加者AB登録'!B3</f>
        <v>橋田</v>
      </c>
      <c r="E6" s="43" t="str">
        <f>IF(G6=H6,"1",IF(G6&gt;H6,"2","0"))</f>
        <v>1</v>
      </c>
      <c r="F6" s="180"/>
      <c r="G6" s="61">
        <f>'１日目対戦表　AB会場'!F6</f>
        <v>0</v>
      </c>
      <c r="H6" s="61">
        <f>'１日目対戦表　AB会場'!H6</f>
        <v>0</v>
      </c>
      <c r="I6" s="44">
        <f>AVERAGE(G6-H6)</f>
        <v>0</v>
      </c>
      <c r="J6" s="180"/>
      <c r="K6" s="102"/>
      <c r="L6" s="146" t="s">
        <v>81</v>
      </c>
      <c r="M6" s="44" t="s">
        <v>79</v>
      </c>
      <c r="N6" s="44">
        <f>COUNTIF(E6:E9,2)</f>
        <v>0</v>
      </c>
      <c r="Q6" s="182" t="s">
        <v>71</v>
      </c>
      <c r="R6" s="81">
        <f>E10</f>
        <v>4</v>
      </c>
      <c r="S6" s="81">
        <f>_xlfn.RANK.EQ(R6,$R$6:$R$10)</f>
        <v>1</v>
      </c>
      <c r="T6" s="49">
        <f>I10</f>
        <v>0</v>
      </c>
      <c r="U6" s="82">
        <f>IF(S6=S7,IF(T6&gt;=T7,S6,S6+1),
 IF(S6=S8,IF(T6&gt;=T8,S6,S6+1),
 IF(S6=S9,IF(T6&gt;=T9,S6,S6+1),
 IF(S6=S10,IF(T6&gt;=T10,S6,S6+1),S6))))</f>
        <v>1</v>
      </c>
    </row>
    <row r="7" spans="1:21" s="42" customFormat="1" ht="15.95" customHeight="1" thickBot="1">
      <c r="A7" s="157"/>
      <c r="B7" s="153"/>
      <c r="C7" s="155"/>
      <c r="D7" s="60" t="str">
        <f>'１日目参加者AB登録'!B6</f>
        <v>会津美里</v>
      </c>
      <c r="E7" s="43" t="str">
        <f t="shared" ref="E7:E14" si="0">IF(G7=H7,"1",IF(G7&gt;H7,"2","0"))</f>
        <v>1</v>
      </c>
      <c r="F7" s="177"/>
      <c r="G7" s="61">
        <f>'１日目対戦表　AB会場'!F8</f>
        <v>0</v>
      </c>
      <c r="H7" s="61">
        <f>'１日目対戦表　AB会場'!H8</f>
        <v>0</v>
      </c>
      <c r="I7" s="44">
        <f t="shared" ref="I7:I9" si="1">AVERAGE(G7-H7)</f>
        <v>0</v>
      </c>
      <c r="J7" s="177"/>
      <c r="K7" s="102"/>
      <c r="L7" s="146"/>
      <c r="M7" s="44" t="s">
        <v>80</v>
      </c>
      <c r="N7" s="44">
        <f>COUNTIF(E6:E9,0)</f>
        <v>0</v>
      </c>
      <c r="Q7" s="183"/>
      <c r="R7" s="80">
        <f>E15</f>
        <v>4</v>
      </c>
      <c r="S7" s="80">
        <f>_xlfn.RANK.EQ(R7,$R$6:$R$10)</f>
        <v>1</v>
      </c>
      <c r="T7" s="44">
        <f>I15</f>
        <v>0</v>
      </c>
      <c r="U7" s="83">
        <f>IF(S7=S8,IF(T7&gt;=T8,S7,S7+1),
 IF(S7=S9,IF(T7&gt;=T9,S7,S7+1),
 IF(S7=S10,IF(T7&gt;=T10,S7,S7+1),
 IF(S7=S6,IF(T7&gt;=T6,S7,S7+1),S7))))</f>
        <v>1</v>
      </c>
    </row>
    <row r="8" spans="1:21" s="42" customFormat="1" ht="15.95" customHeight="1" thickBot="1">
      <c r="A8" s="157"/>
      <c r="B8" s="153"/>
      <c r="C8" s="155"/>
      <c r="D8" s="60" t="str">
        <f>'１日目参加者AB登録'!B4</f>
        <v>京田</v>
      </c>
      <c r="E8" s="43" t="str">
        <f t="shared" si="0"/>
        <v>1</v>
      </c>
      <c r="F8" s="177"/>
      <c r="G8" s="61">
        <f>'１日目対戦表　AB会場'!F11</f>
        <v>0</v>
      </c>
      <c r="H8" s="61">
        <f>'１日目対戦表　AB会場'!H11</f>
        <v>0</v>
      </c>
      <c r="I8" s="44">
        <f t="shared" si="1"/>
        <v>0</v>
      </c>
      <c r="J8" s="177"/>
      <c r="K8" s="102"/>
      <c r="L8" s="146"/>
      <c r="M8" s="44" t="s">
        <v>78</v>
      </c>
      <c r="N8" s="44">
        <f>COUNTIF(E6:E9,1)</f>
        <v>4</v>
      </c>
      <c r="Q8" s="183"/>
      <c r="R8" s="80">
        <f>E20</f>
        <v>4</v>
      </c>
      <c r="S8" s="80">
        <f>_xlfn.RANK.EQ(R8,$R$6:$R$10)</f>
        <v>1</v>
      </c>
      <c r="T8" s="44">
        <f>I20</f>
        <v>0</v>
      </c>
      <c r="U8" s="83">
        <f>IF(S8=S9,IF(T8&gt;=T9,S8,S8+1),
 IF(S8=S10,IF(T8&gt;=T10,S8,S8+1),
 IF(S8=S6,IF(T8&gt;=T6,S8,S8+1),
 IF(S8=S7,IF(T8&gt;=T7,S8,S8+1),S8))))</f>
        <v>1</v>
      </c>
    </row>
    <row r="9" spans="1:21" s="42" customFormat="1" ht="15.95" customHeight="1" thickBot="1">
      <c r="A9" s="157"/>
      <c r="B9" s="153"/>
      <c r="C9" s="155"/>
      <c r="D9" s="62" t="str">
        <f>'１日目参加者AB登録'!B5</f>
        <v>早月Jr．</v>
      </c>
      <c r="E9" s="43" t="str">
        <f t="shared" si="0"/>
        <v>1</v>
      </c>
      <c r="F9" s="177"/>
      <c r="G9" s="61">
        <f>'１日目対戦表　AB会場'!H14</f>
        <v>0</v>
      </c>
      <c r="H9" s="63">
        <f>'１日目対戦表　AB会場'!F14</f>
        <v>0</v>
      </c>
      <c r="I9" s="45">
        <f t="shared" si="1"/>
        <v>0</v>
      </c>
      <c r="J9" s="177"/>
      <c r="K9" s="102"/>
      <c r="L9" s="146" t="s">
        <v>82</v>
      </c>
      <c r="M9" s="44" t="s">
        <v>79</v>
      </c>
      <c r="N9" s="44">
        <f>COUNTIF(E11:E14,2)</f>
        <v>0</v>
      </c>
      <c r="Q9" s="183"/>
      <c r="R9" s="80">
        <f>E25</f>
        <v>4</v>
      </c>
      <c r="S9" s="80">
        <f>_xlfn.RANK.EQ(R9,$R$6:$R$10)</f>
        <v>1</v>
      </c>
      <c r="T9" s="44">
        <f>I25</f>
        <v>0</v>
      </c>
      <c r="U9" s="83">
        <f>IF(S9=S10,IF(T9&gt;=T10,S9,S9+1),
 IF(S9=S6,IF(T9&gt;=T6,S9,S9+1),
 IF(S9=S7,IF(T9&gt;=T7,S9,S9+1),
 IF(S9=S8,IF(T9&gt;=T8,S9,S9+1),S9))))</f>
        <v>1</v>
      </c>
    </row>
    <row r="10" spans="1:21" s="42" customFormat="1" ht="15.95" customHeight="1" thickBot="1">
      <c r="A10" s="157"/>
      <c r="B10" s="153"/>
      <c r="C10" s="155"/>
      <c r="D10" s="46" t="s">
        <v>43</v>
      </c>
      <c r="E10" s="47">
        <f>E6+E7+E8+E9</f>
        <v>4</v>
      </c>
      <c r="F10" s="178"/>
      <c r="G10" s="48">
        <f>SUM(G6:G9)</f>
        <v>0</v>
      </c>
      <c r="H10" s="48">
        <f t="shared" ref="H10:I10" si="2">SUM(H6:H9)</f>
        <v>0</v>
      </c>
      <c r="I10" s="48">
        <f t="shared" si="2"/>
        <v>0</v>
      </c>
      <c r="J10" s="178"/>
      <c r="K10" s="102"/>
      <c r="L10" s="146"/>
      <c r="M10" s="44" t="s">
        <v>80</v>
      </c>
      <c r="N10" s="44">
        <f>COUNTIF(E11:E14,0)</f>
        <v>0</v>
      </c>
      <c r="Q10" s="184"/>
      <c r="R10" s="84">
        <f>E30</f>
        <v>4</v>
      </c>
      <c r="S10" s="84">
        <f>_xlfn.RANK.EQ(R10,$R$6:$R$10)</f>
        <v>1</v>
      </c>
      <c r="T10" s="85">
        <f>I30</f>
        <v>0</v>
      </c>
      <c r="U10" s="86">
        <f>IF(S10=S6,IF(T10&gt;=T6,S10,S10+1),
 IF(S10=S7,IF(T10&gt;=T7,S10,S10+1),
 IF(S10=S8,IF(T10&gt;=T8,S10,S10+1),
 IF(S10=S9,IF(T10&gt;=T9,S10,S10+1),S10))))</f>
        <v>1</v>
      </c>
    </row>
    <row r="11" spans="1:21" s="42" customFormat="1" ht="15.95" customHeight="1" thickBot="1">
      <c r="A11" s="157"/>
      <c r="B11" s="152" t="str">
        <f>'１日目参加者AB登録'!A3</f>
        <v>橋田MBQ'S</v>
      </c>
      <c r="C11" s="166" t="str">
        <f>'１日目参加者AB登録'!C3</f>
        <v>五泉市</v>
      </c>
      <c r="D11" s="60" t="str">
        <f>'１日目参加者AB登録'!B2</f>
        <v>KOBARI</v>
      </c>
      <c r="E11" s="43" t="str">
        <f>IF(G11=H11,"1",IF(G11&gt;H11,"2","0"))</f>
        <v>1</v>
      </c>
      <c r="F11" s="179"/>
      <c r="G11" s="61">
        <f>'１日目対戦表　AB会場'!H6</f>
        <v>0</v>
      </c>
      <c r="H11" s="61">
        <f>'１日目対戦表　AB会場'!F6</f>
        <v>0</v>
      </c>
      <c r="I11" s="44">
        <f>AVERAGE(G11-H11)</f>
        <v>0</v>
      </c>
      <c r="J11" s="179"/>
      <c r="K11" s="102"/>
      <c r="L11" s="146"/>
      <c r="M11" s="44" t="s">
        <v>78</v>
      </c>
      <c r="N11" s="44">
        <f>COUNTIF(E11:E14,1)</f>
        <v>4</v>
      </c>
      <c r="Q11" s="182" t="s">
        <v>72</v>
      </c>
      <c r="R11" s="81">
        <f>E35</f>
        <v>4</v>
      </c>
      <c r="S11" s="81">
        <f>_xlfn.RANK.EQ(R11,$R$11:$R$15)</f>
        <v>1</v>
      </c>
      <c r="T11" s="49">
        <f>I35</f>
        <v>0</v>
      </c>
      <c r="U11" s="82">
        <f t="shared" ref="U11" si="3">IF(S11=S12,IF(T11&gt;=T12,S11,S11+1),
 IF(S11=S13,IF(T11&gt;=T13,S11,S11+1),
 IF(S11=S14,IF(T11&gt;=T14,S11,S11+1),
 IF(S11=S15,IF(T11&gt;=T15,S11,S11+1),S11))))</f>
        <v>1</v>
      </c>
    </row>
    <row r="12" spans="1:21" s="42" customFormat="1" ht="15.95" customHeight="1" thickBot="1">
      <c r="A12" s="157"/>
      <c r="B12" s="153"/>
      <c r="C12" s="167"/>
      <c r="D12" s="60" t="str">
        <f>'１日目参加者AB登録'!B4</f>
        <v>京田</v>
      </c>
      <c r="E12" s="43" t="str">
        <f t="shared" si="0"/>
        <v>1</v>
      </c>
      <c r="F12" s="177"/>
      <c r="G12" s="61">
        <f>'１日目対戦表　AB会場'!H9</f>
        <v>0</v>
      </c>
      <c r="H12" s="61">
        <f>'１日目対戦表　AB会場'!F9</f>
        <v>0</v>
      </c>
      <c r="I12" s="44">
        <f t="shared" ref="I12:I15" si="4">AVERAGE(G12-H12)</f>
        <v>0</v>
      </c>
      <c r="J12" s="177"/>
      <c r="K12" s="102"/>
      <c r="L12" s="146" t="s">
        <v>83</v>
      </c>
      <c r="M12" s="44" t="s">
        <v>79</v>
      </c>
      <c r="N12" s="44">
        <f>COUNTIF(E16:E19,2)</f>
        <v>0</v>
      </c>
      <c r="Q12" s="183"/>
      <c r="R12" s="80">
        <f>E40</f>
        <v>4</v>
      </c>
      <c r="S12" s="80">
        <f t="shared" ref="S12:S15" si="5">_xlfn.RANK.EQ(R12,$R$11:$R$15)</f>
        <v>1</v>
      </c>
      <c r="T12" s="44">
        <f>I40</f>
        <v>0</v>
      </c>
      <c r="U12" s="83">
        <f>IF(S12=S13,IF(T12&gt;=T13,S12,S12+1),
 IF(S12=S14,IF(T12&gt;=T14,S12,S12+1),
 IF(S12=S15,IF(T12&gt;=T15,S12,S12+1),
 IF(S12=S11,IF(T12&gt;=T11,S12,S12+1),S12))))</f>
        <v>1</v>
      </c>
    </row>
    <row r="13" spans="1:21" s="42" customFormat="1" ht="15.95" customHeight="1" thickBot="1">
      <c r="A13" s="157"/>
      <c r="B13" s="153"/>
      <c r="C13" s="167"/>
      <c r="D13" s="60" t="str">
        <f>'１日目参加者AB登録'!B5</f>
        <v>早月Jr．</v>
      </c>
      <c r="E13" s="43" t="str">
        <f t="shared" si="0"/>
        <v>1</v>
      </c>
      <c r="F13" s="177"/>
      <c r="G13" s="61">
        <f>'１日目対戦表　AB会場'!F12</f>
        <v>0</v>
      </c>
      <c r="H13" s="61">
        <f>'１日目対戦表　AB会場'!H12</f>
        <v>0</v>
      </c>
      <c r="I13" s="44">
        <f t="shared" si="4"/>
        <v>0</v>
      </c>
      <c r="J13" s="177"/>
      <c r="K13" s="102"/>
      <c r="L13" s="146"/>
      <c r="M13" s="44" t="s">
        <v>80</v>
      </c>
      <c r="N13" s="44">
        <f>COUNTIF(E16:E19,0)</f>
        <v>0</v>
      </c>
      <c r="Q13" s="183"/>
      <c r="R13" s="80">
        <f>E45</f>
        <v>4</v>
      </c>
      <c r="S13" s="80">
        <f t="shared" si="5"/>
        <v>1</v>
      </c>
      <c r="T13" s="44">
        <f>I45</f>
        <v>0</v>
      </c>
      <c r="U13" s="83">
        <f>IF(S13=S14,IF(T13&gt;=T14,S13,S13+1),
 IF(S13=S15,IF(T13&gt;=T15,S13,S13+1),
 IF(S13=S11,IF(T13&gt;=T11,S13,S13+1),
 IF(S13=S12,IF(T12&gt;=T17,S13,S13+1),S13))))</f>
        <v>1</v>
      </c>
    </row>
    <row r="14" spans="1:21" s="42" customFormat="1" ht="15.95" customHeight="1" thickBot="1">
      <c r="A14" s="157"/>
      <c r="B14" s="153"/>
      <c r="C14" s="167"/>
      <c r="D14" s="62" t="str">
        <f>'１日目参加者AB登録'!B6</f>
        <v>会津美里</v>
      </c>
      <c r="E14" s="43" t="str">
        <f t="shared" si="0"/>
        <v>1</v>
      </c>
      <c r="F14" s="177"/>
      <c r="G14" s="63">
        <f>'１日目対戦表　AB会場'!H15</f>
        <v>0</v>
      </c>
      <c r="H14" s="63">
        <f>'１日目対戦表　AB会場'!F15</f>
        <v>0</v>
      </c>
      <c r="I14" s="45">
        <f t="shared" si="4"/>
        <v>0</v>
      </c>
      <c r="J14" s="177"/>
      <c r="K14" s="102"/>
      <c r="L14" s="146"/>
      <c r="M14" s="44" t="s">
        <v>78</v>
      </c>
      <c r="N14" s="44">
        <f>COUNTIF(E16:E19,1)</f>
        <v>4</v>
      </c>
      <c r="Q14" s="183"/>
      <c r="R14" s="80">
        <f>E50</f>
        <v>4</v>
      </c>
      <c r="S14" s="80">
        <f t="shared" si="5"/>
        <v>1</v>
      </c>
      <c r="T14" s="44">
        <f>I50</f>
        <v>0</v>
      </c>
      <c r="U14" s="83">
        <f>IF(S14=S15,IF(T14&gt;=T15,S14,S14+1),
 IF(S14=S11,IF(T14&gt;=T11,S14,S14+1),
 IF(S14=S12,IF(T14&gt;=T12,S14,S14+1),
 IF(S14=S13,IF(T14&gt;=T13,S14,S14+1),S14))))</f>
        <v>1</v>
      </c>
    </row>
    <row r="15" spans="1:21" s="42" customFormat="1" ht="15.95" customHeight="1" thickBot="1">
      <c r="A15" s="157"/>
      <c r="B15" s="153"/>
      <c r="C15" s="167"/>
      <c r="D15" s="46" t="s">
        <v>43</v>
      </c>
      <c r="E15" s="47">
        <f>E11+E12+E13+E14</f>
        <v>4</v>
      </c>
      <c r="F15" s="178"/>
      <c r="G15" s="48">
        <f>SUM(G11:G14)</f>
        <v>0</v>
      </c>
      <c r="H15" s="48">
        <f>SUM(H11:H14)</f>
        <v>0</v>
      </c>
      <c r="I15" s="48">
        <f t="shared" si="4"/>
        <v>0</v>
      </c>
      <c r="J15" s="178"/>
      <c r="K15" s="102"/>
      <c r="L15" s="146" t="s">
        <v>84</v>
      </c>
      <c r="M15" s="44" t="s">
        <v>79</v>
      </c>
      <c r="N15" s="44">
        <f>COUNTIF(E21:E24,2)</f>
        <v>0</v>
      </c>
      <c r="Q15" s="184"/>
      <c r="R15" s="84">
        <f>E55</f>
        <v>4</v>
      </c>
      <c r="S15" s="84">
        <f t="shared" si="5"/>
        <v>1</v>
      </c>
      <c r="T15" s="85">
        <f>I55</f>
        <v>0</v>
      </c>
      <c r="U15" s="86">
        <f>IF(S15=S11,IF(T15&gt;=T11,S15,S15+1),
 IF(S15=S12,IF(T15&gt;=T12,S15,S15+1),
 IF(S15=S13,IF(T15&gt;=T13,S15,S15+1),
 IF(S15=S14,IF(T15&gt;=T14,S15,S15+1),S15))))</f>
        <v>1</v>
      </c>
    </row>
    <row r="16" spans="1:21" s="42" customFormat="1" ht="15.95" customHeight="1" thickBot="1">
      <c r="A16" s="157"/>
      <c r="B16" s="152" t="str">
        <f>'１日目参加者AB登録'!A4</f>
        <v>京田女子ミニバスケットボールスポーツ少年団</v>
      </c>
      <c r="C16" s="154" t="str">
        <f>'１日目参加者AB登録'!C4</f>
        <v>山形県</v>
      </c>
      <c r="D16" s="60" t="str">
        <f>'１日目参加者AB登録'!B5</f>
        <v>早月Jr．</v>
      </c>
      <c r="E16" s="43" t="str">
        <f>IF(G16=H16,"1",IF(G16&gt;H16,"2","0"))</f>
        <v>1</v>
      </c>
      <c r="F16" s="179"/>
      <c r="G16" s="61">
        <f>'１日目対戦表　AB会場'!F7</f>
        <v>0</v>
      </c>
      <c r="H16" s="61">
        <f>'１日目対戦表　AB会場'!H7</f>
        <v>0</v>
      </c>
      <c r="I16" s="44">
        <f>AVERAGE(G16-H16)</f>
        <v>0</v>
      </c>
      <c r="J16" s="179"/>
      <c r="K16" s="102"/>
      <c r="L16" s="146"/>
      <c r="M16" s="44" t="s">
        <v>80</v>
      </c>
      <c r="N16" s="44">
        <f>COUNTIF(E21:E24,0)</f>
        <v>0</v>
      </c>
      <c r="Q16" s="185"/>
    </row>
    <row r="17" spans="1:17" s="42" customFormat="1" ht="15.95" customHeight="1" thickBot="1">
      <c r="A17" s="157"/>
      <c r="B17" s="153"/>
      <c r="C17" s="155"/>
      <c r="D17" s="60" t="str">
        <f>'１日目参加者AB登録'!B3</f>
        <v>橋田</v>
      </c>
      <c r="E17" s="43" t="str">
        <f t="shared" ref="E17:E19" si="6">IF(G17=H17,"1",IF(G17&gt;H17,"2","0"))</f>
        <v>1</v>
      </c>
      <c r="F17" s="177"/>
      <c r="G17" s="61">
        <f>'１日目対戦表　AB会場'!F9</f>
        <v>0</v>
      </c>
      <c r="H17" s="61">
        <f>'１日目対戦表　AB会場'!H9</f>
        <v>0</v>
      </c>
      <c r="I17" s="44">
        <f t="shared" ref="I17:I20" si="7">AVERAGE(G17-H17)</f>
        <v>0</v>
      </c>
      <c r="J17" s="177"/>
      <c r="K17" s="102"/>
      <c r="L17" s="146"/>
      <c r="M17" s="44" t="s">
        <v>78</v>
      </c>
      <c r="N17" s="44">
        <f>COUNTIF(E21:E24,1)</f>
        <v>4</v>
      </c>
      <c r="Q17" s="185"/>
    </row>
    <row r="18" spans="1:17" s="42" customFormat="1" ht="15.95" customHeight="1" thickBot="1">
      <c r="A18" s="157"/>
      <c r="B18" s="153"/>
      <c r="C18" s="155"/>
      <c r="D18" s="60" t="str">
        <f>'１日目参加者AB登録'!B2</f>
        <v>KOBARI</v>
      </c>
      <c r="E18" s="43" t="str">
        <f t="shared" si="6"/>
        <v>1</v>
      </c>
      <c r="F18" s="177"/>
      <c r="G18" s="61">
        <f>'１日目対戦表　AB会場'!H11</f>
        <v>0</v>
      </c>
      <c r="H18" s="61">
        <f>'１日目対戦表　AB会場'!F11</f>
        <v>0</v>
      </c>
      <c r="I18" s="44">
        <f t="shared" si="7"/>
        <v>0</v>
      </c>
      <c r="J18" s="177"/>
      <c r="K18" s="102"/>
      <c r="L18" s="146" t="s">
        <v>85</v>
      </c>
      <c r="M18" s="44" t="s">
        <v>79</v>
      </c>
      <c r="N18" s="44">
        <f>COUNTIF(E26:E29,2)</f>
        <v>0</v>
      </c>
      <c r="Q18" s="185"/>
    </row>
    <row r="19" spans="1:17" s="42" customFormat="1" ht="15.95" customHeight="1" thickBot="1">
      <c r="A19" s="157"/>
      <c r="B19" s="153"/>
      <c r="C19" s="155"/>
      <c r="D19" s="62" t="str">
        <f>'１日目参加者AB登録'!B6</f>
        <v>会津美里</v>
      </c>
      <c r="E19" s="43" t="str">
        <f t="shared" si="6"/>
        <v>1</v>
      </c>
      <c r="F19" s="177"/>
      <c r="G19" s="63">
        <f>'１日目対戦表　AB会場'!H13</f>
        <v>0</v>
      </c>
      <c r="H19" s="63">
        <f>'１日目対戦表　AB会場'!F13</f>
        <v>0</v>
      </c>
      <c r="I19" s="45">
        <f t="shared" si="7"/>
        <v>0</v>
      </c>
      <c r="J19" s="177"/>
      <c r="K19" s="102"/>
      <c r="L19" s="146"/>
      <c r="M19" s="44" t="s">
        <v>80</v>
      </c>
      <c r="N19" s="44">
        <f>COUNTIF(E26:E29,0)</f>
        <v>0</v>
      </c>
      <c r="Q19" s="185"/>
    </row>
    <row r="20" spans="1:17" s="42" customFormat="1" ht="15.95" customHeight="1" thickBot="1">
      <c r="A20" s="157"/>
      <c r="B20" s="153"/>
      <c r="C20" s="155"/>
      <c r="D20" s="46" t="s">
        <v>43</v>
      </c>
      <c r="E20" s="47">
        <f>E16+E17+E18+E19</f>
        <v>4</v>
      </c>
      <c r="F20" s="178"/>
      <c r="G20" s="48">
        <f>SUM(G16:G19)</f>
        <v>0</v>
      </c>
      <c r="H20" s="48">
        <f>SUM(H16:H19)</f>
        <v>0</v>
      </c>
      <c r="I20" s="48">
        <f t="shared" si="7"/>
        <v>0</v>
      </c>
      <c r="J20" s="178"/>
      <c r="K20" s="102"/>
      <c r="L20" s="146"/>
      <c r="M20" s="44" t="s">
        <v>78</v>
      </c>
      <c r="N20" s="44">
        <f>COUNTIF(E26:E29,1)</f>
        <v>4</v>
      </c>
      <c r="Q20" s="185"/>
    </row>
    <row r="21" spans="1:17" s="42" customFormat="1" ht="15.95" customHeight="1" thickBot="1">
      <c r="A21" s="157"/>
      <c r="B21" s="152" t="str">
        <f>'１日目参加者AB登録'!A5</f>
        <v>早月Jr.ミニバスケットボールクラブ</v>
      </c>
      <c r="C21" s="154" t="str">
        <f>'１日目参加者AB登録'!C5</f>
        <v>富山県</v>
      </c>
      <c r="D21" s="60" t="str">
        <f>'１日目参加者AB登録'!B4</f>
        <v>京田</v>
      </c>
      <c r="E21" s="43" t="str">
        <f>IF(G21=H21,"1",IF(G21&gt;H21,"2","0"))</f>
        <v>1</v>
      </c>
      <c r="F21" s="179"/>
      <c r="G21" s="61">
        <f>'１日目対戦表　AB会場'!H7</f>
        <v>0</v>
      </c>
      <c r="H21" s="61">
        <f>'１日目対戦表　AB会場'!F7</f>
        <v>0</v>
      </c>
      <c r="I21" s="44">
        <f>AVERAGE(G21-H21)</f>
        <v>0</v>
      </c>
      <c r="J21" s="179"/>
      <c r="K21" s="102"/>
      <c r="L21" s="146" t="s">
        <v>86</v>
      </c>
      <c r="M21" s="44" t="s">
        <v>79</v>
      </c>
      <c r="N21" s="44">
        <f>COUNTIF(E31:E34,2)</f>
        <v>0</v>
      </c>
      <c r="Q21" s="185"/>
    </row>
    <row r="22" spans="1:17" s="42" customFormat="1" ht="15.95" customHeight="1" thickBot="1">
      <c r="A22" s="157"/>
      <c r="B22" s="153"/>
      <c r="C22" s="155"/>
      <c r="D22" s="60" t="str">
        <f>'１日目参加者AB登録'!B6</f>
        <v>会津美里</v>
      </c>
      <c r="E22" s="43" t="str">
        <f t="shared" ref="E22:E24" si="8">IF(G22=H22,"1",IF(G22&gt;H22,"2","0"))</f>
        <v>1</v>
      </c>
      <c r="F22" s="177"/>
      <c r="G22" s="61">
        <f>'１日目対戦表　AB会場'!H10</f>
        <v>0</v>
      </c>
      <c r="H22" s="61">
        <f>'１日目対戦表　AB会場'!F10</f>
        <v>0</v>
      </c>
      <c r="I22" s="44">
        <f t="shared" ref="I22:I25" si="9">AVERAGE(G22-H22)</f>
        <v>0</v>
      </c>
      <c r="J22" s="177"/>
      <c r="K22" s="102"/>
      <c r="L22" s="146"/>
      <c r="M22" s="44" t="s">
        <v>80</v>
      </c>
      <c r="N22" s="44">
        <f>COUNTIF(E31:E34,0)</f>
        <v>0</v>
      </c>
      <c r="Q22" s="185"/>
    </row>
    <row r="23" spans="1:17" s="42" customFormat="1" ht="15.95" customHeight="1" thickBot="1">
      <c r="A23" s="157"/>
      <c r="B23" s="153"/>
      <c r="C23" s="155"/>
      <c r="D23" s="60" t="str">
        <f>'１日目参加者AB登録'!B3</f>
        <v>橋田</v>
      </c>
      <c r="E23" s="43" t="str">
        <f t="shared" si="8"/>
        <v>1</v>
      </c>
      <c r="F23" s="177"/>
      <c r="G23" s="61">
        <f>'１日目対戦表　AB会場'!H12</f>
        <v>0</v>
      </c>
      <c r="H23" s="61">
        <f>'１日目対戦表　AB会場'!F12</f>
        <v>0</v>
      </c>
      <c r="I23" s="44">
        <f t="shared" si="9"/>
        <v>0</v>
      </c>
      <c r="J23" s="177"/>
      <c r="K23" s="102"/>
      <c r="L23" s="146"/>
      <c r="M23" s="44" t="s">
        <v>78</v>
      </c>
      <c r="N23" s="44">
        <f>COUNTIF(E31:E34,1)</f>
        <v>4</v>
      </c>
      <c r="Q23" s="185"/>
    </row>
    <row r="24" spans="1:17" s="42" customFormat="1" ht="15.95" customHeight="1" thickBot="1">
      <c r="A24" s="157"/>
      <c r="B24" s="153"/>
      <c r="C24" s="155"/>
      <c r="D24" s="62" t="str">
        <f>'１日目参加者AB登録'!B2</f>
        <v>KOBARI</v>
      </c>
      <c r="E24" s="43" t="str">
        <f t="shared" si="8"/>
        <v>1</v>
      </c>
      <c r="F24" s="177"/>
      <c r="G24" s="63">
        <f>'１日目対戦表　AB会場'!F14</f>
        <v>0</v>
      </c>
      <c r="H24" s="63">
        <f>'１日目対戦表　AB会場'!H14</f>
        <v>0</v>
      </c>
      <c r="I24" s="45">
        <f t="shared" si="9"/>
        <v>0</v>
      </c>
      <c r="J24" s="177"/>
      <c r="K24" s="102"/>
      <c r="L24" s="146" t="s">
        <v>87</v>
      </c>
      <c r="M24" s="44" t="s">
        <v>79</v>
      </c>
      <c r="N24" s="44">
        <f>COUNTIF(E36:E39,2)</f>
        <v>0</v>
      </c>
      <c r="Q24" s="185"/>
    </row>
    <row r="25" spans="1:17" s="42" customFormat="1" ht="15.95" customHeight="1" thickBot="1">
      <c r="A25" s="157"/>
      <c r="B25" s="153"/>
      <c r="C25" s="155"/>
      <c r="D25" s="46" t="s">
        <v>43</v>
      </c>
      <c r="E25" s="47">
        <f>E21+E22+E23+E24</f>
        <v>4</v>
      </c>
      <c r="F25" s="178"/>
      <c r="G25" s="48">
        <f>SUM(G21:G24)</f>
        <v>0</v>
      </c>
      <c r="H25" s="48">
        <f>SUM(H21:H24)</f>
        <v>0</v>
      </c>
      <c r="I25" s="48">
        <f t="shared" si="9"/>
        <v>0</v>
      </c>
      <c r="J25" s="178"/>
      <c r="K25" s="102"/>
      <c r="L25" s="146"/>
      <c r="M25" s="44" t="s">
        <v>80</v>
      </c>
      <c r="N25" s="44">
        <f>COUNTIF(E36:E39,0)</f>
        <v>0</v>
      </c>
      <c r="Q25" s="185"/>
    </row>
    <row r="26" spans="1:17" s="42" customFormat="1" ht="15.95" customHeight="1" thickBot="1">
      <c r="A26" s="157"/>
      <c r="B26" s="152" t="str">
        <f>'１日目参加者AB登録'!A6</f>
        <v>会津美里ミニバスケットボールスポーツ少年団</v>
      </c>
      <c r="C26" s="154" t="str">
        <f>'１日目参加者AB登録'!C6</f>
        <v>福島県</v>
      </c>
      <c r="D26" s="64" t="str">
        <f>'１日目参加者AB登録'!B2</f>
        <v>KOBARI</v>
      </c>
      <c r="E26" s="43" t="str">
        <f>IF(G26=H26,"1",IF(G26&gt;H26,"2","0"))</f>
        <v>1</v>
      </c>
      <c r="F26" s="179"/>
      <c r="G26" s="65">
        <f>'１日目対戦表　AB会場'!H8</f>
        <v>0</v>
      </c>
      <c r="H26" s="65">
        <f>'１日目対戦表　AB会場'!F8</f>
        <v>0</v>
      </c>
      <c r="I26" s="49">
        <f>AVERAGE(G26-H26)</f>
        <v>0</v>
      </c>
      <c r="J26" s="179"/>
      <c r="K26" s="102"/>
      <c r="L26" s="146"/>
      <c r="M26" s="44" t="s">
        <v>78</v>
      </c>
      <c r="N26" s="44">
        <f>COUNTIF(E36:E39,1)</f>
        <v>4</v>
      </c>
      <c r="Q26" s="185"/>
    </row>
    <row r="27" spans="1:17" s="42" customFormat="1" ht="15.95" customHeight="1" thickBot="1">
      <c r="A27" s="157"/>
      <c r="B27" s="153"/>
      <c r="C27" s="155"/>
      <c r="D27" s="60" t="str">
        <f>'１日目参加者AB登録'!B5</f>
        <v>早月Jr．</v>
      </c>
      <c r="E27" s="43" t="str">
        <f t="shared" ref="E27:E29" si="10">IF(G27=H27,"1",IF(G27&gt;H27,"2","0"))</f>
        <v>1</v>
      </c>
      <c r="F27" s="177"/>
      <c r="G27" s="61">
        <f>'１日目対戦表　AB会場'!F10</f>
        <v>0</v>
      </c>
      <c r="H27" s="61">
        <f>'１日目対戦表　AB会場'!H10</f>
        <v>0</v>
      </c>
      <c r="I27" s="44">
        <f t="shared" ref="I27:I30" si="11">AVERAGE(G27-H27)</f>
        <v>0</v>
      </c>
      <c r="J27" s="177"/>
      <c r="K27" s="102"/>
      <c r="L27" s="146" t="s">
        <v>88</v>
      </c>
      <c r="M27" s="44" t="s">
        <v>79</v>
      </c>
      <c r="N27" s="44">
        <f>COUNTIF(E41:E44,2)</f>
        <v>0</v>
      </c>
      <c r="Q27" s="185"/>
    </row>
    <row r="28" spans="1:17" s="42" customFormat="1" ht="15.95" customHeight="1" thickBot="1">
      <c r="A28" s="157"/>
      <c r="B28" s="153"/>
      <c r="C28" s="155"/>
      <c r="D28" s="60" t="str">
        <f>'１日目参加者AB登録'!B4</f>
        <v>京田</v>
      </c>
      <c r="E28" s="43" t="str">
        <f t="shared" si="10"/>
        <v>1</v>
      </c>
      <c r="F28" s="177"/>
      <c r="G28" s="61">
        <f>'１日目対戦表　AB会場'!F13</f>
        <v>0</v>
      </c>
      <c r="H28" s="61">
        <f>'１日目対戦表　AB会場'!H13</f>
        <v>0</v>
      </c>
      <c r="I28" s="44">
        <f t="shared" si="11"/>
        <v>0</v>
      </c>
      <c r="J28" s="177"/>
      <c r="K28" s="102"/>
      <c r="L28" s="146"/>
      <c r="M28" s="44" t="s">
        <v>80</v>
      </c>
      <c r="N28" s="44">
        <f>COUNTIF(E41:E44,0)</f>
        <v>0</v>
      </c>
      <c r="Q28" s="185"/>
    </row>
    <row r="29" spans="1:17" s="42" customFormat="1" ht="15.95" customHeight="1" thickBot="1">
      <c r="A29" s="157"/>
      <c r="B29" s="153"/>
      <c r="C29" s="155"/>
      <c r="D29" s="62" t="str">
        <f>'１日目参加者AB登録'!B3</f>
        <v>橋田</v>
      </c>
      <c r="E29" s="43" t="str">
        <f t="shared" si="10"/>
        <v>1</v>
      </c>
      <c r="F29" s="177"/>
      <c r="G29" s="63">
        <f>'１日目対戦表　AB会場'!F15</f>
        <v>0</v>
      </c>
      <c r="H29" s="63">
        <f>'１日目対戦表　AB会場'!H15</f>
        <v>0</v>
      </c>
      <c r="I29" s="45">
        <f t="shared" si="11"/>
        <v>0</v>
      </c>
      <c r="J29" s="177"/>
      <c r="K29" s="102"/>
      <c r="L29" s="146"/>
      <c r="M29" s="44" t="s">
        <v>78</v>
      </c>
      <c r="N29" s="44">
        <f>COUNTIF(E41:E44,1)</f>
        <v>4</v>
      </c>
      <c r="Q29" s="185"/>
    </row>
    <row r="30" spans="1:17" s="39" customFormat="1" ht="15.95" customHeight="1" thickBot="1">
      <c r="A30" s="158"/>
      <c r="B30" s="168"/>
      <c r="C30" s="169"/>
      <c r="D30" s="50" t="s">
        <v>43</v>
      </c>
      <c r="E30" s="79">
        <f>E26+E27+E28+E29</f>
        <v>4</v>
      </c>
      <c r="F30" s="181"/>
      <c r="G30" s="51">
        <f>SUM(G26:G29)</f>
        <v>0</v>
      </c>
      <c r="H30" s="51">
        <f>SUM(H26:H29)</f>
        <v>0</v>
      </c>
      <c r="I30" s="51">
        <f t="shared" si="11"/>
        <v>0</v>
      </c>
      <c r="J30" s="181"/>
      <c r="K30" s="102"/>
      <c r="L30" s="146" t="s">
        <v>89</v>
      </c>
      <c r="M30" s="44" t="s">
        <v>79</v>
      </c>
      <c r="N30" s="44">
        <f>COUNTIF(E46:E49,2)</f>
        <v>0</v>
      </c>
      <c r="Q30" s="185"/>
    </row>
    <row r="31" spans="1:17" s="39" customFormat="1" ht="15.95" customHeight="1" thickTop="1">
      <c r="A31" s="174" t="s">
        <v>44</v>
      </c>
      <c r="B31" s="159" t="str">
        <f>'１日目参加者AB登録'!A9</f>
        <v>青山サンダース</v>
      </c>
      <c r="C31" s="161" t="str">
        <f>'１日目参加者AB登録'!C9</f>
        <v>新潟市</v>
      </c>
      <c r="D31" s="78" t="str">
        <f>'１日目参加者AB登録'!B10</f>
        <v>両川曽野木</v>
      </c>
      <c r="E31" s="77" t="str">
        <f>IF(G31=H31,"1",IF(G31&gt;H31,"2","0"))</f>
        <v>1</v>
      </c>
      <c r="F31" s="177"/>
      <c r="G31" s="66">
        <f>'１日目対戦表　AB会場'!F19</f>
        <v>0</v>
      </c>
      <c r="H31" s="66">
        <f>'１日目対戦表　AB会場'!H19</f>
        <v>0</v>
      </c>
      <c r="I31" s="52">
        <f>AVERAGE(G31-H31)</f>
        <v>0</v>
      </c>
      <c r="J31" s="177"/>
      <c r="K31" s="102"/>
      <c r="L31" s="146"/>
      <c r="M31" s="44" t="s">
        <v>80</v>
      </c>
      <c r="N31" s="44">
        <f>COUNTIF(E46:E49,0)</f>
        <v>0</v>
      </c>
    </row>
    <row r="32" spans="1:17" s="39" customFormat="1" ht="15.95" customHeight="1">
      <c r="A32" s="174"/>
      <c r="B32" s="157"/>
      <c r="C32" s="162"/>
      <c r="D32" s="60" t="str">
        <f>'１日目参加者AB登録'!B13</f>
        <v>千代野</v>
      </c>
      <c r="E32" s="43" t="str">
        <f t="shared" ref="E32:E34" si="12">IF(G32=H32,"1",IF(G32&gt;H32,"2","0"))</f>
        <v>1</v>
      </c>
      <c r="F32" s="177"/>
      <c r="G32" s="61">
        <f>'１日目対戦表　AB会場'!F21</f>
        <v>0</v>
      </c>
      <c r="H32" s="61">
        <f>'１日目対戦表　AB会場'!H21</f>
        <v>0</v>
      </c>
      <c r="I32" s="44">
        <f t="shared" ref="I32:I35" si="13">AVERAGE(G32-H32)</f>
        <v>0</v>
      </c>
      <c r="J32" s="177"/>
      <c r="K32" s="102"/>
      <c r="L32" s="146"/>
      <c r="M32" s="44" t="s">
        <v>78</v>
      </c>
      <c r="N32" s="44">
        <f>COUNTIF(E46:E49,1)</f>
        <v>4</v>
      </c>
    </row>
    <row r="33" spans="1:16" s="39" customFormat="1" ht="15.95" customHeight="1">
      <c r="A33" s="174"/>
      <c r="B33" s="157"/>
      <c r="C33" s="162"/>
      <c r="D33" s="60" t="str">
        <f>'１日目参加者AB登録'!B11</f>
        <v>鳥屋野</v>
      </c>
      <c r="E33" s="43" t="str">
        <f t="shared" si="12"/>
        <v>1</v>
      </c>
      <c r="F33" s="177"/>
      <c r="G33" s="61">
        <f>'１日目対戦表　AB会場'!F24</f>
        <v>0</v>
      </c>
      <c r="H33" s="61">
        <f>'１日目対戦表　AB会場'!H24</f>
        <v>0</v>
      </c>
      <c r="I33" s="44">
        <f t="shared" si="13"/>
        <v>0</v>
      </c>
      <c r="J33" s="177"/>
      <c r="K33" s="102"/>
      <c r="L33" s="146" t="s">
        <v>90</v>
      </c>
      <c r="M33" s="44" t="s">
        <v>79</v>
      </c>
      <c r="N33" s="44">
        <f>COUNTIF(E51:E54,2)</f>
        <v>0</v>
      </c>
    </row>
    <row r="34" spans="1:16" s="39" customFormat="1" ht="15.95" customHeight="1" thickBot="1">
      <c r="A34" s="174"/>
      <c r="B34" s="157"/>
      <c r="C34" s="162"/>
      <c r="D34" s="62" t="str">
        <f>'１日目参加者AB登録'!B12</f>
        <v>定塚</v>
      </c>
      <c r="E34" s="43" t="str">
        <f t="shared" si="12"/>
        <v>1</v>
      </c>
      <c r="F34" s="177"/>
      <c r="G34" s="63">
        <f>'１日目対戦表　AB会場'!H27</f>
        <v>0</v>
      </c>
      <c r="H34" s="63">
        <f>'１日目対戦表　AB会場'!F27</f>
        <v>0</v>
      </c>
      <c r="I34" s="45">
        <f t="shared" si="13"/>
        <v>0</v>
      </c>
      <c r="J34" s="177"/>
      <c r="K34" s="102"/>
      <c r="L34" s="146"/>
      <c r="M34" s="44" t="s">
        <v>80</v>
      </c>
      <c r="N34" s="44">
        <f>COUNTIF(E51:E54,0)</f>
        <v>0</v>
      </c>
    </row>
    <row r="35" spans="1:16" s="39" customFormat="1" ht="15.95" customHeight="1" thickBot="1">
      <c r="A35" s="174"/>
      <c r="B35" s="160"/>
      <c r="C35" s="163"/>
      <c r="D35" s="46" t="s">
        <v>43</v>
      </c>
      <c r="E35" s="47">
        <f>E31+E32+E33+E34</f>
        <v>4</v>
      </c>
      <c r="F35" s="178"/>
      <c r="G35" s="48">
        <f>SUM(G31:G34)</f>
        <v>0</v>
      </c>
      <c r="H35" s="48">
        <f>SUM(H31:H34)</f>
        <v>0</v>
      </c>
      <c r="I35" s="48">
        <f t="shared" si="13"/>
        <v>0</v>
      </c>
      <c r="J35" s="178"/>
      <c r="K35" s="102"/>
      <c r="L35" s="146"/>
      <c r="M35" s="44" t="s">
        <v>78</v>
      </c>
      <c r="N35" s="44">
        <f>COUNTIF(E51:E54,1)</f>
        <v>4</v>
      </c>
    </row>
    <row r="36" spans="1:16" s="53" customFormat="1" ht="15.95" customHeight="1">
      <c r="A36" s="174"/>
      <c r="B36" s="159" t="str">
        <f>'１日目参加者AB登録'!A10</f>
        <v>サウザーズ両川曽野木</v>
      </c>
      <c r="C36" s="161" t="str">
        <f>'１日目参加者AB登録'!C10</f>
        <v>新潟市</v>
      </c>
      <c r="D36" s="60" t="str">
        <f>'１日目参加者AB登録'!B9</f>
        <v>青山</v>
      </c>
      <c r="E36" s="43" t="str">
        <f>IF(G36=H36,"1",IF(G36&gt;H36,"2","0"))</f>
        <v>1</v>
      </c>
      <c r="F36" s="179"/>
      <c r="G36" s="61">
        <f>'１日目対戦表　AB会場'!H19</f>
        <v>0</v>
      </c>
      <c r="H36" s="61">
        <f>'１日目対戦表　AB会場'!F19</f>
        <v>0</v>
      </c>
      <c r="I36" s="44">
        <f>AVERAGE(G36-H36)</f>
        <v>0</v>
      </c>
      <c r="J36" s="179"/>
      <c r="K36" s="102"/>
      <c r="M36" s="98"/>
      <c r="N36" s="98"/>
      <c r="O36" s="98"/>
      <c r="P36" s="75"/>
    </row>
    <row r="37" spans="1:16" s="53" customFormat="1" ht="15.95" customHeight="1">
      <c r="A37" s="174"/>
      <c r="B37" s="157"/>
      <c r="C37" s="162"/>
      <c r="D37" s="60" t="str">
        <f>'１日目参加者AB登録'!B11</f>
        <v>鳥屋野</v>
      </c>
      <c r="E37" s="43" t="str">
        <f t="shared" ref="E37:E39" si="14">IF(G37=H37,"1",IF(G37&gt;H37,"2","0"))</f>
        <v>1</v>
      </c>
      <c r="F37" s="177"/>
      <c r="G37" s="61">
        <f>'１日目対戦表　AB会場'!H22</f>
        <v>0</v>
      </c>
      <c r="H37" s="61">
        <f>'１日目対戦表　AB会場'!F22</f>
        <v>0</v>
      </c>
      <c r="I37" s="44">
        <f t="shared" ref="I37:I40" si="15">AVERAGE(G37-H37)</f>
        <v>0</v>
      </c>
      <c r="J37" s="177"/>
      <c r="K37" s="102"/>
      <c r="M37" s="98"/>
      <c r="N37" s="98"/>
      <c r="O37" s="98"/>
      <c r="P37" s="75"/>
    </row>
    <row r="38" spans="1:16" s="53" customFormat="1" ht="15.95" customHeight="1">
      <c r="A38" s="174"/>
      <c r="B38" s="157"/>
      <c r="C38" s="162"/>
      <c r="D38" s="60" t="str">
        <f>'１日目参加者AB登録'!B12</f>
        <v>定塚</v>
      </c>
      <c r="E38" s="43" t="str">
        <f t="shared" si="14"/>
        <v>1</v>
      </c>
      <c r="F38" s="177"/>
      <c r="G38" s="61">
        <f>'１日目対戦表　AB会場'!F25</f>
        <v>0</v>
      </c>
      <c r="H38" s="61">
        <f>'１日目対戦表　AB会場'!H25</f>
        <v>0</v>
      </c>
      <c r="I38" s="44">
        <f t="shared" si="15"/>
        <v>0</v>
      </c>
      <c r="J38" s="177"/>
      <c r="K38" s="102"/>
      <c r="M38" s="98"/>
      <c r="N38" s="98"/>
      <c r="O38" s="98"/>
      <c r="P38" s="75"/>
    </row>
    <row r="39" spans="1:16" s="53" customFormat="1" ht="15.95" customHeight="1" thickBot="1">
      <c r="A39" s="174"/>
      <c r="B39" s="157"/>
      <c r="C39" s="162"/>
      <c r="D39" s="62" t="str">
        <f>'１日目参加者AB登録'!B13</f>
        <v>千代野</v>
      </c>
      <c r="E39" s="43" t="str">
        <f t="shared" si="14"/>
        <v>1</v>
      </c>
      <c r="F39" s="177"/>
      <c r="G39" s="63">
        <f>'１日目対戦表　AB会場'!H28</f>
        <v>0</v>
      </c>
      <c r="H39" s="63">
        <f>'１日目対戦表　AB会場'!F28</f>
        <v>0</v>
      </c>
      <c r="I39" s="45">
        <f t="shared" si="15"/>
        <v>0</v>
      </c>
      <c r="J39" s="177"/>
      <c r="K39" s="102"/>
      <c r="L39" s="39"/>
      <c r="M39" s="39"/>
      <c r="N39" s="39"/>
      <c r="O39" s="98"/>
      <c r="P39" s="75"/>
    </row>
    <row r="40" spans="1:16" s="53" customFormat="1" ht="15.95" customHeight="1" thickBot="1">
      <c r="A40" s="174"/>
      <c r="B40" s="160"/>
      <c r="C40" s="163"/>
      <c r="D40" s="46" t="s">
        <v>43</v>
      </c>
      <c r="E40" s="47">
        <f>E36+E37+E38+E39</f>
        <v>4</v>
      </c>
      <c r="F40" s="178"/>
      <c r="G40" s="48">
        <f>SUM(G36:G39)</f>
        <v>0</v>
      </c>
      <c r="H40" s="48">
        <f>SUM(H36:H39)</f>
        <v>0</v>
      </c>
      <c r="I40" s="48">
        <f t="shared" si="15"/>
        <v>0</v>
      </c>
      <c r="J40" s="178"/>
      <c r="K40" s="102"/>
      <c r="L40" s="54"/>
      <c r="M40" s="54"/>
      <c r="N40" s="54"/>
      <c r="O40" s="98"/>
      <c r="P40" s="75"/>
    </row>
    <row r="41" spans="1:16" s="53" customFormat="1" ht="15.95" customHeight="1">
      <c r="A41" s="174"/>
      <c r="B41" s="159" t="str">
        <f>'１日目参加者AB登録'!A11</f>
        <v>鳥屋野Nutty－MBC</v>
      </c>
      <c r="C41" s="170" t="str">
        <f>'１日目参加者AB登録'!C11</f>
        <v>新潟市</v>
      </c>
      <c r="D41" s="60" t="str">
        <f>'１日目参加者AB登録'!B12</f>
        <v>定塚</v>
      </c>
      <c r="E41" s="43" t="str">
        <f>IF(G41=H41,"1",IF(G41&gt;H41,"2","0"))</f>
        <v>1</v>
      </c>
      <c r="F41" s="179"/>
      <c r="G41" s="61">
        <f>'１日目対戦表　AB会場'!F20</f>
        <v>0</v>
      </c>
      <c r="H41" s="61">
        <f>'１日目対戦表　AB会場'!H20</f>
        <v>0</v>
      </c>
      <c r="I41" s="44">
        <f>AVERAGE(G41-H41)</f>
        <v>0</v>
      </c>
      <c r="J41" s="179"/>
      <c r="K41" s="102"/>
      <c r="L41" s="54"/>
      <c r="M41" s="54"/>
      <c r="N41" s="54"/>
      <c r="O41" s="98"/>
      <c r="P41" s="75"/>
    </row>
    <row r="42" spans="1:16" s="53" customFormat="1" ht="15.95" customHeight="1">
      <c r="A42" s="174"/>
      <c r="B42" s="157"/>
      <c r="C42" s="171"/>
      <c r="D42" s="60" t="str">
        <f>'１日目参加者AB登録'!B10</f>
        <v>両川曽野木</v>
      </c>
      <c r="E42" s="43" t="str">
        <f t="shared" ref="E42:E44" si="16">IF(G42=H42,"1",IF(G42&gt;H42,"2","0"))</f>
        <v>1</v>
      </c>
      <c r="F42" s="177"/>
      <c r="G42" s="61">
        <f>'１日目対戦表　AB会場'!F22</f>
        <v>0</v>
      </c>
      <c r="H42" s="61">
        <f>'１日目対戦表　AB会場'!H22</f>
        <v>0</v>
      </c>
      <c r="I42" s="44">
        <f>AVERAGE(G42-H42)</f>
        <v>0</v>
      </c>
      <c r="J42" s="177"/>
      <c r="K42" s="102"/>
      <c r="L42" s="54"/>
      <c r="M42" s="54"/>
      <c r="N42" s="54"/>
      <c r="O42" s="98"/>
      <c r="P42" s="75"/>
    </row>
    <row r="43" spans="1:16" s="53" customFormat="1" ht="15.95" customHeight="1">
      <c r="A43" s="174"/>
      <c r="B43" s="157"/>
      <c r="C43" s="171"/>
      <c r="D43" s="60" t="str">
        <f>'１日目参加者AB登録'!B9</f>
        <v>青山</v>
      </c>
      <c r="E43" s="43" t="str">
        <f t="shared" si="16"/>
        <v>1</v>
      </c>
      <c r="F43" s="177"/>
      <c r="G43" s="61">
        <f>'１日目対戦表　AB会場'!H24</f>
        <v>0</v>
      </c>
      <c r="H43" s="61">
        <f>'１日目対戦表　AB会場'!F24</f>
        <v>0</v>
      </c>
      <c r="I43" s="44">
        <f t="shared" ref="I43:I45" si="17">AVERAGE(G43-H43)</f>
        <v>0</v>
      </c>
      <c r="J43" s="177"/>
      <c r="K43" s="102"/>
      <c r="L43" s="54"/>
      <c r="M43" s="54"/>
      <c r="N43" s="54"/>
      <c r="O43" s="98"/>
      <c r="P43" s="75"/>
    </row>
    <row r="44" spans="1:16" s="53" customFormat="1" ht="15.95" customHeight="1" thickBot="1">
      <c r="A44" s="174"/>
      <c r="B44" s="157"/>
      <c r="C44" s="171"/>
      <c r="D44" s="62" t="str">
        <f>'１日目参加者AB登録'!B13</f>
        <v>千代野</v>
      </c>
      <c r="E44" s="43" t="str">
        <f t="shared" si="16"/>
        <v>1</v>
      </c>
      <c r="F44" s="177"/>
      <c r="G44" s="63">
        <f>'１日目対戦表　AB会場'!H26</f>
        <v>0</v>
      </c>
      <c r="H44" s="63">
        <f>'１日目対戦表　AB会場'!F26</f>
        <v>0</v>
      </c>
      <c r="I44" s="45">
        <f t="shared" si="17"/>
        <v>0</v>
      </c>
      <c r="J44" s="177"/>
      <c r="K44" s="102"/>
      <c r="L44" s="54"/>
      <c r="M44" s="54"/>
      <c r="N44" s="54"/>
      <c r="O44" s="98"/>
      <c r="P44" s="75"/>
    </row>
    <row r="45" spans="1:16" s="53" customFormat="1" ht="15.95" customHeight="1" thickBot="1">
      <c r="A45" s="174"/>
      <c r="B45" s="160"/>
      <c r="C45" s="172"/>
      <c r="D45" s="46" t="s">
        <v>43</v>
      </c>
      <c r="E45" s="47">
        <f>E41+E42+E43+E44</f>
        <v>4</v>
      </c>
      <c r="F45" s="178"/>
      <c r="G45" s="48">
        <f>SUM(G41:G44)</f>
        <v>0</v>
      </c>
      <c r="H45" s="48">
        <f>SUM(H41:H44)</f>
        <v>0</v>
      </c>
      <c r="I45" s="48">
        <f t="shared" si="17"/>
        <v>0</v>
      </c>
      <c r="J45" s="178"/>
      <c r="K45" s="102"/>
      <c r="L45" s="54"/>
      <c r="M45" s="54"/>
      <c r="N45" s="54"/>
      <c r="O45" s="98"/>
      <c r="P45" s="75"/>
    </row>
    <row r="46" spans="1:16" s="53" customFormat="1" ht="15.95" customHeight="1">
      <c r="A46" s="174"/>
      <c r="B46" s="159" t="str">
        <f>'１日目参加者AB登録'!A12</f>
        <v>定塚ミニバスケットボールクラブ</v>
      </c>
      <c r="C46" s="161" t="str">
        <f>'１日目参加者AB登録'!C12</f>
        <v>富山県</v>
      </c>
      <c r="D46" s="60" t="str">
        <f>'１日目参加者AB登録'!B11</f>
        <v>鳥屋野</v>
      </c>
      <c r="E46" s="43" t="str">
        <f>IF(G46=H46,"1",IF(G46&gt;H46,"2","0"))</f>
        <v>1</v>
      </c>
      <c r="F46" s="179"/>
      <c r="G46" s="61">
        <f>'１日目対戦表　AB会場'!H20</f>
        <v>0</v>
      </c>
      <c r="H46" s="61">
        <f>'１日目対戦表　AB会場'!F20</f>
        <v>0</v>
      </c>
      <c r="I46" s="44">
        <f>AVERAGE(G46-H46)</f>
        <v>0</v>
      </c>
      <c r="J46" s="179"/>
      <c r="K46" s="102"/>
      <c r="L46" s="54"/>
      <c r="M46" s="54"/>
      <c r="N46" s="54"/>
      <c r="O46" s="98"/>
      <c r="P46" s="75"/>
    </row>
    <row r="47" spans="1:16" s="53" customFormat="1" ht="15.95" customHeight="1">
      <c r="A47" s="174"/>
      <c r="B47" s="157"/>
      <c r="C47" s="162"/>
      <c r="D47" s="60" t="str">
        <f>'１日目参加者AB登録'!B13</f>
        <v>千代野</v>
      </c>
      <c r="E47" s="43" t="str">
        <f t="shared" ref="E47:E49" si="18">IF(G47=H47,"1",IF(G47&gt;H47,"2","0"))</f>
        <v>1</v>
      </c>
      <c r="F47" s="177"/>
      <c r="G47" s="61">
        <f>'１日目対戦表　AB会場'!H23</f>
        <v>0</v>
      </c>
      <c r="H47" s="61">
        <f>'１日目対戦表　AB会場'!F23</f>
        <v>0</v>
      </c>
      <c r="I47" s="44">
        <f t="shared" ref="I47:I50" si="19">AVERAGE(G47-H47)</f>
        <v>0</v>
      </c>
      <c r="J47" s="177"/>
      <c r="K47" s="102"/>
      <c r="L47" s="54"/>
      <c r="M47" s="54"/>
      <c r="N47" s="54"/>
      <c r="O47" s="98"/>
      <c r="P47" s="75"/>
    </row>
    <row r="48" spans="1:16" s="53" customFormat="1" ht="15.95" customHeight="1">
      <c r="A48" s="174"/>
      <c r="B48" s="157"/>
      <c r="C48" s="162"/>
      <c r="D48" s="60" t="str">
        <f>'１日目参加者AB登録'!B10</f>
        <v>両川曽野木</v>
      </c>
      <c r="E48" s="43" t="str">
        <f t="shared" si="18"/>
        <v>1</v>
      </c>
      <c r="F48" s="177"/>
      <c r="G48" s="61">
        <f>'１日目対戦表　AB会場'!H25</f>
        <v>0</v>
      </c>
      <c r="H48" s="61">
        <f>'１日目対戦表　AB会場'!F25</f>
        <v>0</v>
      </c>
      <c r="I48" s="44">
        <f t="shared" si="19"/>
        <v>0</v>
      </c>
      <c r="J48" s="177"/>
      <c r="K48" s="102"/>
      <c r="L48" s="54"/>
      <c r="M48" s="54"/>
      <c r="N48" s="54"/>
      <c r="O48" s="98"/>
      <c r="P48" s="75"/>
    </row>
    <row r="49" spans="1:16" s="53" customFormat="1" ht="15.95" customHeight="1" thickBot="1">
      <c r="A49" s="174"/>
      <c r="B49" s="157"/>
      <c r="C49" s="162"/>
      <c r="D49" s="62" t="str">
        <f>'１日目参加者AB登録'!B9</f>
        <v>青山</v>
      </c>
      <c r="E49" s="43" t="str">
        <f t="shared" si="18"/>
        <v>1</v>
      </c>
      <c r="F49" s="177"/>
      <c r="G49" s="63">
        <f>'１日目対戦表　AB会場'!F27</f>
        <v>0</v>
      </c>
      <c r="H49" s="63">
        <f>'１日目対戦表　AB会場'!H27</f>
        <v>0</v>
      </c>
      <c r="I49" s="45">
        <f t="shared" si="19"/>
        <v>0</v>
      </c>
      <c r="J49" s="177"/>
      <c r="K49" s="102"/>
      <c r="L49" s="54"/>
      <c r="M49" s="54"/>
      <c r="N49" s="54"/>
      <c r="O49" s="98"/>
      <c r="P49" s="75"/>
    </row>
    <row r="50" spans="1:16" s="53" customFormat="1" ht="15.95" customHeight="1" thickBot="1">
      <c r="A50" s="174"/>
      <c r="B50" s="160"/>
      <c r="C50" s="163"/>
      <c r="D50" s="46" t="s">
        <v>43</v>
      </c>
      <c r="E50" s="47">
        <f>E46+E47+E48+E49</f>
        <v>4</v>
      </c>
      <c r="F50" s="178"/>
      <c r="G50" s="48">
        <f>SUM(G46:G49)</f>
        <v>0</v>
      </c>
      <c r="H50" s="48">
        <f>SUM(H46:H49)</f>
        <v>0</v>
      </c>
      <c r="I50" s="48">
        <f t="shared" si="19"/>
        <v>0</v>
      </c>
      <c r="J50" s="178"/>
      <c r="K50" s="102"/>
      <c r="L50" s="54"/>
      <c r="M50" s="54"/>
      <c r="N50" s="54"/>
      <c r="O50" s="98"/>
      <c r="P50" s="75"/>
    </row>
    <row r="51" spans="1:16" s="53" customFormat="1" ht="15.95" customHeight="1">
      <c r="A51" s="174"/>
      <c r="B51" s="176" t="str">
        <f>'１日目参加者AB登録'!A13</f>
        <v>千代野ミニバスケットボールスポーツ少年団</v>
      </c>
      <c r="C51" s="161" t="str">
        <f>'１日目参加者AB登録'!C13</f>
        <v>石川県</v>
      </c>
      <c r="D51" s="64" t="str">
        <f>'１日目参加者AB登録'!B9</f>
        <v>青山</v>
      </c>
      <c r="E51" s="43" t="str">
        <f>IF(G51=H51,"1",IF(G51&gt;H51,"2","0"))</f>
        <v>1</v>
      </c>
      <c r="F51" s="179"/>
      <c r="G51" s="65">
        <f>'１日目対戦表　AB会場'!H21</f>
        <v>0</v>
      </c>
      <c r="H51" s="65">
        <f>'１日目対戦表　AB会場'!F21</f>
        <v>0</v>
      </c>
      <c r="I51" s="49">
        <f>AVERAGE(G51-H51)</f>
        <v>0</v>
      </c>
      <c r="J51" s="179"/>
      <c r="K51" s="102"/>
      <c r="L51" s="54"/>
      <c r="M51" s="54"/>
      <c r="N51" s="54"/>
      <c r="O51" s="98"/>
      <c r="P51" s="75"/>
    </row>
    <row r="52" spans="1:16" s="53" customFormat="1" ht="15.95" customHeight="1">
      <c r="A52" s="174"/>
      <c r="B52" s="157"/>
      <c r="C52" s="162"/>
      <c r="D52" s="60" t="str">
        <f>'１日目参加者AB登録'!B12</f>
        <v>定塚</v>
      </c>
      <c r="E52" s="43" t="str">
        <f t="shared" ref="E52:E54" si="20">IF(G52=H52,"1",IF(G52&gt;H52,"2","0"))</f>
        <v>1</v>
      </c>
      <c r="F52" s="177"/>
      <c r="G52" s="61">
        <f>'１日目対戦表　AB会場'!F23</f>
        <v>0</v>
      </c>
      <c r="H52" s="61">
        <f>'１日目対戦表　AB会場'!H23</f>
        <v>0</v>
      </c>
      <c r="I52" s="44">
        <f t="shared" ref="I52:I55" si="21">AVERAGE(G52-H52)</f>
        <v>0</v>
      </c>
      <c r="J52" s="177"/>
      <c r="K52" s="102"/>
      <c r="L52" s="54"/>
      <c r="M52" s="54"/>
      <c r="N52" s="54"/>
      <c r="O52" s="98"/>
      <c r="P52" s="75"/>
    </row>
    <row r="53" spans="1:16" s="53" customFormat="1" ht="15.95" customHeight="1">
      <c r="A53" s="174"/>
      <c r="B53" s="157"/>
      <c r="C53" s="162"/>
      <c r="D53" s="60" t="str">
        <f>'１日目参加者AB登録'!B11</f>
        <v>鳥屋野</v>
      </c>
      <c r="E53" s="43" t="str">
        <f t="shared" si="20"/>
        <v>1</v>
      </c>
      <c r="F53" s="177"/>
      <c r="G53" s="61">
        <f>'１日目対戦表　AB会場'!F26</f>
        <v>0</v>
      </c>
      <c r="H53" s="61">
        <f>'１日目対戦表　AB会場'!H26</f>
        <v>0</v>
      </c>
      <c r="I53" s="44">
        <f t="shared" si="21"/>
        <v>0</v>
      </c>
      <c r="J53" s="177"/>
      <c r="K53" s="102"/>
      <c r="L53" s="54"/>
      <c r="M53" s="54"/>
      <c r="N53" s="54"/>
      <c r="O53" s="98"/>
      <c r="P53" s="75"/>
    </row>
    <row r="54" spans="1:16" s="53" customFormat="1" ht="15.95" customHeight="1" thickBot="1">
      <c r="A54" s="174"/>
      <c r="B54" s="157"/>
      <c r="C54" s="162"/>
      <c r="D54" s="62" t="str">
        <f>'１日目参加者AB登録'!B10</f>
        <v>両川曽野木</v>
      </c>
      <c r="E54" s="43" t="str">
        <f t="shared" si="20"/>
        <v>1</v>
      </c>
      <c r="F54" s="177"/>
      <c r="G54" s="63">
        <f>'１日目対戦表　AB会場'!F28</f>
        <v>0</v>
      </c>
      <c r="H54" s="63">
        <f>'１日目対戦表　AB会場'!H28</f>
        <v>0</v>
      </c>
      <c r="I54" s="45">
        <f t="shared" si="21"/>
        <v>0</v>
      </c>
      <c r="J54" s="177"/>
      <c r="K54" s="102"/>
      <c r="L54" s="54"/>
      <c r="M54" s="54"/>
      <c r="N54" s="54"/>
      <c r="O54" s="98"/>
      <c r="P54" s="75"/>
    </row>
    <row r="55" spans="1:16" s="53" customFormat="1" ht="15.95" customHeight="1" thickBot="1">
      <c r="A55" s="175"/>
      <c r="B55" s="158"/>
      <c r="C55" s="163"/>
      <c r="D55" s="50" t="s">
        <v>43</v>
      </c>
      <c r="E55" s="47">
        <f>E51+E52+E53+E54</f>
        <v>4</v>
      </c>
      <c r="F55" s="178"/>
      <c r="G55" s="51">
        <f>SUM(G51:G54)</f>
        <v>0</v>
      </c>
      <c r="H55" s="51">
        <f>SUM(H51:H54)</f>
        <v>0</v>
      </c>
      <c r="I55" s="51">
        <f t="shared" si="21"/>
        <v>0</v>
      </c>
      <c r="J55" s="178"/>
      <c r="K55" s="102"/>
      <c r="L55" s="54"/>
      <c r="M55" s="54"/>
      <c r="N55" s="54"/>
      <c r="O55" s="98"/>
      <c r="P55" s="75"/>
    </row>
    <row r="56" spans="1:16" s="53" customFormat="1" ht="15.95" customHeight="1" thickTop="1">
      <c r="A56" s="173" t="s">
        <v>45</v>
      </c>
      <c r="B56" s="173"/>
      <c r="C56" s="173"/>
      <c r="D56" s="173"/>
      <c r="E56" s="173"/>
      <c r="F56" s="173"/>
      <c r="G56" s="173"/>
      <c r="H56" s="173"/>
      <c r="I56" s="173"/>
      <c r="K56" s="98"/>
      <c r="L56" s="54"/>
      <c r="M56" s="54"/>
      <c r="N56" s="54"/>
      <c r="O56" s="98"/>
      <c r="P56" s="75"/>
    </row>
    <row r="57" spans="1:16" s="39" customFormat="1" ht="15.95" customHeight="1">
      <c r="A57" s="76"/>
      <c r="B57" s="76"/>
      <c r="C57" s="76"/>
      <c r="D57" s="76"/>
      <c r="E57" s="76"/>
      <c r="F57" s="76"/>
      <c r="G57" s="76"/>
      <c r="H57" s="76"/>
      <c r="I57" s="76"/>
      <c r="L57" s="54"/>
      <c r="M57" s="54"/>
      <c r="N57" s="54"/>
    </row>
  </sheetData>
  <mergeCells count="69">
    <mergeCell ref="J51:J55"/>
    <mergeCell ref="Q6:Q10"/>
    <mergeCell ref="J26:J30"/>
    <mergeCell ref="J31:J35"/>
    <mergeCell ref="J36:J40"/>
    <mergeCell ref="J41:J45"/>
    <mergeCell ref="J46:J50"/>
    <mergeCell ref="Q11:Q15"/>
    <mergeCell ref="Q16:Q20"/>
    <mergeCell ref="Q21:Q25"/>
    <mergeCell ref="Q26:Q30"/>
    <mergeCell ref="L6:L8"/>
    <mergeCell ref="L9:L11"/>
    <mergeCell ref="L12:L14"/>
    <mergeCell ref="L15:L17"/>
    <mergeCell ref="L18:L20"/>
    <mergeCell ref="J4:J5"/>
    <mergeCell ref="J6:J10"/>
    <mergeCell ref="J11:J15"/>
    <mergeCell ref="J16:J20"/>
    <mergeCell ref="J21:J25"/>
    <mergeCell ref="F6:F10"/>
    <mergeCell ref="F11:F15"/>
    <mergeCell ref="F16:F20"/>
    <mergeCell ref="F21:F25"/>
    <mergeCell ref="F26:F30"/>
    <mergeCell ref="B36:B40"/>
    <mergeCell ref="B41:B45"/>
    <mergeCell ref="C41:C45"/>
    <mergeCell ref="A56:I56"/>
    <mergeCell ref="C51:C55"/>
    <mergeCell ref="A31:A55"/>
    <mergeCell ref="B51:B55"/>
    <mergeCell ref="F31:F35"/>
    <mergeCell ref="F36:F40"/>
    <mergeCell ref="F41:F45"/>
    <mergeCell ref="F46:F50"/>
    <mergeCell ref="F51:F55"/>
    <mergeCell ref="B21:B25"/>
    <mergeCell ref="C21:C25"/>
    <mergeCell ref="A6:A30"/>
    <mergeCell ref="B46:B50"/>
    <mergeCell ref="C46:C50"/>
    <mergeCell ref="B6:B10"/>
    <mergeCell ref="C6:C10"/>
    <mergeCell ref="B11:B15"/>
    <mergeCell ref="C11:C15"/>
    <mergeCell ref="B16:B20"/>
    <mergeCell ref="C16:C20"/>
    <mergeCell ref="C36:C40"/>
    <mergeCell ref="B26:B30"/>
    <mergeCell ref="C26:C30"/>
    <mergeCell ref="B31:B35"/>
    <mergeCell ref="C31:C35"/>
    <mergeCell ref="A1:I1"/>
    <mergeCell ref="A2:I2"/>
    <mergeCell ref="A3:I3"/>
    <mergeCell ref="A4:A5"/>
    <mergeCell ref="B4:B5"/>
    <mergeCell ref="C4:C5"/>
    <mergeCell ref="D4:D5"/>
    <mergeCell ref="E4:E5"/>
    <mergeCell ref="G4:I4"/>
    <mergeCell ref="F4:F5"/>
    <mergeCell ref="L21:L23"/>
    <mergeCell ref="L24:L26"/>
    <mergeCell ref="L27:L29"/>
    <mergeCell ref="L30:L32"/>
    <mergeCell ref="L33:L35"/>
  </mergeCells>
  <phoneticPr fontId="2"/>
  <pageMargins left="0" right="0" top="0" bottom="0" header="0.31496062992125984" footer="0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7"/>
  <sheetViews>
    <sheetView workbookViewId="0">
      <selection activeCell="A2" sqref="A2:A13"/>
    </sheetView>
  </sheetViews>
  <sheetFormatPr defaultColWidth="9" defaultRowHeight="14.25"/>
  <cols>
    <col min="1" max="1" width="42.125" style="1" bestFit="1" customWidth="1"/>
    <col min="2" max="4" width="18.625" style="1" customWidth="1"/>
    <col min="5" max="16384" width="9" style="1"/>
  </cols>
  <sheetData>
    <row r="1" spans="1:3" ht="20.100000000000001" customHeight="1">
      <c r="A1" s="109" t="s">
        <v>46</v>
      </c>
      <c r="B1" s="108" t="s">
        <v>1</v>
      </c>
      <c r="C1" s="108" t="s">
        <v>2</v>
      </c>
    </row>
    <row r="2" spans="1:3" ht="20.100000000000001" customHeight="1">
      <c r="A2" s="67" t="s">
        <v>141</v>
      </c>
      <c r="B2" s="68" t="s">
        <v>142</v>
      </c>
      <c r="C2" s="68" t="s">
        <v>128</v>
      </c>
    </row>
    <row r="3" spans="1:3" ht="20.100000000000001" customHeight="1">
      <c r="A3" s="67" t="s">
        <v>139</v>
      </c>
      <c r="B3" s="68" t="s">
        <v>140</v>
      </c>
      <c r="C3" s="68" t="s">
        <v>130</v>
      </c>
    </row>
    <row r="4" spans="1:3" ht="20.100000000000001" customHeight="1">
      <c r="A4" s="67" t="s">
        <v>143</v>
      </c>
      <c r="B4" s="68" t="s">
        <v>144</v>
      </c>
      <c r="C4" s="68" t="s">
        <v>145</v>
      </c>
    </row>
    <row r="5" spans="1:3" ht="20.100000000000001" customHeight="1">
      <c r="A5" s="67" t="s">
        <v>146</v>
      </c>
      <c r="B5" s="68" t="s">
        <v>147</v>
      </c>
      <c r="C5" s="68" t="s">
        <v>148</v>
      </c>
    </row>
    <row r="6" spans="1:3" ht="20.100000000000001" customHeight="1">
      <c r="A6" s="67" t="s">
        <v>149</v>
      </c>
      <c r="B6" s="68" t="s">
        <v>150</v>
      </c>
      <c r="C6" s="68" t="s">
        <v>135</v>
      </c>
    </row>
    <row r="7" spans="1:3" ht="20.100000000000001" customHeight="1">
      <c r="A7" s="18"/>
      <c r="B7" s="18"/>
      <c r="C7" s="18"/>
    </row>
    <row r="8" spans="1:3" ht="20.100000000000001" customHeight="1">
      <c r="A8" s="109" t="s">
        <v>47</v>
      </c>
      <c r="B8" s="108" t="s">
        <v>1</v>
      </c>
      <c r="C8" s="108" t="s">
        <v>2</v>
      </c>
    </row>
    <row r="9" spans="1:3" ht="20.100000000000001" customHeight="1">
      <c r="A9" s="67" t="s">
        <v>126</v>
      </c>
      <c r="B9" s="68" t="s">
        <v>127</v>
      </c>
      <c r="C9" s="68" t="s">
        <v>128</v>
      </c>
    </row>
    <row r="10" spans="1:3" ht="20.100000000000001" customHeight="1">
      <c r="A10" s="67" t="s">
        <v>129</v>
      </c>
      <c r="B10" s="68" t="s">
        <v>129</v>
      </c>
      <c r="C10" s="68" t="s">
        <v>130</v>
      </c>
    </row>
    <row r="11" spans="1:3" ht="20.100000000000001" customHeight="1">
      <c r="A11" s="67" t="s">
        <v>131</v>
      </c>
      <c r="B11" s="68" t="s">
        <v>132</v>
      </c>
      <c r="C11" s="68" t="s">
        <v>128</v>
      </c>
    </row>
    <row r="12" spans="1:3" ht="20.100000000000001" customHeight="1">
      <c r="A12" s="67" t="s">
        <v>136</v>
      </c>
      <c r="B12" s="68" t="s">
        <v>137</v>
      </c>
      <c r="C12" s="68" t="s">
        <v>138</v>
      </c>
    </row>
    <row r="13" spans="1:3" ht="20.100000000000001" customHeight="1">
      <c r="A13" s="67" t="s">
        <v>133</v>
      </c>
      <c r="B13" s="68" t="s">
        <v>134</v>
      </c>
      <c r="C13" s="68" t="s">
        <v>135</v>
      </c>
    </row>
    <row r="15" spans="1:3">
      <c r="A15" s="4"/>
    </row>
    <row r="16" spans="1:3">
      <c r="A16" s="5"/>
      <c r="C16" s="6"/>
    </row>
    <row r="17" spans="1:3">
      <c r="A17" s="5"/>
      <c r="C17" s="7"/>
    </row>
    <row r="18" spans="1:3">
      <c r="A18" s="5"/>
      <c r="C18" s="6"/>
    </row>
    <row r="19" spans="1:3">
      <c r="A19" s="5"/>
      <c r="C19" s="6"/>
    </row>
    <row r="20" spans="1:3">
      <c r="A20" s="5"/>
      <c r="C20" s="6"/>
    </row>
    <row r="22" spans="1:3">
      <c r="A22" s="4"/>
    </row>
    <row r="23" spans="1:3">
      <c r="A23" s="5"/>
      <c r="C23" s="6"/>
    </row>
    <row r="24" spans="1:3">
      <c r="A24" s="5"/>
      <c r="C24" s="6"/>
    </row>
    <row r="25" spans="1:3">
      <c r="A25" s="5"/>
      <c r="C25" s="6"/>
    </row>
    <row r="26" spans="1:3">
      <c r="A26" s="5"/>
      <c r="C26" s="6"/>
    </row>
    <row r="27" spans="1:3">
      <c r="A27" s="5"/>
      <c r="C27" s="6"/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24"/>
  <sheetViews>
    <sheetView tabSelected="1" topLeftCell="A19" workbookViewId="0">
      <selection activeCell="N27" sqref="N27"/>
    </sheetView>
  </sheetViews>
  <sheetFormatPr defaultColWidth="8.875" defaultRowHeight="13.5"/>
  <cols>
    <col min="1" max="1" width="3.625" style="19" customWidth="1"/>
    <col min="2" max="2" width="6.625" style="37" customWidth="1"/>
    <col min="3" max="3" width="3.125" style="37" customWidth="1"/>
    <col min="4" max="4" width="6.625" style="37" customWidth="1"/>
    <col min="5" max="5" width="16.625" style="37" customWidth="1"/>
    <col min="6" max="6" width="3.625" style="37" customWidth="1"/>
    <col min="7" max="7" width="3.125" style="37" customWidth="1"/>
    <col min="8" max="8" width="3.625" style="37" customWidth="1"/>
    <col min="9" max="9" width="16.625" style="37" customWidth="1"/>
    <col min="10" max="12" width="12.625" style="37" customWidth="1"/>
    <col min="13" max="16384" width="8.875" style="37"/>
  </cols>
  <sheetData>
    <row r="1" spans="1:12" s="17" customFormat="1" ht="30" customHeight="1">
      <c r="A1" s="140" t="s">
        <v>14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s="18" customFormat="1" ht="30" customHeight="1">
      <c r="A2" s="141" t="s">
        <v>61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s="20" customFormat="1" ht="30" customHeight="1">
      <c r="A3" s="19"/>
      <c r="B3" s="19"/>
      <c r="C3" s="19"/>
      <c r="D3" s="19"/>
      <c r="E3" s="19"/>
      <c r="F3" s="19"/>
      <c r="G3" s="19"/>
      <c r="H3" s="19"/>
      <c r="I3" s="37"/>
      <c r="J3" s="141" t="s">
        <v>196</v>
      </c>
      <c r="K3" s="141"/>
      <c r="L3" s="141"/>
    </row>
    <row r="4" spans="1:12" s="22" customFormat="1" ht="30" customHeight="1">
      <c r="A4" s="137" t="s">
        <v>65</v>
      </c>
      <c r="B4" s="137"/>
      <c r="C4" s="137"/>
      <c r="D4" s="137"/>
      <c r="E4" s="137"/>
      <c r="F4" s="137"/>
      <c r="G4" s="137"/>
      <c r="H4" s="137"/>
      <c r="I4" s="137"/>
      <c r="J4" s="21"/>
      <c r="K4" s="138" t="s">
        <v>59</v>
      </c>
      <c r="L4" s="138"/>
    </row>
    <row r="5" spans="1:12" s="22" customFormat="1" ht="30" customHeight="1">
      <c r="A5" s="24"/>
      <c r="B5" s="139" t="s">
        <v>15</v>
      </c>
      <c r="C5" s="139"/>
      <c r="D5" s="139"/>
      <c r="E5" s="25" t="s">
        <v>16</v>
      </c>
      <c r="F5" s="26"/>
      <c r="G5" s="26"/>
      <c r="H5" s="26"/>
      <c r="I5" s="27" t="s">
        <v>17</v>
      </c>
      <c r="J5" s="24" t="s">
        <v>18</v>
      </c>
      <c r="K5" s="139" t="s">
        <v>19</v>
      </c>
      <c r="L5" s="139"/>
    </row>
    <row r="6" spans="1:12" s="22" customFormat="1" ht="30" customHeight="1">
      <c r="A6" s="24" t="s">
        <v>20</v>
      </c>
      <c r="B6" s="28">
        <v>0.375</v>
      </c>
      <c r="C6" s="26" t="s">
        <v>101</v>
      </c>
      <c r="D6" s="29">
        <v>0.40972222222222227</v>
      </c>
      <c r="E6" s="126" t="str">
        <f>'１日目参加者CD登録'!B2</f>
        <v>紫竹山</v>
      </c>
      <c r="F6" s="112"/>
      <c r="G6" s="112" t="s">
        <v>101</v>
      </c>
      <c r="H6" s="112"/>
      <c r="I6" s="127" t="str">
        <f>'１日目参加者CD登録'!B3</f>
        <v>南浜</v>
      </c>
      <c r="J6" s="128" t="str">
        <f>$E$7</f>
        <v>大山</v>
      </c>
      <c r="K6" s="125" t="s">
        <v>203</v>
      </c>
      <c r="L6" s="125" t="s">
        <v>204</v>
      </c>
    </row>
    <row r="7" spans="1:12" s="22" customFormat="1" ht="30" customHeight="1">
      <c r="A7" s="30" t="s">
        <v>21</v>
      </c>
      <c r="B7" s="31">
        <v>0.40972222222222227</v>
      </c>
      <c r="C7" s="32" t="s">
        <v>101</v>
      </c>
      <c r="D7" s="33">
        <v>0.44444444444444442</v>
      </c>
      <c r="E7" s="131" t="str">
        <f>'１日目参加者CD登録'!B4</f>
        <v>大山</v>
      </c>
      <c r="F7" s="32"/>
      <c r="G7" s="32" t="s">
        <v>101</v>
      </c>
      <c r="H7" s="32"/>
      <c r="I7" s="132" t="str">
        <f>'１日目参加者CD登録'!B5</f>
        <v>寺尾</v>
      </c>
      <c r="J7" s="30" t="str">
        <f>$I$8</f>
        <v>豊野</v>
      </c>
      <c r="K7" s="30" t="s">
        <v>205</v>
      </c>
      <c r="L7" s="30" t="s">
        <v>195</v>
      </c>
    </row>
    <row r="8" spans="1:12" s="22" customFormat="1" ht="30" customHeight="1">
      <c r="A8" s="24" t="s">
        <v>22</v>
      </c>
      <c r="B8" s="28">
        <v>0.44444444444444442</v>
      </c>
      <c r="C8" s="26" t="s">
        <v>101</v>
      </c>
      <c r="D8" s="29">
        <v>0.47916666666666669</v>
      </c>
      <c r="E8" s="129" t="str">
        <f>$E$6</f>
        <v>紫竹山</v>
      </c>
      <c r="F8" s="112"/>
      <c r="G8" s="112" t="s">
        <v>101</v>
      </c>
      <c r="H8" s="112"/>
      <c r="I8" s="127" t="str">
        <f>'１日目参加者CD登録'!B6</f>
        <v>豊野</v>
      </c>
      <c r="J8" s="128" t="str">
        <f>$I$7</f>
        <v>寺尾</v>
      </c>
      <c r="K8" s="125" t="str">
        <f>$I$7</f>
        <v>寺尾</v>
      </c>
      <c r="L8" s="125" t="str">
        <f>$I$6</f>
        <v>南浜</v>
      </c>
    </row>
    <row r="9" spans="1:12" s="22" customFormat="1" ht="30" customHeight="1">
      <c r="A9" s="30" t="s">
        <v>23</v>
      </c>
      <c r="B9" s="31">
        <v>0.47916666666666669</v>
      </c>
      <c r="C9" s="32" t="s">
        <v>101</v>
      </c>
      <c r="D9" s="33">
        <v>0.51388888888888895</v>
      </c>
      <c r="E9" s="133" t="str">
        <f>$E$7</f>
        <v>大山</v>
      </c>
      <c r="F9" s="32"/>
      <c r="G9" s="32" t="s">
        <v>101</v>
      </c>
      <c r="H9" s="32"/>
      <c r="I9" s="134" t="str">
        <f>$I$6</f>
        <v>南浜</v>
      </c>
      <c r="J9" s="30" t="str">
        <f>$E$6</f>
        <v>紫竹山</v>
      </c>
      <c r="K9" s="30" t="s">
        <v>203</v>
      </c>
      <c r="L9" s="30" t="s">
        <v>153</v>
      </c>
    </row>
    <row r="10" spans="1:12" s="22" customFormat="1" ht="30" customHeight="1">
      <c r="A10" s="24" t="s">
        <v>24</v>
      </c>
      <c r="B10" s="28">
        <v>0.51388888888888895</v>
      </c>
      <c r="C10" s="26" t="s">
        <v>101</v>
      </c>
      <c r="D10" s="29">
        <v>0.54861111111111105</v>
      </c>
      <c r="E10" s="129" t="str">
        <f>$I$8</f>
        <v>豊野</v>
      </c>
      <c r="F10" s="112"/>
      <c r="G10" s="112" t="s">
        <v>101</v>
      </c>
      <c r="H10" s="112"/>
      <c r="I10" s="130" t="str">
        <f>$I$7</f>
        <v>寺尾</v>
      </c>
      <c r="J10" s="128" t="str">
        <f>$I$6</f>
        <v>南浜</v>
      </c>
      <c r="K10" s="125" t="str">
        <f>$I$6</f>
        <v>南浜</v>
      </c>
      <c r="L10" s="125" t="str">
        <f>$E$7</f>
        <v>大山</v>
      </c>
    </row>
    <row r="11" spans="1:12" s="22" customFormat="1" ht="30" customHeight="1">
      <c r="A11" s="30" t="s">
        <v>25</v>
      </c>
      <c r="B11" s="31">
        <v>0.54861111111111105</v>
      </c>
      <c r="C11" s="32" t="s">
        <v>101</v>
      </c>
      <c r="D11" s="33">
        <v>0.58333333333333337</v>
      </c>
      <c r="E11" s="133" t="str">
        <f>$E$6</f>
        <v>紫竹山</v>
      </c>
      <c r="F11" s="32"/>
      <c r="G11" s="32" t="s">
        <v>101</v>
      </c>
      <c r="H11" s="32"/>
      <c r="I11" s="134" t="str">
        <f>$E$7</f>
        <v>大山</v>
      </c>
      <c r="J11" s="30" t="str">
        <f>$I$8</f>
        <v>豊野</v>
      </c>
      <c r="K11" s="30" t="str">
        <f>$I$8</f>
        <v>豊野</v>
      </c>
      <c r="L11" s="30" t="str">
        <f>$I$7</f>
        <v>寺尾</v>
      </c>
    </row>
    <row r="12" spans="1:12" s="22" customFormat="1" ht="30" customHeight="1">
      <c r="A12" s="24" t="s">
        <v>26</v>
      </c>
      <c r="B12" s="28">
        <v>0.58333333333333337</v>
      </c>
      <c r="C12" s="26" t="s">
        <v>101</v>
      </c>
      <c r="D12" s="29">
        <v>0.61805555555555558</v>
      </c>
      <c r="E12" s="129" t="str">
        <f>$I$6</f>
        <v>南浜</v>
      </c>
      <c r="F12" s="112"/>
      <c r="G12" s="112" t="s">
        <v>101</v>
      </c>
      <c r="H12" s="112"/>
      <c r="I12" s="130" t="str">
        <f>$I$7</f>
        <v>寺尾</v>
      </c>
      <c r="J12" s="128" t="str">
        <f>$E$6</f>
        <v>紫竹山</v>
      </c>
      <c r="K12" s="125" t="str">
        <f>$E$6</f>
        <v>紫竹山</v>
      </c>
      <c r="L12" s="125" t="str">
        <f>$E$7</f>
        <v>大山</v>
      </c>
    </row>
    <row r="13" spans="1:12" s="22" customFormat="1" ht="30" customHeight="1">
      <c r="A13" s="30" t="s">
        <v>27</v>
      </c>
      <c r="B13" s="31">
        <v>0.61805555555555558</v>
      </c>
      <c r="C13" s="32" t="s">
        <v>101</v>
      </c>
      <c r="D13" s="33">
        <v>0.65277777777777779</v>
      </c>
      <c r="E13" s="133" t="str">
        <f>$I$8</f>
        <v>豊野</v>
      </c>
      <c r="F13" s="32"/>
      <c r="G13" s="32" t="s">
        <v>101</v>
      </c>
      <c r="H13" s="32"/>
      <c r="I13" s="134" t="str">
        <f>$E$7</f>
        <v>大山</v>
      </c>
      <c r="J13" s="30" t="str">
        <f>$I$6</f>
        <v>南浜</v>
      </c>
      <c r="K13" s="30" t="str">
        <f>$I$6</f>
        <v>南浜</v>
      </c>
      <c r="L13" s="30" t="str">
        <f>$E$6</f>
        <v>紫竹山</v>
      </c>
    </row>
    <row r="14" spans="1:12" s="22" customFormat="1" ht="30" customHeight="1">
      <c r="A14" s="24" t="s">
        <v>28</v>
      </c>
      <c r="B14" s="28">
        <v>0.65277777777777779</v>
      </c>
      <c r="C14" s="26" t="s">
        <v>101</v>
      </c>
      <c r="D14" s="29">
        <v>0.6875</v>
      </c>
      <c r="E14" s="129" t="str">
        <f>$I$7</f>
        <v>寺尾</v>
      </c>
      <c r="F14" s="112"/>
      <c r="G14" s="112" t="s">
        <v>101</v>
      </c>
      <c r="H14" s="112"/>
      <c r="I14" s="130" t="str">
        <f>$E$6</f>
        <v>紫竹山</v>
      </c>
      <c r="J14" s="128" t="str">
        <f>$E$7</f>
        <v>大山</v>
      </c>
      <c r="K14" s="125" t="str">
        <f>$E$7</f>
        <v>大山</v>
      </c>
      <c r="L14" s="125" t="str">
        <f>$I$8</f>
        <v>豊野</v>
      </c>
    </row>
    <row r="15" spans="1:12" s="22" customFormat="1" ht="30" customHeight="1">
      <c r="A15" s="30" t="s">
        <v>29</v>
      </c>
      <c r="B15" s="31">
        <v>0.6875</v>
      </c>
      <c r="C15" s="32" t="s">
        <v>101</v>
      </c>
      <c r="D15" s="33">
        <v>0.72222222222222221</v>
      </c>
      <c r="E15" s="133" t="str">
        <f>$I$8</f>
        <v>豊野</v>
      </c>
      <c r="F15" s="32"/>
      <c r="G15" s="32" t="s">
        <v>101</v>
      </c>
      <c r="H15" s="32"/>
      <c r="I15" s="134" t="str">
        <f>$I$6</f>
        <v>南浜</v>
      </c>
      <c r="J15" s="30" t="str">
        <f>$I$7</f>
        <v>寺尾</v>
      </c>
      <c r="K15" s="30" t="str">
        <f>$I$7</f>
        <v>寺尾</v>
      </c>
      <c r="L15" s="30" t="str">
        <f>$E$6</f>
        <v>紫竹山</v>
      </c>
    </row>
    <row r="16" spans="1:12" s="22" customFormat="1" ht="30" customHeight="1">
      <c r="A16" s="34"/>
      <c r="B16" s="35"/>
      <c r="C16" s="34"/>
      <c r="D16" s="35"/>
      <c r="E16" s="34"/>
      <c r="F16" s="34"/>
      <c r="G16" s="34"/>
      <c r="H16" s="34"/>
      <c r="I16" s="34"/>
      <c r="J16" s="34"/>
      <c r="K16" s="36"/>
      <c r="L16" s="36"/>
    </row>
    <row r="17" spans="1:12" s="22" customFormat="1" ht="30" customHeight="1">
      <c r="A17" s="137" t="s">
        <v>103</v>
      </c>
      <c r="B17" s="137"/>
      <c r="C17" s="137"/>
      <c r="D17" s="137"/>
      <c r="E17" s="137"/>
      <c r="F17" s="137"/>
      <c r="G17" s="137"/>
      <c r="H17" s="137"/>
      <c r="I17" s="137"/>
      <c r="J17" s="21"/>
      <c r="K17" s="138" t="s">
        <v>60</v>
      </c>
      <c r="L17" s="138"/>
    </row>
    <row r="18" spans="1:12" s="22" customFormat="1" ht="30" customHeight="1">
      <c r="A18" s="24"/>
      <c r="B18" s="139" t="s">
        <v>15</v>
      </c>
      <c r="C18" s="139"/>
      <c r="D18" s="139"/>
      <c r="E18" s="25" t="s">
        <v>16</v>
      </c>
      <c r="F18" s="26"/>
      <c r="G18" s="26"/>
      <c r="H18" s="26"/>
      <c r="I18" s="27" t="s">
        <v>17</v>
      </c>
      <c r="J18" s="24" t="s">
        <v>18</v>
      </c>
      <c r="K18" s="139" t="s">
        <v>19</v>
      </c>
      <c r="L18" s="139"/>
    </row>
    <row r="19" spans="1:12" s="22" customFormat="1" ht="30" customHeight="1">
      <c r="A19" s="24" t="s">
        <v>20</v>
      </c>
      <c r="B19" s="28">
        <v>0.375</v>
      </c>
      <c r="C19" s="26" t="s">
        <v>101</v>
      </c>
      <c r="D19" s="29">
        <v>0.40972222222222227</v>
      </c>
      <c r="E19" s="126" t="str">
        <f>'１日目参加者CD登録'!B9</f>
        <v>東青山</v>
      </c>
      <c r="F19" s="112"/>
      <c r="G19" s="112" t="s">
        <v>101</v>
      </c>
      <c r="H19" s="112"/>
      <c r="I19" s="127" t="str">
        <f>'１日目参加者CD登録'!B10</f>
        <v>ウィッチーズ</v>
      </c>
      <c r="J19" s="128" t="str">
        <f>$E$20</f>
        <v>巻</v>
      </c>
      <c r="K19" s="125" t="str">
        <f>$E$20</f>
        <v>巻</v>
      </c>
      <c r="L19" s="125" t="s">
        <v>206</v>
      </c>
    </row>
    <row r="20" spans="1:12" s="22" customFormat="1" ht="30" customHeight="1">
      <c r="A20" s="30" t="s">
        <v>21</v>
      </c>
      <c r="B20" s="31">
        <v>0.40972222222222227</v>
      </c>
      <c r="C20" s="32" t="s">
        <v>101</v>
      </c>
      <c r="D20" s="33">
        <v>0.44444444444444442</v>
      </c>
      <c r="E20" s="131" t="str">
        <f>'１日目参加者CD登録'!B11</f>
        <v>巻</v>
      </c>
      <c r="F20" s="32"/>
      <c r="G20" s="32" t="s">
        <v>101</v>
      </c>
      <c r="H20" s="32"/>
      <c r="I20" s="132" t="str">
        <f>'１日目参加者CD登録'!B12</f>
        <v>みなと</v>
      </c>
      <c r="J20" s="30" t="str">
        <f>$I$21</f>
        <v>上田</v>
      </c>
      <c r="K20" s="30" t="str">
        <f>$I$21</f>
        <v>上田</v>
      </c>
      <c r="L20" s="30" t="str">
        <f>$I$19</f>
        <v>ウィッチーズ</v>
      </c>
    </row>
    <row r="21" spans="1:12" s="22" customFormat="1" ht="30" customHeight="1">
      <c r="A21" s="24" t="s">
        <v>22</v>
      </c>
      <c r="B21" s="28">
        <v>0.44444444444444442</v>
      </c>
      <c r="C21" s="26" t="s">
        <v>101</v>
      </c>
      <c r="D21" s="29">
        <v>0.47916666666666669</v>
      </c>
      <c r="E21" s="135" t="str">
        <f>$E$19</f>
        <v>東青山</v>
      </c>
      <c r="F21" s="112"/>
      <c r="G21" s="112" t="s">
        <v>101</v>
      </c>
      <c r="H21" s="112"/>
      <c r="I21" s="127" t="str">
        <f>'１日目参加者CD登録'!B13</f>
        <v>上田</v>
      </c>
      <c r="J21" s="128" t="str">
        <f>$I$20</f>
        <v>みなと</v>
      </c>
      <c r="K21" s="125" t="str">
        <f>$I$20</f>
        <v>みなと</v>
      </c>
      <c r="L21" s="125" t="str">
        <f>$I$19</f>
        <v>ウィッチーズ</v>
      </c>
    </row>
    <row r="22" spans="1:12" s="22" customFormat="1" ht="30" customHeight="1">
      <c r="A22" s="30" t="s">
        <v>31</v>
      </c>
      <c r="B22" s="31">
        <v>0.47916666666666669</v>
      </c>
      <c r="C22" s="32" t="s">
        <v>101</v>
      </c>
      <c r="D22" s="33">
        <v>0.51388888888888895</v>
      </c>
      <c r="E22" s="133" t="str">
        <f>$E$20</f>
        <v>巻</v>
      </c>
      <c r="F22" s="32"/>
      <c r="G22" s="32" t="s">
        <v>101</v>
      </c>
      <c r="H22" s="32"/>
      <c r="I22" s="134" t="str">
        <f>$I$19</f>
        <v>ウィッチーズ</v>
      </c>
      <c r="J22" s="30" t="str">
        <f>$E$19</f>
        <v>東青山</v>
      </c>
      <c r="K22" s="30" t="str">
        <f>$E$19</f>
        <v>東青山</v>
      </c>
      <c r="L22" s="30" t="str">
        <f>$I$21</f>
        <v>上田</v>
      </c>
    </row>
    <row r="23" spans="1:12" s="22" customFormat="1" ht="30" customHeight="1">
      <c r="A23" s="24" t="s">
        <v>24</v>
      </c>
      <c r="B23" s="28">
        <v>0.51388888888888895</v>
      </c>
      <c r="C23" s="26" t="s">
        <v>101</v>
      </c>
      <c r="D23" s="29">
        <v>0.54861111111111105</v>
      </c>
      <c r="E23" s="129" t="str">
        <f>$I$21</f>
        <v>上田</v>
      </c>
      <c r="F23" s="112"/>
      <c r="G23" s="112" t="s">
        <v>101</v>
      </c>
      <c r="H23" s="112"/>
      <c r="I23" s="130" t="str">
        <f>$I$20</f>
        <v>みなと</v>
      </c>
      <c r="J23" s="128" t="str">
        <f>$I$19</f>
        <v>ウィッチーズ</v>
      </c>
      <c r="K23" s="125" t="s">
        <v>205</v>
      </c>
      <c r="L23" s="125" t="str">
        <f>$E$20</f>
        <v>巻</v>
      </c>
    </row>
    <row r="24" spans="1:12" s="22" customFormat="1" ht="30" customHeight="1">
      <c r="A24" s="30" t="s">
        <v>25</v>
      </c>
      <c r="B24" s="31">
        <v>0.54861111111111105</v>
      </c>
      <c r="C24" s="32" t="s">
        <v>101</v>
      </c>
      <c r="D24" s="33">
        <v>0.58333333333333337</v>
      </c>
      <c r="E24" s="133" t="str">
        <f>$E$19</f>
        <v>東青山</v>
      </c>
      <c r="F24" s="32"/>
      <c r="G24" s="32" t="s">
        <v>101</v>
      </c>
      <c r="H24" s="32"/>
      <c r="I24" s="134" t="str">
        <f>$E$20</f>
        <v>巻</v>
      </c>
      <c r="J24" s="30" t="str">
        <f>$I$21</f>
        <v>上田</v>
      </c>
      <c r="K24" s="30" t="str">
        <f>$I$21</f>
        <v>上田</v>
      </c>
      <c r="L24" s="30" t="str">
        <f>$I$20</f>
        <v>みなと</v>
      </c>
    </row>
    <row r="25" spans="1:12" s="22" customFormat="1" ht="30" customHeight="1">
      <c r="A25" s="24" t="s">
        <v>26</v>
      </c>
      <c r="B25" s="28">
        <v>0.58333333333333337</v>
      </c>
      <c r="C25" s="26" t="s">
        <v>101</v>
      </c>
      <c r="D25" s="29">
        <v>0.61805555555555558</v>
      </c>
      <c r="E25" s="129" t="str">
        <f>$I$19</f>
        <v>ウィッチーズ</v>
      </c>
      <c r="F25" s="112"/>
      <c r="G25" s="112" t="s">
        <v>101</v>
      </c>
      <c r="H25" s="112"/>
      <c r="I25" s="130" t="str">
        <f>$I$20</f>
        <v>みなと</v>
      </c>
      <c r="J25" s="128" t="str">
        <f>$E$19</f>
        <v>東青山</v>
      </c>
      <c r="K25" s="125" t="str">
        <f>$E$19</f>
        <v>東青山</v>
      </c>
      <c r="L25" s="125" t="str">
        <f>$E$20</f>
        <v>巻</v>
      </c>
    </row>
    <row r="26" spans="1:12" s="22" customFormat="1" ht="30" customHeight="1">
      <c r="A26" s="30" t="s">
        <v>27</v>
      </c>
      <c r="B26" s="31">
        <v>0.61805555555555558</v>
      </c>
      <c r="C26" s="32" t="s">
        <v>101</v>
      </c>
      <c r="D26" s="33">
        <v>0.65277777777777779</v>
      </c>
      <c r="E26" s="133" t="str">
        <f>$I$21</f>
        <v>上田</v>
      </c>
      <c r="F26" s="32"/>
      <c r="G26" s="32" t="s">
        <v>101</v>
      </c>
      <c r="H26" s="32"/>
      <c r="I26" s="134" t="str">
        <f>$E$20</f>
        <v>巻</v>
      </c>
      <c r="J26" s="30" t="str">
        <f>$I$19</f>
        <v>ウィッチーズ</v>
      </c>
      <c r="K26" s="30" t="str">
        <f>$I$19</f>
        <v>ウィッチーズ</v>
      </c>
      <c r="L26" s="30" t="s">
        <v>205</v>
      </c>
    </row>
    <row r="27" spans="1:12" s="22" customFormat="1" ht="30" customHeight="1">
      <c r="A27" s="24" t="s">
        <v>28</v>
      </c>
      <c r="B27" s="28">
        <v>0.65277777777777779</v>
      </c>
      <c r="C27" s="26" t="s">
        <v>101</v>
      </c>
      <c r="D27" s="29">
        <v>0.6875</v>
      </c>
      <c r="E27" s="129" t="str">
        <f>$I$20</f>
        <v>みなと</v>
      </c>
      <c r="F27" s="112"/>
      <c r="G27" s="112" t="s">
        <v>101</v>
      </c>
      <c r="H27" s="112"/>
      <c r="I27" s="130" t="str">
        <f>$E$19</f>
        <v>東青山</v>
      </c>
      <c r="J27" s="128" t="str">
        <f>$E$20</f>
        <v>巻</v>
      </c>
      <c r="K27" s="125" t="s">
        <v>203</v>
      </c>
      <c r="L27" s="125" t="s">
        <v>154</v>
      </c>
    </row>
    <row r="28" spans="1:12" s="22" customFormat="1" ht="30" customHeight="1">
      <c r="A28" s="30" t="s">
        <v>33</v>
      </c>
      <c r="B28" s="31">
        <v>0.6875</v>
      </c>
      <c r="C28" s="32" t="s">
        <v>101</v>
      </c>
      <c r="D28" s="33">
        <v>0.72222222222222221</v>
      </c>
      <c r="E28" s="133" t="str">
        <f>$I$21</f>
        <v>上田</v>
      </c>
      <c r="F28" s="32"/>
      <c r="G28" s="32" t="s">
        <v>101</v>
      </c>
      <c r="H28" s="32"/>
      <c r="I28" s="134" t="str">
        <f>$I$19</f>
        <v>ウィッチーズ</v>
      </c>
      <c r="J28" s="30" t="str">
        <f>$I$20</f>
        <v>みなと</v>
      </c>
      <c r="K28" s="30" t="str">
        <f>$I$20</f>
        <v>みなと</v>
      </c>
      <c r="L28" s="30" t="str">
        <f>$E$19</f>
        <v>東青山</v>
      </c>
    </row>
    <row r="29" spans="1:12" ht="15.95" customHeight="1">
      <c r="K29" s="38"/>
      <c r="L29" s="38"/>
    </row>
    <row r="30" spans="1:12" ht="15.95" customHeight="1">
      <c r="K30" s="38"/>
      <c r="L30" s="38"/>
    </row>
    <row r="31" spans="1:12" ht="15.95" customHeight="1">
      <c r="K31" s="38"/>
      <c r="L31" s="38"/>
    </row>
    <row r="32" spans="1:12" ht="15.95" customHeight="1"/>
    <row r="33" spans="2:12" ht="15.95" customHeight="1"/>
    <row r="34" spans="2:12" ht="15.95" customHeight="1"/>
    <row r="35" spans="2:12" ht="15.95" customHeight="1"/>
    <row r="36" spans="2:12" ht="15.95" customHeight="1"/>
    <row r="37" spans="2:12" ht="15.95" customHeight="1"/>
    <row r="38" spans="2:12" ht="15.95" customHeight="1"/>
    <row r="39" spans="2:12" ht="15.95" customHeight="1"/>
    <row r="40" spans="2:12" ht="15.95" customHeight="1"/>
    <row r="41" spans="2:12" s="19" customFormat="1" ht="15.95" customHeight="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2:12" s="19" customFormat="1" ht="15.95" customHeight="1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2:12" s="19" customFormat="1" ht="15.95" customHeight="1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2:12" s="19" customFormat="1" ht="15.9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2:12" s="19" customFormat="1" ht="15.95" customHeight="1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2:12" s="19" customFormat="1" ht="15.95" customHeight="1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2:12" s="19" customFormat="1" ht="15.95" customHeight="1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2:12" s="19" customFormat="1" ht="15.95" customHeight="1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2:12" s="19" customFormat="1" ht="15.95" customHeight="1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2:12" s="19" customFormat="1" ht="15.95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2:12" s="19" customFormat="1" ht="15.95" customHeight="1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2:12" s="19" customFormat="1" ht="15.95" customHeight="1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2:12" s="19" customFormat="1" ht="15.95" customHeigh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2:12" s="19" customFormat="1" ht="15.95" customHeight="1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2:12" s="19" customFormat="1" ht="15.95" customHeight="1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2:12" s="19" customFormat="1" ht="15.95" customHeight="1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2:12" s="19" customFormat="1" ht="15.95" customHeight="1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2:12" s="19" customFormat="1" ht="15.95" customHeigh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2:12" s="19" customFormat="1" ht="24.95" customHeight="1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2:12" s="19" customFormat="1" ht="24.95" customHeight="1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2:12" s="19" customFormat="1" ht="24.95" customHeight="1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2:12" s="19" customFormat="1" ht="24.95" customHeight="1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2:12" s="19" customFormat="1" ht="24.95" customHeight="1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2:12" s="19" customFormat="1" ht="24.95" customHeigh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2:12" s="19" customFormat="1" ht="24.95" customHeight="1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2:12" s="19" customFormat="1" ht="24.95" customHeight="1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2:12" s="19" customFormat="1" ht="24.95" customHeight="1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2:12" s="19" customFormat="1" ht="24.95" customHeight="1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2:12" s="19" customFormat="1" ht="24.95" customHeight="1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2:12" s="19" customFormat="1" ht="24.95" customHeight="1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2:12" s="19" customFormat="1" ht="24.95" customHeigh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2:12" s="19" customFormat="1" ht="24.95" customHeight="1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2:12" s="19" customFormat="1" ht="24.95" customHeight="1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2:12" s="19" customFormat="1" ht="24.95" customHeigh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2:12" s="19" customFormat="1" ht="24.95" customHeight="1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2:12" s="19" customFormat="1" ht="24.95" customHeight="1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2:12" s="19" customFormat="1" ht="24.95" customHeight="1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2:12" s="19" customFormat="1" ht="24.95" customHeight="1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2:12" s="19" customFormat="1" ht="24.95" customHeigh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2:12" s="19" customFormat="1" ht="24.95" customHeigh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2:12" s="19" customFormat="1" ht="24.95" customHeight="1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s="19" customFormat="1" ht="24.95" customHeight="1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2:12" s="19" customFormat="1" ht="24.95" customHeight="1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2:12" s="19" customFormat="1" ht="24.9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2:12" s="19" customFormat="1" ht="24.95" customHeigh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2:12" s="19" customFormat="1" ht="24.95" customHeight="1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2:12" s="19" customFormat="1" ht="24.95" customHeight="1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2:12" s="19" customFormat="1" ht="24.95" customHeight="1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2:12" s="19" customFormat="1" ht="24.95" customHeigh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2:12" s="19" customFormat="1" ht="24.95" customHeight="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2:12" s="19" customFormat="1" ht="24.95" customHeight="1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2:12" s="19" customFormat="1" ht="24.95" customHeigh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2:12" s="19" customFormat="1" ht="24.95" customHeight="1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2:12" s="19" customFormat="1" ht="24.95" customHeight="1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2:12" s="19" customFormat="1" ht="24.95" customHeigh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2:12" s="19" customFormat="1" ht="24.95" customHeight="1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2:12" s="19" customFormat="1" ht="24.95" customHeight="1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2:12" s="19" customFormat="1" ht="24.95" customHeight="1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2:12" s="19" customFormat="1" ht="24.95" customHeight="1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2:12" s="19" customFormat="1" ht="24.95" customHeight="1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2:12" s="19" customFormat="1" ht="24.95" customHeight="1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2:12" s="19" customFormat="1" ht="24.95" customHeigh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2:12" s="19" customFormat="1" ht="24.95" customHeight="1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2:12" s="19" customFormat="1" ht="24.95" customHeight="1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s="19" customFormat="1" ht="24.95" customHeight="1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2:12" s="19" customFormat="1" ht="24.95" customHeight="1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2:12" s="19" customFormat="1" ht="24.95" customHeight="1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2:12" s="19" customFormat="1" ht="24.95" customHeight="1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2:12" s="19" customFormat="1" ht="24.95" customHeight="1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2:12" s="19" customFormat="1" ht="24.95" customHeight="1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2:12" s="19" customFormat="1" ht="24.95" customHeigh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2:12" s="19" customFormat="1" ht="24.95" customHeight="1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2:12" s="19" customFormat="1" ht="24.95" customHeight="1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2:12" s="19" customFormat="1" ht="24.95" customHeight="1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2:12" s="19" customFormat="1" ht="24.95" customHeight="1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2:12" s="19" customFormat="1" ht="24.95" customHeight="1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2:12" s="19" customFormat="1" ht="24.95" customHeight="1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2:12" s="19" customFormat="1" ht="24.95" customHeight="1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2:12" s="19" customFormat="1" ht="24.95" customHeight="1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2:12" s="19" customFormat="1" ht="24.95" customHeight="1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2:12" s="19" customFormat="1" ht="24.95" customHeight="1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2:12" s="19" customFormat="1" ht="24.95" customHeight="1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2:12" s="19" customFormat="1" ht="24.95" customHeight="1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2:12" s="19" customFormat="1" ht="24.95" customHeight="1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</sheetData>
  <mergeCells count="11">
    <mergeCell ref="A17:I17"/>
    <mergeCell ref="K17:L17"/>
    <mergeCell ref="B18:D18"/>
    <mergeCell ref="K18:L18"/>
    <mergeCell ref="A1:L1"/>
    <mergeCell ref="A2:L2"/>
    <mergeCell ref="A4:I4"/>
    <mergeCell ref="K4:L4"/>
    <mergeCell ref="B5:D5"/>
    <mergeCell ref="K5:L5"/>
    <mergeCell ref="J3:L3"/>
  </mergeCells>
  <phoneticPr fontId="2"/>
  <pageMargins left="0" right="0" top="0.59055118110236227" bottom="0" header="0" footer="0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1"/>
  <sheetViews>
    <sheetView topLeftCell="A10" workbookViewId="0">
      <selection activeCell="A15" sqref="A15:G19"/>
    </sheetView>
  </sheetViews>
  <sheetFormatPr defaultColWidth="8.875" defaultRowHeight="13.5"/>
  <cols>
    <col min="1" max="1" width="35.625" customWidth="1"/>
    <col min="2" max="2" width="10.625" customWidth="1"/>
    <col min="3" max="3" width="8.625" style="10" customWidth="1"/>
    <col min="4" max="6" width="8.625" customWidth="1"/>
    <col min="7" max="7" width="10.625" customWidth="1"/>
    <col min="8" max="10" width="5.625" customWidth="1"/>
  </cols>
  <sheetData>
    <row r="1" spans="1:12" ht="27.95" customHeight="1">
      <c r="A1" s="144" t="s">
        <v>4</v>
      </c>
      <c r="B1" s="144"/>
      <c r="C1" s="144"/>
      <c r="D1" s="144"/>
      <c r="E1" s="144"/>
      <c r="F1" s="144"/>
      <c r="G1" s="144"/>
      <c r="H1" s="8"/>
      <c r="I1" s="8"/>
      <c r="J1" s="8"/>
    </row>
    <row r="2" spans="1:12" ht="24.95" customHeight="1">
      <c r="A2" s="145" t="s">
        <v>5</v>
      </c>
      <c r="B2" s="145"/>
      <c r="C2" s="145"/>
      <c r="D2" s="145"/>
      <c r="E2" s="145"/>
      <c r="F2" s="145"/>
      <c r="G2" s="145"/>
      <c r="H2" s="9"/>
      <c r="I2" s="9"/>
      <c r="J2" s="9"/>
    </row>
    <row r="3" spans="1:12" ht="24.95" customHeight="1">
      <c r="A3" s="141" t="s">
        <v>61</v>
      </c>
      <c r="B3" s="141"/>
      <c r="C3" s="141"/>
      <c r="D3" s="141"/>
      <c r="E3" s="141"/>
      <c r="F3" s="141"/>
      <c r="G3" s="141"/>
      <c r="H3" s="18"/>
      <c r="I3" s="18"/>
      <c r="J3" s="18"/>
      <c r="K3" s="18"/>
      <c r="L3" s="18"/>
    </row>
    <row r="4" spans="1:12" ht="15" customHeight="1">
      <c r="A4" s="11"/>
      <c r="B4" s="10"/>
      <c r="D4" s="10"/>
      <c r="E4" s="10"/>
      <c r="F4" s="10"/>
      <c r="G4" s="10"/>
      <c r="H4" s="10"/>
      <c r="I4" s="10"/>
      <c r="J4" s="10"/>
    </row>
    <row r="5" spans="1:12" ht="24.95" customHeight="1">
      <c r="A5" s="142" t="s">
        <v>66</v>
      </c>
      <c r="B5" s="142"/>
      <c r="C5" s="11"/>
      <c r="D5" s="1"/>
      <c r="E5" s="1"/>
      <c r="F5" s="143" t="s">
        <v>57</v>
      </c>
      <c r="G5" s="143"/>
      <c r="H5" s="1"/>
      <c r="I5" s="1"/>
      <c r="J5" s="1"/>
    </row>
    <row r="6" spans="1:12" ht="24.95" customHeight="1">
      <c r="A6" s="12" t="s">
        <v>7</v>
      </c>
      <c r="B6" s="12" t="s">
        <v>2</v>
      </c>
      <c r="C6" s="12" t="s">
        <v>8</v>
      </c>
      <c r="D6" s="12" t="s">
        <v>9</v>
      </c>
      <c r="E6" s="12" t="s">
        <v>10</v>
      </c>
      <c r="F6" s="12" t="s">
        <v>11</v>
      </c>
      <c r="G6" s="3" t="s">
        <v>12</v>
      </c>
      <c r="H6" s="13"/>
      <c r="I6" s="13"/>
    </row>
    <row r="7" spans="1:12" s="16" customFormat="1" ht="24.95" customHeight="1">
      <c r="A7" s="58" t="str">
        <f>'１日目参加者CD登録'!A$2</f>
        <v>紫竹山パープルウルフ</v>
      </c>
      <c r="B7" s="59" t="str">
        <f>'１日目参加者CD登録'!C$2</f>
        <v>新潟市</v>
      </c>
      <c r="C7" s="103">
        <f>'１日目　CD順位表 計算表'!N6</f>
        <v>0</v>
      </c>
      <c r="D7" s="103">
        <f>'１日目　CD順位表 計算表'!N7</f>
        <v>0</v>
      </c>
      <c r="E7" s="103">
        <f>'１日目　CD順位表 計算表'!N8</f>
        <v>4</v>
      </c>
      <c r="F7" s="14">
        <f>'１日目　CD順位表 計算表'!E$10</f>
        <v>4</v>
      </c>
      <c r="G7" s="15">
        <f>'１日目　CD順位表 計算表'!I$10</f>
        <v>0</v>
      </c>
      <c r="H7" s="5"/>
      <c r="I7" s="5"/>
    </row>
    <row r="8" spans="1:12" s="16" customFormat="1" ht="24.95" customHeight="1">
      <c r="A8" s="58" t="str">
        <f>'１日目参加者CD登録'!A$3</f>
        <v>南浜WINGS</v>
      </c>
      <c r="B8" s="59" t="str">
        <f>'１日目参加者CD登録'!C$3</f>
        <v>長岡市</v>
      </c>
      <c r="C8" s="103">
        <f>'１日目　CD順位表 計算表'!N9</f>
        <v>0</v>
      </c>
      <c r="D8" s="103">
        <f>'１日目　CD順位表 計算表'!N10</f>
        <v>0</v>
      </c>
      <c r="E8" s="103">
        <f>'１日目　CD順位表 計算表'!N11</f>
        <v>4</v>
      </c>
      <c r="F8" s="14">
        <f>'１日目　CD順位表 計算表'!E$15</f>
        <v>4</v>
      </c>
      <c r="G8" s="15">
        <f>'１日目　CD順位表 計算表'!I$15</f>
        <v>0</v>
      </c>
      <c r="H8" s="5"/>
      <c r="I8" s="5"/>
    </row>
    <row r="9" spans="1:12" s="16" customFormat="1" ht="24.95" customHeight="1">
      <c r="A9" s="58" t="str">
        <f>'１日目参加者CD登録'!A$4</f>
        <v>大山ミニバスケスポ少</v>
      </c>
      <c r="B9" s="59" t="str">
        <f>'１日目参加者CD登録'!C$4</f>
        <v>山形県</v>
      </c>
      <c r="C9" s="103">
        <f>'１日目　CD順位表 計算表'!N12</f>
        <v>0</v>
      </c>
      <c r="D9" s="103">
        <f>'１日目　CD順位表 計算表'!N13</f>
        <v>0</v>
      </c>
      <c r="E9" s="103">
        <f>'１日目　CD順位表 計算表'!N14</f>
        <v>4</v>
      </c>
      <c r="F9" s="14">
        <f>'１日目　CD順位表 計算表'!E$20</f>
        <v>4</v>
      </c>
      <c r="G9" s="15">
        <f>'１日目　CD順位表 計算表'!I$20</f>
        <v>0</v>
      </c>
      <c r="H9" s="5"/>
      <c r="I9" s="5"/>
    </row>
    <row r="10" spans="1:12" s="16" customFormat="1" ht="24.95" customHeight="1">
      <c r="A10" s="58" t="str">
        <f>'１日目参加者CD登録'!A$5</f>
        <v>寺尾ジュニアバスケットボールクラブ</v>
      </c>
      <c r="B10" s="59" t="str">
        <f>'１日目参加者CD登録'!C$5</f>
        <v>群馬県</v>
      </c>
      <c r="C10" s="103">
        <f>'１日目　CD順位表 計算表'!N15</f>
        <v>0</v>
      </c>
      <c r="D10" s="103">
        <f>'１日目　CD順位表 計算表'!N16</f>
        <v>0</v>
      </c>
      <c r="E10" s="103">
        <f>'１日目　CD順位表 計算表'!N17</f>
        <v>4</v>
      </c>
      <c r="F10" s="14">
        <f>'１日目　CD順位表 計算表'!E$25</f>
        <v>4</v>
      </c>
      <c r="G10" s="15">
        <f>'１日目　CD順位表 計算表'!I$25</f>
        <v>0</v>
      </c>
      <c r="H10" s="5"/>
      <c r="I10" s="5"/>
    </row>
    <row r="11" spans="1:12" s="16" customFormat="1" ht="24.95" customHeight="1">
      <c r="A11" s="58" t="str">
        <f>'１日目参加者CD登録'!A$6</f>
        <v>豊野ミニバスケットボールクラブ</v>
      </c>
      <c r="B11" s="59" t="str">
        <f>'１日目参加者CD登録'!C$6</f>
        <v>長野県</v>
      </c>
      <c r="C11" s="103">
        <f>'１日目　CD順位表 計算表'!N18</f>
        <v>0</v>
      </c>
      <c r="D11" s="103">
        <f>'１日目　CD順位表 計算表'!N19</f>
        <v>0</v>
      </c>
      <c r="E11" s="103">
        <f>'１日目　CD順位表 計算表'!N20</f>
        <v>4</v>
      </c>
      <c r="F11" s="14">
        <f>'１日目　CD順位表 計算表'!E$30</f>
        <v>4</v>
      </c>
      <c r="G11" s="15">
        <f>'１日目　CD順位表 計算表'!I$30</f>
        <v>0</v>
      </c>
      <c r="H11" s="5"/>
      <c r="I11" s="5"/>
    </row>
    <row r="12" spans="1:12" s="16" customFormat="1" ht="15" customHeight="1">
      <c r="A12" s="5"/>
      <c r="B12" s="6"/>
      <c r="C12" s="5"/>
      <c r="D12" s="5"/>
      <c r="E12" s="5"/>
      <c r="F12" s="5"/>
      <c r="G12" s="5"/>
      <c r="H12" s="5"/>
      <c r="I12" s="5"/>
    </row>
    <row r="13" spans="1:12" ht="24.95" customHeight="1">
      <c r="A13" s="142" t="s">
        <v>67</v>
      </c>
      <c r="B13" s="142"/>
      <c r="C13" s="11"/>
      <c r="D13" s="1"/>
      <c r="E13" s="1"/>
      <c r="F13" s="143" t="s">
        <v>58</v>
      </c>
      <c r="G13" s="143"/>
      <c r="H13" s="1"/>
      <c r="I13" s="1"/>
      <c r="J13" s="1"/>
    </row>
    <row r="14" spans="1:12" ht="24.95" customHeight="1">
      <c r="A14" s="12" t="s">
        <v>7</v>
      </c>
      <c r="B14" s="12" t="s">
        <v>2</v>
      </c>
      <c r="C14" s="12" t="s">
        <v>8</v>
      </c>
      <c r="D14" s="12" t="s">
        <v>9</v>
      </c>
      <c r="E14" s="12" t="s">
        <v>10</v>
      </c>
      <c r="F14" s="12" t="s">
        <v>11</v>
      </c>
      <c r="G14" s="3" t="s">
        <v>12</v>
      </c>
      <c r="H14" s="13"/>
      <c r="I14" s="13"/>
      <c r="J14" s="13"/>
    </row>
    <row r="15" spans="1:12" s="16" customFormat="1" ht="24.95" customHeight="1">
      <c r="A15" s="58" t="str">
        <f>'１日目参加者CD登録'!A$9</f>
        <v>東青山ブルーファイターズ</v>
      </c>
      <c r="B15" s="59" t="str">
        <f>'１日目参加者CD登録'!C$9</f>
        <v>新潟市</v>
      </c>
      <c r="C15" s="103">
        <f>'１日目　CD順位表 計算表'!N21</f>
        <v>0</v>
      </c>
      <c r="D15" s="103">
        <f>'１日目　CD順位表 計算表'!N22</f>
        <v>0</v>
      </c>
      <c r="E15" s="103">
        <f>'１日目　CD順位表 計算表'!N23</f>
        <v>4</v>
      </c>
      <c r="F15" s="14">
        <f>'１日目　CD順位表 計算表'!E$35</f>
        <v>4</v>
      </c>
      <c r="G15" s="15">
        <f>'１日目　CD順位表 計算表'!I$35</f>
        <v>0</v>
      </c>
      <c r="H15" s="5"/>
      <c r="I15" s="5"/>
      <c r="J15" s="5"/>
    </row>
    <row r="16" spans="1:12" s="16" customFormat="1" ht="24.95" customHeight="1">
      <c r="A16" s="58" t="str">
        <f>'１日目参加者CD登録'!A$10</f>
        <v>ウィッチーズ</v>
      </c>
      <c r="B16" s="59" t="str">
        <f>'１日目参加者CD登録'!C$10</f>
        <v>長岡市</v>
      </c>
      <c r="C16" s="103">
        <f>'１日目　CD順位表 計算表'!N24</f>
        <v>0</v>
      </c>
      <c r="D16" s="103">
        <f>'１日目　CD順位表 計算表'!N25</f>
        <v>0</v>
      </c>
      <c r="E16" s="103">
        <f>'１日目　CD順位表 計算表'!N26</f>
        <v>4</v>
      </c>
      <c r="F16" s="14">
        <f>'１日目　CD順位表 計算表'!E$40</f>
        <v>4</v>
      </c>
      <c r="G16" s="15">
        <f>'１日目　CD順位表 計算表'!I$40</f>
        <v>0</v>
      </c>
      <c r="H16" s="5"/>
      <c r="I16" s="5"/>
      <c r="J16" s="5"/>
    </row>
    <row r="17" spans="1:10" s="16" customFormat="1" ht="24.95" customHeight="1">
      <c r="A17" s="58" t="str">
        <f>'１日目参加者CD登録'!A$11</f>
        <v>ウルフガールズ巻</v>
      </c>
      <c r="B17" s="59" t="str">
        <f>'１日目参加者CD登録'!C$11</f>
        <v>新潟市</v>
      </c>
      <c r="C17" s="103">
        <f>'１日目　CD順位表 計算表'!N27</f>
        <v>0</v>
      </c>
      <c r="D17" s="103">
        <f>'１日目　CD順位表 計算表'!N28</f>
        <v>0</v>
      </c>
      <c r="E17" s="103">
        <f>'１日目　CD順位表 計算表'!N29</f>
        <v>4</v>
      </c>
      <c r="F17" s="14">
        <f>'１日目　CD順位表 計算表'!E$45</f>
        <v>4</v>
      </c>
      <c r="G17" s="15">
        <f>'１日目　CD順位表 計算表'!I$45</f>
        <v>0</v>
      </c>
      <c r="H17" s="5"/>
      <c r="I17" s="5"/>
      <c r="J17" s="5"/>
    </row>
    <row r="18" spans="1:10" s="16" customFormat="1" ht="24.95" customHeight="1">
      <c r="A18" s="58" t="str">
        <f>'１日目参加者CD登録'!A$12</f>
        <v>みなとスポーツ少年団ミニバスケットボール部</v>
      </c>
      <c r="B18" s="59" t="str">
        <f>'１日目参加者CD登録'!C$12</f>
        <v>福島県</v>
      </c>
      <c r="C18" s="103">
        <f>'１日目　CD順位表 計算表'!N30</f>
        <v>0</v>
      </c>
      <c r="D18" s="103">
        <f>'１日目　CD順位表 計算表'!N31</f>
        <v>0</v>
      </c>
      <c r="E18" s="103">
        <f>'１日目　CD順位表 計算表'!N32</f>
        <v>4</v>
      </c>
      <c r="F18" s="14">
        <f>'１日目　CD順位表 計算表'!E$50</f>
        <v>4</v>
      </c>
      <c r="G18" s="15">
        <f>'１日目　CD順位表 計算表'!I$50</f>
        <v>0</v>
      </c>
      <c r="H18" s="5"/>
      <c r="I18" s="5"/>
      <c r="J18" s="5"/>
    </row>
    <row r="19" spans="1:10" s="16" customFormat="1" ht="24.95" customHeight="1">
      <c r="A19" s="58" t="str">
        <f>'１日目参加者CD登録'!A$13</f>
        <v>上田phoenix</v>
      </c>
      <c r="B19" s="59" t="str">
        <f>'１日目参加者CD登録'!C$13</f>
        <v>長野県</v>
      </c>
      <c r="C19" s="103">
        <f>'１日目　CD順位表 計算表'!N33</f>
        <v>0</v>
      </c>
      <c r="D19" s="103">
        <f>'１日目　CD順位表 計算表'!N34</f>
        <v>0</v>
      </c>
      <c r="E19" s="103">
        <f>'１日目　CD順位表 計算表'!N35</f>
        <v>4</v>
      </c>
      <c r="F19" s="14">
        <f>'１日目　CD順位表 計算表'!E$55</f>
        <v>4</v>
      </c>
      <c r="G19" s="15">
        <f>'１日目　CD順位表 計算表'!I$55</f>
        <v>0</v>
      </c>
      <c r="H19" s="5"/>
      <c r="I19" s="5"/>
      <c r="J19" s="5"/>
    </row>
    <row r="20" spans="1:10" s="16" customFormat="1" ht="15" customHeight="1">
      <c r="A20" s="5"/>
      <c r="B20" s="6"/>
      <c r="C20" s="5"/>
      <c r="D20" s="5"/>
      <c r="E20" s="5"/>
      <c r="F20" s="5"/>
      <c r="G20" s="5"/>
      <c r="H20" s="5"/>
      <c r="I20" s="5"/>
      <c r="J20" s="5"/>
    </row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</sheetData>
  <mergeCells count="7">
    <mergeCell ref="A13:B13"/>
    <mergeCell ref="F13:G13"/>
    <mergeCell ref="A1:G1"/>
    <mergeCell ref="A2:G2"/>
    <mergeCell ref="A3:G3"/>
    <mergeCell ref="A5:B5"/>
    <mergeCell ref="F5:G5"/>
  </mergeCells>
  <phoneticPr fontId="2"/>
  <pageMargins left="0.70866141732283472" right="0" top="0.74803149606299213" bottom="0" header="0.31496062992125984" footer="0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56"/>
  <sheetViews>
    <sheetView topLeftCell="C1" zoomScale="90" zoomScaleNormal="90" workbookViewId="0">
      <selection activeCell="H17" sqref="H17"/>
    </sheetView>
  </sheetViews>
  <sheetFormatPr defaultColWidth="8.875" defaultRowHeight="17.25"/>
  <cols>
    <col min="1" max="1" width="4.625" style="55" customWidth="1"/>
    <col min="2" max="2" width="20.625" style="56" customWidth="1"/>
    <col min="3" max="3" width="7.625" style="55" customWidth="1"/>
    <col min="4" max="4" width="15.625" style="55" customWidth="1"/>
    <col min="5" max="10" width="8.625" style="54" customWidth="1"/>
    <col min="11" max="16384" width="8.875" style="54"/>
  </cols>
  <sheetData>
    <row r="1" spans="1:21" s="39" customFormat="1" ht="15.95" customHeight="1">
      <c r="A1" s="147" t="s">
        <v>34</v>
      </c>
      <c r="B1" s="147"/>
      <c r="C1" s="147"/>
      <c r="D1" s="147"/>
      <c r="E1" s="147"/>
      <c r="F1" s="147"/>
      <c r="G1" s="147"/>
      <c r="H1" s="147"/>
      <c r="I1" s="147"/>
      <c r="J1" s="93"/>
    </row>
    <row r="2" spans="1:21" s="39" customFormat="1" ht="15.95" customHeight="1">
      <c r="A2" s="196" t="s">
        <v>5</v>
      </c>
      <c r="B2" s="196"/>
      <c r="C2" s="196"/>
      <c r="D2" s="196"/>
      <c r="E2" s="196"/>
      <c r="F2" s="196"/>
      <c r="G2" s="196"/>
      <c r="H2" s="196"/>
      <c r="I2" s="196"/>
      <c r="J2" s="98"/>
    </row>
    <row r="3" spans="1:21" s="39" customFormat="1" ht="15.95" customHeight="1">
      <c r="A3" s="148" t="s">
        <v>61</v>
      </c>
      <c r="B3" s="148"/>
      <c r="C3" s="148"/>
      <c r="D3" s="148"/>
      <c r="E3" s="148"/>
      <c r="F3" s="148"/>
      <c r="G3" s="148"/>
      <c r="H3" s="148"/>
      <c r="I3" s="148"/>
      <c r="J3" s="6"/>
      <c r="K3" s="18"/>
      <c r="L3" s="18"/>
      <c r="M3" s="18"/>
      <c r="N3" s="18"/>
      <c r="O3" s="18"/>
      <c r="P3" s="18"/>
    </row>
    <row r="4" spans="1:21" s="41" customFormat="1" ht="15.95" customHeight="1">
      <c r="A4" s="149" t="s">
        <v>35</v>
      </c>
      <c r="B4" s="151" t="s">
        <v>7</v>
      </c>
      <c r="C4" s="146" t="s">
        <v>2</v>
      </c>
      <c r="D4" s="149" t="s">
        <v>36</v>
      </c>
      <c r="E4" s="146" t="s">
        <v>11</v>
      </c>
      <c r="F4" s="94"/>
      <c r="G4" s="146" t="s">
        <v>38</v>
      </c>
      <c r="H4" s="146"/>
      <c r="I4" s="146"/>
      <c r="J4" s="101"/>
      <c r="M4" s="97"/>
      <c r="N4" s="97"/>
    </row>
    <row r="5" spans="1:21" s="42" customFormat="1" ht="15.95" customHeight="1" thickBot="1">
      <c r="A5" s="150"/>
      <c r="B5" s="151"/>
      <c r="C5" s="146"/>
      <c r="D5" s="150"/>
      <c r="E5" s="146"/>
      <c r="F5" s="94"/>
      <c r="G5" s="40" t="s">
        <v>39</v>
      </c>
      <c r="H5" s="40" t="s">
        <v>40</v>
      </c>
      <c r="I5" s="40" t="s">
        <v>41</v>
      </c>
      <c r="J5" s="101"/>
    </row>
    <row r="6" spans="1:21" s="42" customFormat="1" ht="15.95" customHeight="1" thickBot="1">
      <c r="A6" s="156" t="s">
        <v>48</v>
      </c>
      <c r="B6" s="164" t="str">
        <f>'１日目参加者CD登録'!A2</f>
        <v>紫竹山パープルウルフ</v>
      </c>
      <c r="C6" s="193" t="str">
        <f>'１日目参加者CD登録'!C2</f>
        <v>新潟市</v>
      </c>
      <c r="D6" s="60" t="str">
        <f>'１日目参加者CD登録'!B3</f>
        <v>南浜</v>
      </c>
      <c r="E6" s="43" t="str">
        <f>IF(G6=H6,"1",IF(G6&gt;H6,"2","0"))</f>
        <v>1</v>
      </c>
      <c r="F6" s="43"/>
      <c r="G6" s="61">
        <f>'１日目対戦表　CD会場'!F6</f>
        <v>0</v>
      </c>
      <c r="H6" s="61">
        <f>'１日目対戦表　CD会場'!H6</f>
        <v>0</v>
      </c>
      <c r="I6" s="44">
        <f>AVERAGE(G6-H6)</f>
        <v>0</v>
      </c>
      <c r="J6" s="105"/>
      <c r="L6" s="146" t="s">
        <v>91</v>
      </c>
      <c r="M6" s="44" t="s">
        <v>79</v>
      </c>
      <c r="N6" s="44">
        <f>COUNTIF(E6:E9,2)</f>
        <v>0</v>
      </c>
      <c r="Q6" s="182" t="s">
        <v>73</v>
      </c>
      <c r="R6" s="81">
        <f>E10</f>
        <v>4</v>
      </c>
      <c r="S6" s="81">
        <f>_xlfn.RANK.EQ(R6,$R$6:$R$10)</f>
        <v>1</v>
      </c>
      <c r="T6" s="49">
        <f>I10</f>
        <v>0</v>
      </c>
      <c r="U6" s="82">
        <f>IF(S6=S7,IF(T6&gt;=T7,S6,S6+1),
 IF(S6=S8,IF(T6&gt;=T8,S6,S6+1),
 IF(S6=S9,IF(T6&gt;=T9,S6,S6+1),
 IF(S6=S10,IF(T6&gt;=T10,S6,S6+1),S6))))</f>
        <v>1</v>
      </c>
    </row>
    <row r="7" spans="1:21" s="42" customFormat="1" ht="15.95" customHeight="1" thickBot="1">
      <c r="A7" s="157"/>
      <c r="B7" s="153"/>
      <c r="C7" s="191"/>
      <c r="D7" s="60" t="str">
        <f>'１日目参加者CD登録'!B6</f>
        <v>豊野</v>
      </c>
      <c r="E7" s="43" t="str">
        <f t="shared" ref="E7:E14" si="0">IF(G7=H7,"1",IF(G7&gt;H7,"2","0"))</f>
        <v>1</v>
      </c>
      <c r="F7" s="43"/>
      <c r="G7" s="61">
        <f>'１日目対戦表　CD会場'!F8</f>
        <v>0</v>
      </c>
      <c r="H7" s="61">
        <f>'１日目対戦表　CD会場'!H8</f>
        <v>0</v>
      </c>
      <c r="I7" s="44">
        <f t="shared" ref="I7:I9" si="1">AVERAGE(G7-H7)</f>
        <v>0</v>
      </c>
      <c r="J7" s="105"/>
      <c r="L7" s="146"/>
      <c r="M7" s="44" t="s">
        <v>80</v>
      </c>
      <c r="N7" s="44">
        <f>COUNTIF(E6:E9,0)</f>
        <v>0</v>
      </c>
      <c r="Q7" s="183"/>
      <c r="R7" s="80">
        <f>E15</f>
        <v>4</v>
      </c>
      <c r="S7" s="80">
        <f>_xlfn.RANK.EQ(R7,$R$6:$R$10)</f>
        <v>1</v>
      </c>
      <c r="T7" s="44">
        <f>I15</f>
        <v>0</v>
      </c>
      <c r="U7" s="83">
        <f>IF(S7=S8,IF(T7&gt;=T8,S7,S7+1),
 IF(S7=S9,IF(T7&gt;=T9,S7,S7+1),
 IF(S7=S10,IF(T7&gt;=T10,S7,S7+1),
 IF(S7=S6,IF(T7&gt;=T6,S7,S7+1),S7))))</f>
        <v>1</v>
      </c>
    </row>
    <row r="8" spans="1:21" s="42" customFormat="1" ht="15.95" customHeight="1" thickBot="1">
      <c r="A8" s="157"/>
      <c r="B8" s="153"/>
      <c r="C8" s="191"/>
      <c r="D8" s="60" t="str">
        <f>'１日目参加者CD登録'!B4</f>
        <v>大山</v>
      </c>
      <c r="E8" s="43" t="str">
        <f t="shared" si="0"/>
        <v>1</v>
      </c>
      <c r="F8" s="43"/>
      <c r="G8" s="61">
        <f>'１日目対戦表　CD会場'!F11</f>
        <v>0</v>
      </c>
      <c r="H8" s="61">
        <f>'１日目対戦表　CD会場'!H11</f>
        <v>0</v>
      </c>
      <c r="I8" s="44">
        <f t="shared" si="1"/>
        <v>0</v>
      </c>
      <c r="J8" s="105"/>
      <c r="L8" s="146"/>
      <c r="M8" s="44" t="s">
        <v>78</v>
      </c>
      <c r="N8" s="44">
        <f>COUNTIF(E6:E9,1)</f>
        <v>4</v>
      </c>
      <c r="Q8" s="183"/>
      <c r="R8" s="80">
        <f>E20</f>
        <v>4</v>
      </c>
      <c r="S8" s="80">
        <f>_xlfn.RANK.EQ(R8,$R$6:$R$10)</f>
        <v>1</v>
      </c>
      <c r="T8" s="44">
        <f>I20</f>
        <v>0</v>
      </c>
      <c r="U8" s="83">
        <f>IF(S8=S9,IF(T8&gt;=T9,S8,S8+1),
 IF(S8=S10,IF(T8&gt;=T10,S8,S8+1),
 IF(S8=S6,IF(T8&gt;=T6,S8,S8+1),
 IF(S8=S7,IF(T8&gt;=T7,S8,S8+1),S8))))</f>
        <v>1</v>
      </c>
    </row>
    <row r="9" spans="1:21" s="42" customFormat="1" ht="15.95" customHeight="1" thickBot="1">
      <c r="A9" s="157"/>
      <c r="B9" s="153"/>
      <c r="C9" s="191"/>
      <c r="D9" s="62" t="str">
        <f>'１日目参加者CD登録'!B5</f>
        <v>寺尾</v>
      </c>
      <c r="E9" s="43" t="str">
        <f t="shared" si="0"/>
        <v>1</v>
      </c>
      <c r="F9" s="43"/>
      <c r="G9" s="61">
        <f>'１日目対戦表　CD会場'!H14</f>
        <v>0</v>
      </c>
      <c r="H9" s="63">
        <f>'１日目対戦表　CD会場'!F14</f>
        <v>0</v>
      </c>
      <c r="I9" s="45">
        <f t="shared" si="1"/>
        <v>0</v>
      </c>
      <c r="J9" s="105"/>
      <c r="L9" s="146" t="s">
        <v>92</v>
      </c>
      <c r="M9" s="44" t="s">
        <v>79</v>
      </c>
      <c r="N9" s="44">
        <f>COUNTIF(E11:E14,2)</f>
        <v>0</v>
      </c>
      <c r="Q9" s="183"/>
      <c r="R9" s="80">
        <f>E25</f>
        <v>4</v>
      </c>
      <c r="S9" s="80">
        <f>_xlfn.RANK.EQ(R9,$R$6:$R$10)</f>
        <v>1</v>
      </c>
      <c r="T9" s="44">
        <f>I25</f>
        <v>0</v>
      </c>
      <c r="U9" s="83">
        <f>IF(S9=S10,IF(T9&gt;=T10,S9,S9+1),
 IF(S9=S6,IF(T9&gt;=T6,S9,S9+1),
 IF(S9=S7,IF(T9&gt;=T7,S9,S9+1),
 IF(S9=S8,IF(T9&gt;=T8,S9,S9+1),S9))))</f>
        <v>1</v>
      </c>
    </row>
    <row r="10" spans="1:21" s="42" customFormat="1" ht="15.95" customHeight="1" thickBot="1">
      <c r="A10" s="157"/>
      <c r="B10" s="153"/>
      <c r="C10" s="191"/>
      <c r="D10" s="46" t="s">
        <v>43</v>
      </c>
      <c r="E10" s="47">
        <f>E6+E7+E8+E9</f>
        <v>4</v>
      </c>
      <c r="F10" s="47"/>
      <c r="G10" s="48">
        <f>SUM(G6:G9)</f>
        <v>0</v>
      </c>
      <c r="H10" s="48">
        <f t="shared" ref="H10:I10" si="2">SUM(H6:H9)</f>
        <v>0</v>
      </c>
      <c r="I10" s="48">
        <f t="shared" si="2"/>
        <v>0</v>
      </c>
      <c r="J10" s="5"/>
      <c r="L10" s="146"/>
      <c r="M10" s="44" t="s">
        <v>80</v>
      </c>
      <c r="N10" s="44">
        <f>COUNTIF(E11:E14,0)</f>
        <v>0</v>
      </c>
      <c r="Q10" s="184"/>
      <c r="R10" s="84">
        <f>E30</f>
        <v>4</v>
      </c>
      <c r="S10" s="84">
        <f>_xlfn.RANK.EQ(R10,$R$6:$R$10)</f>
        <v>1</v>
      </c>
      <c r="T10" s="85">
        <f>I30</f>
        <v>0</v>
      </c>
      <c r="U10" s="86">
        <f>IF(S10=S6,IF(T10&gt;=T6,S10,S10+1),
 IF(S10=S7,IF(T10&gt;=T7,S10,S10+1),
 IF(S10=S8,IF(T10&gt;=T8,S10,S10+1),
 IF(S10=S9,IF(T10&gt;=T9,S10,S10+1),S10))))</f>
        <v>1</v>
      </c>
    </row>
    <row r="11" spans="1:21" s="42" customFormat="1" ht="15.95" customHeight="1" thickBot="1">
      <c r="A11" s="157"/>
      <c r="B11" s="152" t="str">
        <f>'１日目参加者CD登録'!A3</f>
        <v>南浜WINGS</v>
      </c>
      <c r="C11" s="194" t="str">
        <f>'１日目参加者CD登録'!C3</f>
        <v>長岡市</v>
      </c>
      <c r="D11" s="60" t="str">
        <f>'１日目参加者CD登録'!B2</f>
        <v>紫竹山</v>
      </c>
      <c r="E11" s="43" t="str">
        <f>IF(G11=H11,"1",IF(G11&gt;H11,"2","0"))</f>
        <v>1</v>
      </c>
      <c r="F11" s="43"/>
      <c r="G11" s="61">
        <f>'１日目対戦表　CD会場'!H6</f>
        <v>0</v>
      </c>
      <c r="H11" s="61">
        <f>'１日目対戦表　CD会場'!F6</f>
        <v>0</v>
      </c>
      <c r="I11" s="44">
        <f>AVERAGE(G11-H11)</f>
        <v>0</v>
      </c>
      <c r="J11" s="105"/>
      <c r="L11" s="146"/>
      <c r="M11" s="44" t="s">
        <v>78</v>
      </c>
      <c r="N11" s="44">
        <f>COUNTIF(E11:E14,1)</f>
        <v>4</v>
      </c>
      <c r="Q11" s="182" t="s">
        <v>74</v>
      </c>
      <c r="R11" s="81">
        <f>E35</f>
        <v>4</v>
      </c>
      <c r="S11" s="81">
        <f>_xlfn.RANK.EQ(R11,$R$11:$R$15)</f>
        <v>1</v>
      </c>
      <c r="T11" s="49">
        <f>I35</f>
        <v>0</v>
      </c>
      <c r="U11" s="82">
        <f t="shared" ref="U11" si="3">IF(S11=S12,IF(T11&gt;=T12,S11,S11+1),
 IF(S11=S13,IF(T11&gt;=T13,S11,S11+1),
 IF(S11=S14,IF(T11&gt;=T14,S11,S11+1),
 IF(S11=S15,IF(T11&gt;=T15,S11,S11+1),S11))))</f>
        <v>1</v>
      </c>
    </row>
    <row r="12" spans="1:21" s="42" customFormat="1" ht="15.95" customHeight="1" thickBot="1">
      <c r="A12" s="157"/>
      <c r="B12" s="153"/>
      <c r="C12" s="195"/>
      <c r="D12" s="60" t="str">
        <f>'１日目参加者CD登録'!B4</f>
        <v>大山</v>
      </c>
      <c r="E12" s="43" t="str">
        <f t="shared" si="0"/>
        <v>1</v>
      </c>
      <c r="F12" s="43"/>
      <c r="G12" s="61">
        <f>'１日目対戦表　CD会場'!H9</f>
        <v>0</v>
      </c>
      <c r="H12" s="61">
        <f>'１日目対戦表　CD会場'!F9</f>
        <v>0</v>
      </c>
      <c r="I12" s="44">
        <f t="shared" ref="I12:I15" si="4">AVERAGE(G12-H12)</f>
        <v>0</v>
      </c>
      <c r="J12" s="105"/>
      <c r="L12" s="146" t="s">
        <v>93</v>
      </c>
      <c r="M12" s="44" t="s">
        <v>79</v>
      </c>
      <c r="N12" s="44">
        <f>COUNTIF(E16:E19,2)</f>
        <v>0</v>
      </c>
      <c r="Q12" s="183"/>
      <c r="R12" s="80">
        <f>E40</f>
        <v>4</v>
      </c>
      <c r="S12" s="80">
        <f t="shared" ref="S12:S15" si="5">_xlfn.RANK.EQ(R12,$R$11:$R$15)</f>
        <v>1</v>
      </c>
      <c r="T12" s="44">
        <f>I40</f>
        <v>0</v>
      </c>
      <c r="U12" s="83">
        <f>IF(S12=S13,IF(T12&gt;=T13,S12,S12+1),
 IF(S12=S14,IF(T12&gt;=T14,S12,S12+1),
 IF(S12=S15,IF(T12&gt;=T15,S12,S12+1),
 IF(S12=S11,IF(T12&gt;=T11,S12,S12+1),S12))))</f>
        <v>1</v>
      </c>
    </row>
    <row r="13" spans="1:21" s="42" customFormat="1" ht="15.95" customHeight="1" thickBot="1">
      <c r="A13" s="157"/>
      <c r="B13" s="153"/>
      <c r="C13" s="195"/>
      <c r="D13" s="60" t="str">
        <f>'１日目参加者CD登録'!B5</f>
        <v>寺尾</v>
      </c>
      <c r="E13" s="43" t="str">
        <f t="shared" si="0"/>
        <v>1</v>
      </c>
      <c r="F13" s="43"/>
      <c r="G13" s="61">
        <f>'１日目対戦表　CD会場'!F12</f>
        <v>0</v>
      </c>
      <c r="H13" s="61">
        <f>'１日目対戦表　CD会場'!H12</f>
        <v>0</v>
      </c>
      <c r="I13" s="44">
        <f t="shared" si="4"/>
        <v>0</v>
      </c>
      <c r="J13" s="105"/>
      <c r="L13" s="146"/>
      <c r="M13" s="44" t="s">
        <v>80</v>
      </c>
      <c r="N13" s="44">
        <f>COUNTIF(E16:E19,0)</f>
        <v>0</v>
      </c>
      <c r="Q13" s="183"/>
      <c r="R13" s="80">
        <f>E45</f>
        <v>4</v>
      </c>
      <c r="S13" s="80">
        <f t="shared" si="5"/>
        <v>1</v>
      </c>
      <c r="T13" s="44">
        <f>I45</f>
        <v>0</v>
      </c>
      <c r="U13" s="83">
        <f>IF(S13=S14,IF(T13&gt;=T14,S13,S13+1),
 IF(S13=S15,IF(T13&gt;=T15,S13,S13+1),
 IF(S13=S11,IF(T13&gt;=T11,S13,S13+1),
 IF(S13=S12,IF(T12&gt;=T17,S13,S13+1),S13))))</f>
        <v>1</v>
      </c>
    </row>
    <row r="14" spans="1:21" s="42" customFormat="1" ht="15.95" customHeight="1" thickBot="1">
      <c r="A14" s="157"/>
      <c r="B14" s="153"/>
      <c r="C14" s="195"/>
      <c r="D14" s="62" t="str">
        <f>'１日目参加者CD登録'!B6</f>
        <v>豊野</v>
      </c>
      <c r="E14" s="43" t="str">
        <f t="shared" si="0"/>
        <v>1</v>
      </c>
      <c r="F14" s="96"/>
      <c r="G14" s="63">
        <f>'１日目対戦表　CD会場'!H15</f>
        <v>0</v>
      </c>
      <c r="H14" s="63">
        <f>'１日目対戦表　CD会場'!F15</f>
        <v>0</v>
      </c>
      <c r="I14" s="45">
        <f t="shared" si="4"/>
        <v>0</v>
      </c>
      <c r="J14" s="105"/>
      <c r="L14" s="146"/>
      <c r="M14" s="44" t="s">
        <v>78</v>
      </c>
      <c r="N14" s="44">
        <f>COUNTIF(E16:E19,1)</f>
        <v>4</v>
      </c>
      <c r="Q14" s="183"/>
      <c r="R14" s="80">
        <f>E50</f>
        <v>4</v>
      </c>
      <c r="S14" s="80">
        <f t="shared" si="5"/>
        <v>1</v>
      </c>
      <c r="T14" s="44">
        <f>I50</f>
        <v>0</v>
      </c>
      <c r="U14" s="83">
        <f>IF(S14=S15,IF(T14&gt;=T15,S14,S14+1),
 IF(S14=S11,IF(T14&gt;=T11,S14,S14+1),
 IF(S14=S12,IF(T14&gt;=T12,S14,S14+1),
 IF(S14=S13,IF(T14&gt;=T13,S14,S14+1),S14))))</f>
        <v>1</v>
      </c>
    </row>
    <row r="15" spans="1:21" s="42" customFormat="1" ht="15.95" customHeight="1" thickBot="1">
      <c r="A15" s="157"/>
      <c r="B15" s="153"/>
      <c r="C15" s="195"/>
      <c r="D15" s="46" t="s">
        <v>43</v>
      </c>
      <c r="E15" s="47">
        <f>E11+E12+E13+E14</f>
        <v>4</v>
      </c>
      <c r="F15" s="47"/>
      <c r="G15" s="48">
        <f>SUM(G11:G14)</f>
        <v>0</v>
      </c>
      <c r="H15" s="48">
        <f>SUM(H11:H14)</f>
        <v>0</v>
      </c>
      <c r="I15" s="48">
        <f t="shared" si="4"/>
        <v>0</v>
      </c>
      <c r="J15" s="5"/>
      <c r="L15" s="146" t="s">
        <v>94</v>
      </c>
      <c r="M15" s="44" t="s">
        <v>79</v>
      </c>
      <c r="N15" s="44">
        <f>COUNTIF(E21:E24,2)</f>
        <v>0</v>
      </c>
      <c r="Q15" s="184"/>
      <c r="R15" s="84">
        <f>E55</f>
        <v>4</v>
      </c>
      <c r="S15" s="84">
        <f t="shared" si="5"/>
        <v>1</v>
      </c>
      <c r="T15" s="85">
        <f>I55</f>
        <v>0</v>
      </c>
      <c r="U15" s="86">
        <f>IF(S15=S11,IF(T15&gt;=T11,S15,S15+1),
 IF(S15=S12,IF(T15&gt;=T12,S15,S15+1),
 IF(S15=S13,IF(T15&gt;=T13,S15,S15+1),
 IF(S15=S14,IF(T15&gt;=T14,S15,S15+1),S15))))</f>
        <v>1</v>
      </c>
    </row>
    <row r="16" spans="1:21" s="42" customFormat="1" ht="15.95" customHeight="1" thickBot="1">
      <c r="A16" s="157"/>
      <c r="B16" s="152" t="str">
        <f>'１日目参加者CD登録'!A4</f>
        <v>大山ミニバスケスポ少</v>
      </c>
      <c r="C16" s="190" t="str">
        <f>'１日目参加者CD登録'!C4</f>
        <v>山形県</v>
      </c>
      <c r="D16" s="60" t="str">
        <f>'１日目参加者CD登録'!B5</f>
        <v>寺尾</v>
      </c>
      <c r="E16" s="43" t="str">
        <f>IF(G16=H16,"1",IF(G16&gt;H16,"2","0"))</f>
        <v>1</v>
      </c>
      <c r="F16" s="43"/>
      <c r="G16" s="61">
        <f>'１日目対戦表　CD会場'!F7</f>
        <v>0</v>
      </c>
      <c r="H16" s="61">
        <f>'１日目対戦表　CD会場'!H7</f>
        <v>0</v>
      </c>
      <c r="I16" s="44">
        <f>AVERAGE(G16-H16)</f>
        <v>0</v>
      </c>
      <c r="J16" s="105"/>
      <c r="L16" s="146"/>
      <c r="M16" s="44" t="s">
        <v>80</v>
      </c>
      <c r="N16" s="44">
        <f>COUNTIF(E21:E24,0)</f>
        <v>0</v>
      </c>
    </row>
    <row r="17" spans="1:14" s="42" customFormat="1" ht="15.95" customHeight="1" thickBot="1">
      <c r="A17" s="157"/>
      <c r="B17" s="153"/>
      <c r="C17" s="191"/>
      <c r="D17" s="60" t="str">
        <f>'１日目参加者CD登録'!B3</f>
        <v>南浜</v>
      </c>
      <c r="E17" s="43" t="str">
        <f t="shared" ref="E17:E19" si="6">IF(G17=H17,"1",IF(G17&gt;H17,"2","0"))</f>
        <v>1</v>
      </c>
      <c r="F17" s="43"/>
      <c r="G17" s="61">
        <f>'１日目対戦表　CD会場'!F9</f>
        <v>0</v>
      </c>
      <c r="H17" s="61">
        <f>'１日目対戦表　CD会場'!H9</f>
        <v>0</v>
      </c>
      <c r="I17" s="44">
        <f t="shared" ref="I17:I20" si="7">AVERAGE(G17-H17)</f>
        <v>0</v>
      </c>
      <c r="J17" s="105"/>
      <c r="L17" s="146"/>
      <c r="M17" s="44" t="s">
        <v>78</v>
      </c>
      <c r="N17" s="44">
        <f>COUNTIF(E21:E24,1)</f>
        <v>4</v>
      </c>
    </row>
    <row r="18" spans="1:14" s="42" customFormat="1" ht="15.95" customHeight="1" thickBot="1">
      <c r="A18" s="157"/>
      <c r="B18" s="153"/>
      <c r="C18" s="191"/>
      <c r="D18" s="60" t="str">
        <f>'１日目参加者CD登録'!B2</f>
        <v>紫竹山</v>
      </c>
      <c r="E18" s="43" t="str">
        <f t="shared" si="6"/>
        <v>1</v>
      </c>
      <c r="F18" s="43"/>
      <c r="G18" s="61">
        <f>'１日目対戦表　CD会場'!H11</f>
        <v>0</v>
      </c>
      <c r="H18" s="61">
        <f>'１日目対戦表　CD会場'!F11</f>
        <v>0</v>
      </c>
      <c r="I18" s="44">
        <f t="shared" si="7"/>
        <v>0</v>
      </c>
      <c r="J18" s="105"/>
      <c r="L18" s="146" t="s">
        <v>95</v>
      </c>
      <c r="M18" s="44" t="s">
        <v>79</v>
      </c>
      <c r="N18" s="44">
        <f>COUNTIF(E26:E29,2)</f>
        <v>0</v>
      </c>
    </row>
    <row r="19" spans="1:14" s="42" customFormat="1" ht="15.95" customHeight="1" thickBot="1">
      <c r="A19" s="157"/>
      <c r="B19" s="153"/>
      <c r="C19" s="191"/>
      <c r="D19" s="62" t="str">
        <f>'１日目参加者CD登録'!B6</f>
        <v>豊野</v>
      </c>
      <c r="E19" s="43" t="str">
        <f t="shared" si="6"/>
        <v>1</v>
      </c>
      <c r="F19" s="96"/>
      <c r="G19" s="63">
        <f>'１日目対戦表　CD会場'!H13</f>
        <v>0</v>
      </c>
      <c r="H19" s="63">
        <f>'１日目対戦表　CD会場'!F13</f>
        <v>0</v>
      </c>
      <c r="I19" s="45">
        <f t="shared" si="7"/>
        <v>0</v>
      </c>
      <c r="J19" s="105"/>
      <c r="L19" s="146"/>
      <c r="M19" s="44" t="s">
        <v>80</v>
      </c>
      <c r="N19" s="44">
        <f>COUNTIF(E26:E29,0)</f>
        <v>0</v>
      </c>
    </row>
    <row r="20" spans="1:14" s="42" customFormat="1" ht="15.95" customHeight="1" thickBot="1">
      <c r="A20" s="157"/>
      <c r="B20" s="153"/>
      <c r="C20" s="191"/>
      <c r="D20" s="46" t="s">
        <v>43</v>
      </c>
      <c r="E20" s="47">
        <f>E16+E17+E18+E19</f>
        <v>4</v>
      </c>
      <c r="F20" s="47"/>
      <c r="G20" s="48">
        <f>SUM(G16:G19)</f>
        <v>0</v>
      </c>
      <c r="H20" s="48">
        <f>SUM(H16:H19)</f>
        <v>0</v>
      </c>
      <c r="I20" s="48">
        <f t="shared" si="7"/>
        <v>0</v>
      </c>
      <c r="J20" s="5"/>
      <c r="L20" s="146"/>
      <c r="M20" s="44" t="s">
        <v>78</v>
      </c>
      <c r="N20" s="44">
        <f>COUNTIF(E26:E29,1)</f>
        <v>4</v>
      </c>
    </row>
    <row r="21" spans="1:14" s="42" customFormat="1" ht="15.95" customHeight="1" thickBot="1">
      <c r="A21" s="157"/>
      <c r="B21" s="152" t="str">
        <f>'１日目参加者CD登録'!A5</f>
        <v>寺尾ジュニアバスケットボールクラブ</v>
      </c>
      <c r="C21" s="190" t="str">
        <f>'１日目参加者CD登録'!C5</f>
        <v>群馬県</v>
      </c>
      <c r="D21" s="60" t="str">
        <f>'１日目参加者CD登録'!B4</f>
        <v>大山</v>
      </c>
      <c r="E21" s="43" t="str">
        <f>IF(G21=H21,"1",IF(G21&gt;H21,"2","0"))</f>
        <v>1</v>
      </c>
      <c r="F21" s="43"/>
      <c r="G21" s="61">
        <f>'１日目対戦表　CD会場'!H7</f>
        <v>0</v>
      </c>
      <c r="H21" s="61">
        <f>'１日目対戦表　CD会場'!F7</f>
        <v>0</v>
      </c>
      <c r="I21" s="44">
        <f>AVERAGE(G21-H21)</f>
        <v>0</v>
      </c>
      <c r="J21" s="105"/>
      <c r="L21" s="146" t="s">
        <v>96</v>
      </c>
      <c r="M21" s="44" t="s">
        <v>79</v>
      </c>
      <c r="N21" s="44">
        <f>COUNTIF(E31:E34,2)</f>
        <v>0</v>
      </c>
    </row>
    <row r="22" spans="1:14" s="42" customFormat="1" ht="15.95" customHeight="1" thickBot="1">
      <c r="A22" s="157"/>
      <c r="B22" s="153"/>
      <c r="C22" s="191"/>
      <c r="D22" s="60" t="str">
        <f>'１日目参加者CD登録'!B6</f>
        <v>豊野</v>
      </c>
      <c r="E22" s="43" t="str">
        <f t="shared" ref="E22:E24" si="8">IF(G22=H22,"1",IF(G22&gt;H22,"2","0"))</f>
        <v>1</v>
      </c>
      <c r="F22" s="43"/>
      <c r="G22" s="61">
        <f>'１日目対戦表　CD会場'!H10</f>
        <v>0</v>
      </c>
      <c r="H22" s="61">
        <f>'１日目対戦表　CD会場'!F10</f>
        <v>0</v>
      </c>
      <c r="I22" s="44">
        <f t="shared" ref="I22:I25" si="9">AVERAGE(G22-H22)</f>
        <v>0</v>
      </c>
      <c r="J22" s="105"/>
      <c r="L22" s="146"/>
      <c r="M22" s="44" t="s">
        <v>80</v>
      </c>
      <c r="N22" s="44">
        <f>COUNTIF(E31:E34,0)</f>
        <v>0</v>
      </c>
    </row>
    <row r="23" spans="1:14" s="42" customFormat="1" ht="15.95" customHeight="1" thickBot="1">
      <c r="A23" s="157"/>
      <c r="B23" s="153"/>
      <c r="C23" s="191"/>
      <c r="D23" s="60" t="str">
        <f>'１日目参加者CD登録'!B3</f>
        <v>南浜</v>
      </c>
      <c r="E23" s="43" t="str">
        <f t="shared" si="8"/>
        <v>1</v>
      </c>
      <c r="F23" s="43"/>
      <c r="G23" s="61">
        <f>'１日目対戦表　CD会場'!H12</f>
        <v>0</v>
      </c>
      <c r="H23" s="61">
        <f>'１日目対戦表　CD会場'!F12</f>
        <v>0</v>
      </c>
      <c r="I23" s="44">
        <f t="shared" si="9"/>
        <v>0</v>
      </c>
      <c r="J23" s="105"/>
      <c r="L23" s="146"/>
      <c r="M23" s="44" t="s">
        <v>78</v>
      </c>
      <c r="N23" s="44">
        <f>COUNTIF(E31:E34,1)</f>
        <v>4</v>
      </c>
    </row>
    <row r="24" spans="1:14" s="42" customFormat="1" ht="15.95" customHeight="1" thickBot="1">
      <c r="A24" s="157"/>
      <c r="B24" s="153"/>
      <c r="C24" s="191"/>
      <c r="D24" s="62" t="str">
        <f>'１日目参加者CD登録'!B2</f>
        <v>紫竹山</v>
      </c>
      <c r="E24" s="43" t="str">
        <f t="shared" si="8"/>
        <v>1</v>
      </c>
      <c r="F24" s="96"/>
      <c r="G24" s="63">
        <f>'１日目対戦表　CD会場'!F14</f>
        <v>0</v>
      </c>
      <c r="H24" s="63">
        <f>'１日目対戦表　CD会場'!H14</f>
        <v>0</v>
      </c>
      <c r="I24" s="45">
        <f t="shared" si="9"/>
        <v>0</v>
      </c>
      <c r="J24" s="105"/>
      <c r="L24" s="146" t="s">
        <v>97</v>
      </c>
      <c r="M24" s="44" t="s">
        <v>79</v>
      </c>
      <c r="N24" s="44">
        <f>COUNTIF(E36:E39,2)</f>
        <v>0</v>
      </c>
    </row>
    <row r="25" spans="1:14" s="42" customFormat="1" ht="15.95" customHeight="1" thickBot="1">
      <c r="A25" s="157"/>
      <c r="B25" s="153"/>
      <c r="C25" s="191"/>
      <c r="D25" s="46" t="s">
        <v>43</v>
      </c>
      <c r="E25" s="47">
        <f>E21+E22+E23+E24</f>
        <v>4</v>
      </c>
      <c r="F25" s="47"/>
      <c r="G25" s="48">
        <f>SUM(G21:G24)</f>
        <v>0</v>
      </c>
      <c r="H25" s="48">
        <f>SUM(H21:H24)</f>
        <v>0</v>
      </c>
      <c r="I25" s="48">
        <f t="shared" si="9"/>
        <v>0</v>
      </c>
      <c r="J25" s="5"/>
      <c r="L25" s="146"/>
      <c r="M25" s="44" t="s">
        <v>80</v>
      </c>
      <c r="N25" s="44">
        <f>COUNTIF(E36:E39,0)</f>
        <v>0</v>
      </c>
    </row>
    <row r="26" spans="1:14" s="42" customFormat="1" ht="15.95" customHeight="1" thickBot="1">
      <c r="A26" s="157"/>
      <c r="B26" s="152" t="str">
        <f>'１日目参加者CD登録'!A6</f>
        <v>豊野ミニバスケットボールクラブ</v>
      </c>
      <c r="C26" s="190" t="str">
        <f>'１日目参加者CD登録'!C6</f>
        <v>長野県</v>
      </c>
      <c r="D26" s="64" t="str">
        <f>'１日目参加者CD登録'!B2</f>
        <v>紫竹山</v>
      </c>
      <c r="E26" s="43" t="str">
        <f>IF(G26=H26,"1",IF(G26&gt;H26,"2","0"))</f>
        <v>1</v>
      </c>
      <c r="F26" s="77"/>
      <c r="G26" s="65">
        <f>'１日目対戦表　CD会場'!H8</f>
        <v>0</v>
      </c>
      <c r="H26" s="65">
        <f>'１日目対戦表　CD会場'!F8</f>
        <v>0</v>
      </c>
      <c r="I26" s="49">
        <f>AVERAGE(G26-H26)</f>
        <v>0</v>
      </c>
      <c r="J26" s="105"/>
      <c r="L26" s="146"/>
      <c r="M26" s="44" t="s">
        <v>78</v>
      </c>
      <c r="N26" s="44">
        <f>COUNTIF(E36:E39,1)</f>
        <v>4</v>
      </c>
    </row>
    <row r="27" spans="1:14" s="42" customFormat="1" ht="15.95" customHeight="1" thickBot="1">
      <c r="A27" s="157"/>
      <c r="B27" s="153"/>
      <c r="C27" s="191"/>
      <c r="D27" s="60" t="str">
        <f>'１日目参加者CD登録'!B5</f>
        <v>寺尾</v>
      </c>
      <c r="E27" s="43" t="str">
        <f t="shared" ref="E27:E29" si="10">IF(G27=H27,"1",IF(G27&gt;H27,"2","0"))</f>
        <v>1</v>
      </c>
      <c r="F27" s="43"/>
      <c r="G27" s="61">
        <f>'１日目対戦表　CD会場'!F10</f>
        <v>0</v>
      </c>
      <c r="H27" s="61">
        <f>'１日目対戦表　CD会場'!H10</f>
        <v>0</v>
      </c>
      <c r="I27" s="44">
        <f t="shared" ref="I27:I30" si="11">AVERAGE(G27-H27)</f>
        <v>0</v>
      </c>
      <c r="J27" s="105"/>
      <c r="L27" s="146" t="s">
        <v>98</v>
      </c>
      <c r="M27" s="44" t="s">
        <v>79</v>
      </c>
      <c r="N27" s="44">
        <f>COUNTIF(E41:E44,2)</f>
        <v>0</v>
      </c>
    </row>
    <row r="28" spans="1:14" s="42" customFormat="1" ht="15.95" customHeight="1" thickBot="1">
      <c r="A28" s="157"/>
      <c r="B28" s="153"/>
      <c r="C28" s="191"/>
      <c r="D28" s="60" t="str">
        <f>'１日目参加者CD登録'!B4</f>
        <v>大山</v>
      </c>
      <c r="E28" s="43" t="str">
        <f t="shared" si="10"/>
        <v>1</v>
      </c>
      <c r="F28" s="43"/>
      <c r="G28" s="61">
        <f>'１日目対戦表　CD会場'!F13</f>
        <v>0</v>
      </c>
      <c r="H28" s="61">
        <f>'１日目対戦表　CD会場'!H13</f>
        <v>0</v>
      </c>
      <c r="I28" s="44">
        <f t="shared" si="11"/>
        <v>0</v>
      </c>
      <c r="J28" s="105"/>
      <c r="L28" s="146"/>
      <c r="M28" s="44" t="s">
        <v>80</v>
      </c>
      <c r="N28" s="44">
        <f>COUNTIF(E41:E44,0)</f>
        <v>0</v>
      </c>
    </row>
    <row r="29" spans="1:14" s="42" customFormat="1" ht="15.95" customHeight="1" thickBot="1">
      <c r="A29" s="157"/>
      <c r="B29" s="153"/>
      <c r="C29" s="191"/>
      <c r="D29" s="62" t="str">
        <f>'１日目参加者CD登録'!B3</f>
        <v>南浜</v>
      </c>
      <c r="E29" s="43" t="str">
        <f t="shared" si="10"/>
        <v>1</v>
      </c>
      <c r="F29" s="96"/>
      <c r="G29" s="63">
        <f>'１日目対戦表　CD会場'!F15</f>
        <v>0</v>
      </c>
      <c r="H29" s="63">
        <f>'１日目対戦表　CD会場'!H15</f>
        <v>0</v>
      </c>
      <c r="I29" s="45">
        <f t="shared" si="11"/>
        <v>0</v>
      </c>
      <c r="J29" s="105"/>
      <c r="L29" s="146"/>
      <c r="M29" s="44" t="s">
        <v>78</v>
      </c>
      <c r="N29" s="44">
        <f>COUNTIF(E41:E44,1)</f>
        <v>4</v>
      </c>
    </row>
    <row r="30" spans="1:14" s="39" customFormat="1" ht="15.95" customHeight="1" thickBot="1">
      <c r="A30" s="158"/>
      <c r="B30" s="168"/>
      <c r="C30" s="192"/>
      <c r="D30" s="50" t="s">
        <v>43</v>
      </c>
      <c r="E30" s="47">
        <f>E26+E27+E28+E29</f>
        <v>4</v>
      </c>
      <c r="F30" s="104"/>
      <c r="G30" s="51">
        <f>SUM(G26:G29)</f>
        <v>0</v>
      </c>
      <c r="H30" s="51">
        <f>SUM(H26:H29)</f>
        <v>0</v>
      </c>
      <c r="I30" s="51">
        <f t="shared" si="11"/>
        <v>0</v>
      </c>
      <c r="J30" s="5"/>
      <c r="L30" s="146" t="s">
        <v>99</v>
      </c>
      <c r="M30" s="44" t="s">
        <v>79</v>
      </c>
      <c r="N30" s="44">
        <f>COUNTIF(E46:E49,2)</f>
        <v>0</v>
      </c>
    </row>
    <row r="31" spans="1:14" s="39" customFormat="1" ht="15.95" customHeight="1" thickTop="1">
      <c r="A31" s="189" t="s">
        <v>49</v>
      </c>
      <c r="B31" s="159" t="str">
        <f>'１日目参加者CD登録'!A9</f>
        <v>東青山ブルーファイターズ</v>
      </c>
      <c r="C31" s="186" t="str">
        <f>'１日目参加者CD登録'!C9</f>
        <v>新潟市</v>
      </c>
      <c r="D31" s="60" t="str">
        <f>'１日目参加者CD登録'!B10</f>
        <v>ウィッチーズ</v>
      </c>
      <c r="E31" s="43" t="str">
        <f>IF(G31=H31,"1",IF(G31&gt;H31,"2","0"))</f>
        <v>1</v>
      </c>
      <c r="F31" s="77"/>
      <c r="G31" s="66">
        <f>'１日目対戦表　CD会場'!F19</f>
        <v>0</v>
      </c>
      <c r="H31" s="66">
        <f>'１日目対戦表　CD会場'!H19</f>
        <v>0</v>
      </c>
      <c r="I31" s="52">
        <f>AVERAGE(G31-H31)</f>
        <v>0</v>
      </c>
      <c r="J31" s="105"/>
      <c r="L31" s="146"/>
      <c r="M31" s="44" t="s">
        <v>80</v>
      </c>
      <c r="N31" s="44">
        <f>COUNTIF(E46:E49,0)</f>
        <v>0</v>
      </c>
    </row>
    <row r="32" spans="1:14" s="39" customFormat="1" ht="15.95" customHeight="1">
      <c r="A32" s="174"/>
      <c r="B32" s="157"/>
      <c r="C32" s="187"/>
      <c r="D32" s="60" t="str">
        <f>'１日目参加者CD登録'!B13</f>
        <v>上田</v>
      </c>
      <c r="E32" s="43" t="str">
        <f t="shared" ref="E32:E34" si="12">IF(G32=H32,"1",IF(G32&gt;H32,"2","0"))</f>
        <v>1</v>
      </c>
      <c r="F32" s="43"/>
      <c r="G32" s="61">
        <f>'１日目対戦表　CD会場'!F21</f>
        <v>0</v>
      </c>
      <c r="H32" s="61">
        <f>'１日目対戦表　CD会場'!H21</f>
        <v>0</v>
      </c>
      <c r="I32" s="44">
        <f t="shared" ref="I32:I35" si="13">AVERAGE(G32-H32)</f>
        <v>0</v>
      </c>
      <c r="J32" s="105"/>
      <c r="L32" s="146"/>
      <c r="M32" s="44" t="s">
        <v>78</v>
      </c>
      <c r="N32" s="44">
        <f>COUNTIF(E46:E49,1)</f>
        <v>4</v>
      </c>
    </row>
    <row r="33" spans="1:14" s="39" customFormat="1" ht="15.95" customHeight="1">
      <c r="A33" s="174"/>
      <c r="B33" s="157"/>
      <c r="C33" s="187"/>
      <c r="D33" s="60" t="str">
        <f>'１日目参加者CD登録'!B11</f>
        <v>巻</v>
      </c>
      <c r="E33" s="43" t="str">
        <f t="shared" si="12"/>
        <v>1</v>
      </c>
      <c r="F33" s="43"/>
      <c r="G33" s="61">
        <f>'１日目対戦表　CD会場'!F24</f>
        <v>0</v>
      </c>
      <c r="H33" s="61">
        <f>'１日目対戦表　CD会場'!H24</f>
        <v>0</v>
      </c>
      <c r="I33" s="44">
        <f t="shared" si="13"/>
        <v>0</v>
      </c>
      <c r="J33" s="105"/>
      <c r="L33" s="146" t="s">
        <v>100</v>
      </c>
      <c r="M33" s="44" t="s">
        <v>79</v>
      </c>
      <c r="N33" s="44">
        <f>COUNTIF(E51:E54,2)</f>
        <v>0</v>
      </c>
    </row>
    <row r="34" spans="1:14" s="39" customFormat="1" ht="15.95" customHeight="1" thickBot="1">
      <c r="A34" s="174"/>
      <c r="B34" s="157"/>
      <c r="C34" s="187"/>
      <c r="D34" s="62" t="str">
        <f>'１日目参加者CD登録'!B12</f>
        <v>みなと</v>
      </c>
      <c r="E34" s="43" t="str">
        <f t="shared" si="12"/>
        <v>1</v>
      </c>
      <c r="F34" s="96"/>
      <c r="G34" s="63">
        <f>'１日目対戦表　CD会場'!H27</f>
        <v>0</v>
      </c>
      <c r="H34" s="63">
        <f>'１日目対戦表　CD会場'!F27</f>
        <v>0</v>
      </c>
      <c r="I34" s="45">
        <f t="shared" si="13"/>
        <v>0</v>
      </c>
      <c r="J34" s="105"/>
      <c r="L34" s="146"/>
      <c r="M34" s="44" t="s">
        <v>80</v>
      </c>
      <c r="N34" s="44">
        <f>COUNTIF(E51:E54,0)</f>
        <v>0</v>
      </c>
    </row>
    <row r="35" spans="1:14" s="39" customFormat="1" ht="15.95" customHeight="1" thickBot="1">
      <c r="A35" s="174"/>
      <c r="B35" s="160"/>
      <c r="C35" s="188"/>
      <c r="D35" s="46" t="s">
        <v>43</v>
      </c>
      <c r="E35" s="47">
        <f>E31+E32+E33+E34</f>
        <v>4</v>
      </c>
      <c r="F35" s="47"/>
      <c r="G35" s="48">
        <f>SUM(G31:G34)</f>
        <v>0</v>
      </c>
      <c r="H35" s="48">
        <f>SUM(H31:H34)</f>
        <v>0</v>
      </c>
      <c r="I35" s="48">
        <f t="shared" si="13"/>
        <v>0</v>
      </c>
      <c r="J35" s="5"/>
      <c r="L35" s="146"/>
      <c r="M35" s="44" t="s">
        <v>78</v>
      </c>
      <c r="N35" s="44">
        <f>COUNTIF(E51:E54,1)</f>
        <v>4</v>
      </c>
    </row>
    <row r="36" spans="1:14" s="53" customFormat="1" ht="15.95" customHeight="1">
      <c r="A36" s="174"/>
      <c r="B36" s="159" t="str">
        <f>'１日目参加者CD登録'!A10</f>
        <v>ウィッチーズ</v>
      </c>
      <c r="C36" s="186" t="str">
        <f>'１日目参加者CD登録'!C10</f>
        <v>長岡市</v>
      </c>
      <c r="D36" s="60" t="str">
        <f>'１日目参加者CD登録'!B9</f>
        <v>東青山</v>
      </c>
      <c r="E36" s="43" t="str">
        <f>IF(G36=H36,"1",IF(G36&gt;H36,"2","0"))</f>
        <v>1</v>
      </c>
      <c r="F36" s="43"/>
      <c r="G36" s="61">
        <f>'１日目対戦表　CD会場'!H19</f>
        <v>0</v>
      </c>
      <c r="H36" s="61">
        <f>'１日目対戦表　CD会場'!F19</f>
        <v>0</v>
      </c>
      <c r="I36" s="44">
        <f>AVERAGE(G36-H36)</f>
        <v>0</v>
      </c>
      <c r="J36" s="105"/>
      <c r="M36" s="98"/>
      <c r="N36" s="98"/>
    </row>
    <row r="37" spans="1:14" s="53" customFormat="1" ht="15.95" customHeight="1">
      <c r="A37" s="174"/>
      <c r="B37" s="157"/>
      <c r="C37" s="187"/>
      <c r="D37" s="60" t="str">
        <f>'１日目参加者CD登録'!B11</f>
        <v>巻</v>
      </c>
      <c r="E37" s="43" t="str">
        <f t="shared" ref="E37:E39" si="14">IF(G37=H37,"1",IF(G37&gt;H37,"2","0"))</f>
        <v>1</v>
      </c>
      <c r="F37" s="43"/>
      <c r="G37" s="61">
        <f>'１日目対戦表　CD会場'!H22</f>
        <v>0</v>
      </c>
      <c r="H37" s="61">
        <f>'１日目対戦表　CD会場'!F22</f>
        <v>0</v>
      </c>
      <c r="I37" s="44">
        <f t="shared" ref="I37:I40" si="15">AVERAGE(G37-H37)</f>
        <v>0</v>
      </c>
      <c r="J37" s="105"/>
      <c r="M37" s="98"/>
      <c r="N37" s="98"/>
    </row>
    <row r="38" spans="1:14" s="53" customFormat="1" ht="15.95" customHeight="1">
      <c r="A38" s="174"/>
      <c r="B38" s="157"/>
      <c r="C38" s="187"/>
      <c r="D38" s="60" t="str">
        <f>'１日目参加者CD登録'!B12</f>
        <v>みなと</v>
      </c>
      <c r="E38" s="43" t="str">
        <f t="shared" si="14"/>
        <v>1</v>
      </c>
      <c r="F38" s="43"/>
      <c r="G38" s="61">
        <f>'１日目対戦表　CD会場'!F25</f>
        <v>0</v>
      </c>
      <c r="H38" s="61">
        <f>'１日目対戦表　CD会場'!H25</f>
        <v>0</v>
      </c>
      <c r="I38" s="44">
        <f t="shared" si="15"/>
        <v>0</v>
      </c>
      <c r="J38" s="105"/>
      <c r="M38" s="98"/>
      <c r="N38" s="98"/>
    </row>
    <row r="39" spans="1:14" s="53" customFormat="1" ht="15.95" customHeight="1" thickBot="1">
      <c r="A39" s="174"/>
      <c r="B39" s="157"/>
      <c r="C39" s="187"/>
      <c r="D39" s="62" t="str">
        <f>'１日目参加者CD登録'!B13</f>
        <v>上田</v>
      </c>
      <c r="E39" s="43" t="str">
        <f t="shared" si="14"/>
        <v>1</v>
      </c>
      <c r="F39" s="96"/>
      <c r="G39" s="63">
        <f>'１日目対戦表　CD会場'!H28</f>
        <v>0</v>
      </c>
      <c r="H39" s="63">
        <f>'１日目対戦表　CD会場'!F28</f>
        <v>0</v>
      </c>
      <c r="I39" s="45">
        <f t="shared" si="15"/>
        <v>0</v>
      </c>
      <c r="J39" s="105"/>
      <c r="L39" s="54"/>
      <c r="M39" s="54"/>
      <c r="N39" s="54"/>
    </row>
    <row r="40" spans="1:14" s="53" customFormat="1" ht="15.95" customHeight="1" thickBot="1">
      <c r="A40" s="174"/>
      <c r="B40" s="160"/>
      <c r="C40" s="188"/>
      <c r="D40" s="46" t="s">
        <v>43</v>
      </c>
      <c r="E40" s="47">
        <f>E36+E37+E38+E39</f>
        <v>4</v>
      </c>
      <c r="F40" s="47"/>
      <c r="G40" s="48">
        <f>SUM(G36:G39)</f>
        <v>0</v>
      </c>
      <c r="H40" s="48">
        <f>SUM(H36:H39)</f>
        <v>0</v>
      </c>
      <c r="I40" s="48">
        <f t="shared" si="15"/>
        <v>0</v>
      </c>
      <c r="J40" s="5"/>
      <c r="L40" s="54"/>
      <c r="M40" s="54"/>
      <c r="N40" s="54"/>
    </row>
    <row r="41" spans="1:14" s="53" customFormat="1" ht="15.95" customHeight="1">
      <c r="A41" s="174"/>
      <c r="B41" s="159" t="str">
        <f>'１日目参加者CD登録'!A11</f>
        <v>ウルフガールズ巻</v>
      </c>
      <c r="C41" s="186" t="str">
        <f>'１日目参加者CD登録'!C11</f>
        <v>新潟市</v>
      </c>
      <c r="D41" s="60" t="str">
        <f>'１日目参加者CD登録'!B12</f>
        <v>みなと</v>
      </c>
      <c r="E41" s="43" t="str">
        <f>IF(G41=H41,"1",IF(G41&gt;H41,"2","0"))</f>
        <v>1</v>
      </c>
      <c r="F41" s="43"/>
      <c r="G41" s="61">
        <f>'１日目対戦表　CD会場'!F20</f>
        <v>0</v>
      </c>
      <c r="H41" s="61">
        <f>'１日目対戦表　CD会場'!H20</f>
        <v>0</v>
      </c>
      <c r="I41" s="44">
        <f>AVERAGE(G41-H41)</f>
        <v>0</v>
      </c>
      <c r="J41" s="105"/>
      <c r="L41" s="54"/>
      <c r="M41" s="54"/>
      <c r="N41" s="54"/>
    </row>
    <row r="42" spans="1:14" s="53" customFormat="1" ht="15.95" customHeight="1">
      <c r="A42" s="174"/>
      <c r="B42" s="157"/>
      <c r="C42" s="187"/>
      <c r="D42" s="60" t="str">
        <f>'１日目参加者CD登録'!B10</f>
        <v>ウィッチーズ</v>
      </c>
      <c r="E42" s="43" t="str">
        <f t="shared" ref="E42:E44" si="16">IF(G42=H42,"1",IF(G42&gt;H42,"2","0"))</f>
        <v>1</v>
      </c>
      <c r="F42" s="43"/>
      <c r="G42" s="61">
        <f>'１日目対戦表　CD会場'!F22</f>
        <v>0</v>
      </c>
      <c r="H42" s="61">
        <f>'１日目対戦表　CD会場'!H22</f>
        <v>0</v>
      </c>
      <c r="I42" s="44">
        <f>AVERAGE(G42-H42)</f>
        <v>0</v>
      </c>
      <c r="J42" s="105"/>
      <c r="L42" s="54"/>
      <c r="M42" s="54"/>
      <c r="N42" s="54"/>
    </row>
    <row r="43" spans="1:14" s="53" customFormat="1" ht="15.95" customHeight="1">
      <c r="A43" s="174"/>
      <c r="B43" s="157"/>
      <c r="C43" s="187"/>
      <c r="D43" s="60" t="str">
        <f>'１日目参加者CD登録'!B9</f>
        <v>東青山</v>
      </c>
      <c r="E43" s="43" t="str">
        <f t="shared" si="16"/>
        <v>1</v>
      </c>
      <c r="F43" s="43"/>
      <c r="G43" s="61">
        <f>'１日目対戦表　CD会場'!H24</f>
        <v>0</v>
      </c>
      <c r="H43" s="61">
        <f>'１日目対戦表　CD会場'!F24</f>
        <v>0</v>
      </c>
      <c r="I43" s="44">
        <f t="shared" ref="I43:I45" si="17">AVERAGE(G43-H43)</f>
        <v>0</v>
      </c>
      <c r="J43" s="105"/>
      <c r="L43" s="54"/>
      <c r="M43" s="54"/>
      <c r="N43" s="54"/>
    </row>
    <row r="44" spans="1:14" s="53" customFormat="1" ht="15.95" customHeight="1" thickBot="1">
      <c r="A44" s="174"/>
      <c r="B44" s="157"/>
      <c r="C44" s="187"/>
      <c r="D44" s="62" t="str">
        <f>'１日目参加者CD登録'!B13</f>
        <v>上田</v>
      </c>
      <c r="E44" s="43" t="str">
        <f t="shared" si="16"/>
        <v>1</v>
      </c>
      <c r="F44" s="96"/>
      <c r="G44" s="63">
        <f>'１日目対戦表　CD会場'!H26</f>
        <v>0</v>
      </c>
      <c r="H44" s="63">
        <f>'１日目対戦表　CD会場'!F26</f>
        <v>0</v>
      </c>
      <c r="I44" s="45">
        <f t="shared" si="17"/>
        <v>0</v>
      </c>
      <c r="J44" s="105"/>
      <c r="L44" s="54"/>
      <c r="M44" s="54"/>
      <c r="N44" s="54"/>
    </row>
    <row r="45" spans="1:14" s="53" customFormat="1" ht="15.95" customHeight="1" thickBot="1">
      <c r="A45" s="174"/>
      <c r="B45" s="160"/>
      <c r="C45" s="188"/>
      <c r="D45" s="46" t="s">
        <v>43</v>
      </c>
      <c r="E45" s="47">
        <f>E41+E42+E43+E44</f>
        <v>4</v>
      </c>
      <c r="F45" s="47"/>
      <c r="G45" s="48">
        <f>SUM(G41:G44)</f>
        <v>0</v>
      </c>
      <c r="H45" s="48">
        <f>SUM(H41:H44)</f>
        <v>0</v>
      </c>
      <c r="I45" s="48">
        <f t="shared" si="17"/>
        <v>0</v>
      </c>
      <c r="J45" s="5"/>
      <c r="L45" s="54"/>
      <c r="M45" s="54"/>
      <c r="N45" s="54"/>
    </row>
    <row r="46" spans="1:14" s="53" customFormat="1" ht="15.95" customHeight="1">
      <c r="A46" s="174"/>
      <c r="B46" s="159" t="str">
        <f>'１日目参加者CD登録'!A12</f>
        <v>みなとスポーツ少年団ミニバスケットボール部</v>
      </c>
      <c r="C46" s="186" t="str">
        <f>'１日目参加者CD登録'!C12</f>
        <v>福島県</v>
      </c>
      <c r="D46" s="60" t="str">
        <f>'１日目参加者CD登録'!B11</f>
        <v>巻</v>
      </c>
      <c r="E46" s="43" t="str">
        <f>IF(G46=H46,"1",IF(G46&gt;H46,"2","0"))</f>
        <v>1</v>
      </c>
      <c r="F46" s="43"/>
      <c r="G46" s="61">
        <f>'１日目対戦表　CD会場'!H20</f>
        <v>0</v>
      </c>
      <c r="H46" s="61">
        <f>'１日目対戦表　CD会場'!F20</f>
        <v>0</v>
      </c>
      <c r="I46" s="44">
        <f>AVERAGE(G46-H46)</f>
        <v>0</v>
      </c>
      <c r="J46" s="105"/>
      <c r="L46" s="54"/>
      <c r="M46" s="54"/>
      <c r="N46" s="54"/>
    </row>
    <row r="47" spans="1:14" s="53" customFormat="1" ht="15.95" customHeight="1">
      <c r="A47" s="174"/>
      <c r="B47" s="157"/>
      <c r="C47" s="187"/>
      <c r="D47" s="60" t="str">
        <f>'１日目参加者CD登録'!B13</f>
        <v>上田</v>
      </c>
      <c r="E47" s="43" t="str">
        <f t="shared" ref="E47:E49" si="18">IF(G47=H47,"1",IF(G47&gt;H47,"2","0"))</f>
        <v>1</v>
      </c>
      <c r="F47" s="43"/>
      <c r="G47" s="61">
        <f>'１日目対戦表　CD会場'!H23</f>
        <v>0</v>
      </c>
      <c r="H47" s="61">
        <f>'１日目対戦表　CD会場'!F23</f>
        <v>0</v>
      </c>
      <c r="I47" s="44">
        <f t="shared" ref="I47:I50" si="19">AVERAGE(G47-H47)</f>
        <v>0</v>
      </c>
      <c r="J47" s="105"/>
      <c r="L47" s="54"/>
      <c r="M47" s="54"/>
      <c r="N47" s="54"/>
    </row>
    <row r="48" spans="1:14" s="53" customFormat="1" ht="15.95" customHeight="1">
      <c r="A48" s="174"/>
      <c r="B48" s="157"/>
      <c r="C48" s="187"/>
      <c r="D48" s="60" t="str">
        <f>'１日目参加者CD登録'!B10</f>
        <v>ウィッチーズ</v>
      </c>
      <c r="E48" s="43" t="str">
        <f t="shared" si="18"/>
        <v>1</v>
      </c>
      <c r="F48" s="43"/>
      <c r="G48" s="61">
        <f>'１日目対戦表　CD会場'!H25</f>
        <v>0</v>
      </c>
      <c r="H48" s="61">
        <f>'１日目対戦表　CD会場'!F25</f>
        <v>0</v>
      </c>
      <c r="I48" s="44">
        <f t="shared" si="19"/>
        <v>0</v>
      </c>
      <c r="J48" s="105"/>
      <c r="L48" s="54"/>
      <c r="M48" s="54"/>
      <c r="N48" s="54"/>
    </row>
    <row r="49" spans="1:14" s="53" customFormat="1" ht="15.95" customHeight="1" thickBot="1">
      <c r="A49" s="174"/>
      <c r="B49" s="157"/>
      <c r="C49" s="187"/>
      <c r="D49" s="62" t="str">
        <f>'１日目参加者CD登録'!B9</f>
        <v>東青山</v>
      </c>
      <c r="E49" s="43" t="str">
        <f t="shared" si="18"/>
        <v>1</v>
      </c>
      <c r="F49" s="96"/>
      <c r="G49" s="63">
        <f>'１日目対戦表　CD会場'!F27</f>
        <v>0</v>
      </c>
      <c r="H49" s="63">
        <f>'１日目対戦表　CD会場'!H27</f>
        <v>0</v>
      </c>
      <c r="I49" s="45">
        <f t="shared" si="19"/>
        <v>0</v>
      </c>
      <c r="J49" s="105"/>
      <c r="L49" s="54"/>
      <c r="M49" s="54"/>
      <c r="N49" s="54"/>
    </row>
    <row r="50" spans="1:14" s="53" customFormat="1" ht="15.95" customHeight="1" thickBot="1">
      <c r="A50" s="174"/>
      <c r="B50" s="160"/>
      <c r="C50" s="188"/>
      <c r="D50" s="46" t="s">
        <v>43</v>
      </c>
      <c r="E50" s="47">
        <f>E46+E47+E48+E49</f>
        <v>4</v>
      </c>
      <c r="F50" s="47"/>
      <c r="G50" s="48">
        <f>SUM(G46:G49)</f>
        <v>0</v>
      </c>
      <c r="H50" s="48">
        <f>SUM(H46:H49)</f>
        <v>0</v>
      </c>
      <c r="I50" s="48">
        <f t="shared" si="19"/>
        <v>0</v>
      </c>
      <c r="J50" s="5"/>
      <c r="L50" s="54"/>
      <c r="M50" s="54"/>
      <c r="N50" s="54"/>
    </row>
    <row r="51" spans="1:14" s="53" customFormat="1" ht="15.95" customHeight="1">
      <c r="A51" s="174"/>
      <c r="B51" s="176" t="str">
        <f>'１日目参加者CD登録'!A13</f>
        <v>上田phoenix</v>
      </c>
      <c r="C51" s="186" t="str">
        <f>'１日目参加者CD登録'!C13</f>
        <v>長野県</v>
      </c>
      <c r="D51" s="64" t="str">
        <f>'１日目参加者CD登録'!B9</f>
        <v>東青山</v>
      </c>
      <c r="E51" s="43" t="str">
        <f>IF(G51=H51,"1",IF(G51&gt;H51,"2","0"))</f>
        <v>1</v>
      </c>
      <c r="F51" s="77"/>
      <c r="G51" s="65">
        <f>'１日目対戦表　CD会場'!H21</f>
        <v>0</v>
      </c>
      <c r="H51" s="65">
        <f>'１日目対戦表　CD会場'!F21</f>
        <v>0</v>
      </c>
      <c r="I51" s="49">
        <f>AVERAGE(G51-H51)</f>
        <v>0</v>
      </c>
      <c r="J51" s="105"/>
      <c r="L51" s="54"/>
      <c r="M51" s="54"/>
      <c r="N51" s="54"/>
    </row>
    <row r="52" spans="1:14" s="53" customFormat="1" ht="15.95" customHeight="1">
      <c r="A52" s="174"/>
      <c r="B52" s="157"/>
      <c r="C52" s="187"/>
      <c r="D52" s="60" t="str">
        <f>'１日目参加者CD登録'!B12</f>
        <v>みなと</v>
      </c>
      <c r="E52" s="43" t="str">
        <f t="shared" ref="E52:E54" si="20">IF(G52=H52,"1",IF(G52&gt;H52,"2","0"))</f>
        <v>1</v>
      </c>
      <c r="F52" s="43"/>
      <c r="G52" s="61">
        <f>'１日目対戦表　CD会場'!F23</f>
        <v>0</v>
      </c>
      <c r="H52" s="61">
        <f>'１日目対戦表　CD会場'!H23</f>
        <v>0</v>
      </c>
      <c r="I52" s="44">
        <f t="shared" ref="I52:I55" si="21">AVERAGE(G52-H52)</f>
        <v>0</v>
      </c>
      <c r="J52" s="105"/>
      <c r="L52" s="54"/>
      <c r="M52" s="54"/>
      <c r="N52" s="54"/>
    </row>
    <row r="53" spans="1:14" s="53" customFormat="1" ht="15.95" customHeight="1">
      <c r="A53" s="174"/>
      <c r="B53" s="157"/>
      <c r="C53" s="187"/>
      <c r="D53" s="60" t="str">
        <f>'１日目参加者CD登録'!B11</f>
        <v>巻</v>
      </c>
      <c r="E53" s="43" t="str">
        <f t="shared" si="20"/>
        <v>1</v>
      </c>
      <c r="F53" s="43"/>
      <c r="G53" s="61">
        <f>'１日目対戦表　CD会場'!F26</f>
        <v>0</v>
      </c>
      <c r="H53" s="61">
        <f>'１日目対戦表　CD会場'!H26</f>
        <v>0</v>
      </c>
      <c r="I53" s="44">
        <f t="shared" si="21"/>
        <v>0</v>
      </c>
      <c r="J53" s="105"/>
      <c r="L53" s="54"/>
      <c r="M53" s="54"/>
      <c r="N53" s="54"/>
    </row>
    <row r="54" spans="1:14" s="53" customFormat="1" ht="15.95" customHeight="1" thickBot="1">
      <c r="A54" s="174"/>
      <c r="B54" s="157"/>
      <c r="C54" s="187"/>
      <c r="D54" s="62" t="str">
        <f>'１日目参加者CD登録'!B10</f>
        <v>ウィッチーズ</v>
      </c>
      <c r="E54" s="43" t="str">
        <f t="shared" si="20"/>
        <v>1</v>
      </c>
      <c r="F54" s="96"/>
      <c r="G54" s="63">
        <f>'１日目対戦表　CD会場'!F28</f>
        <v>0</v>
      </c>
      <c r="H54" s="63">
        <f>'１日目対戦表　CD会場'!H28</f>
        <v>0</v>
      </c>
      <c r="I54" s="45">
        <f t="shared" si="21"/>
        <v>0</v>
      </c>
      <c r="J54" s="105"/>
      <c r="L54" s="54"/>
      <c r="M54" s="54"/>
      <c r="N54" s="54"/>
    </row>
    <row r="55" spans="1:14" s="53" customFormat="1" ht="15.95" customHeight="1" thickBot="1">
      <c r="A55" s="175"/>
      <c r="B55" s="158"/>
      <c r="C55" s="188"/>
      <c r="D55" s="50" t="s">
        <v>43</v>
      </c>
      <c r="E55" s="47">
        <f>E51+E52+E53+E54</f>
        <v>4</v>
      </c>
      <c r="F55" s="104"/>
      <c r="G55" s="51">
        <f>SUM(G51:G54)</f>
        <v>0</v>
      </c>
      <c r="H55" s="51">
        <f>SUM(H51:H54)</f>
        <v>0</v>
      </c>
      <c r="I55" s="51">
        <f t="shared" si="21"/>
        <v>0</v>
      </c>
      <c r="J55" s="5"/>
      <c r="L55" s="54"/>
      <c r="M55" s="54"/>
      <c r="N55" s="54"/>
    </row>
    <row r="56" spans="1:14" s="53" customFormat="1" ht="15.95" customHeight="1" thickTop="1">
      <c r="A56" s="173" t="s">
        <v>45</v>
      </c>
      <c r="B56" s="173"/>
      <c r="C56" s="173"/>
      <c r="D56" s="173"/>
      <c r="E56" s="173"/>
      <c r="F56" s="173"/>
      <c r="G56" s="173"/>
      <c r="H56" s="173"/>
      <c r="I56" s="173"/>
      <c r="J56" s="95"/>
      <c r="L56" s="54"/>
      <c r="M56" s="54"/>
      <c r="N56" s="54"/>
    </row>
  </sheetData>
  <mergeCells count="44">
    <mergeCell ref="A1:I1"/>
    <mergeCell ref="A2:I2"/>
    <mergeCell ref="A3:I3"/>
    <mergeCell ref="A4:A5"/>
    <mergeCell ref="B4:B5"/>
    <mergeCell ref="C4:C5"/>
    <mergeCell ref="D4:D5"/>
    <mergeCell ref="E4:E5"/>
    <mergeCell ref="G4:I4"/>
    <mergeCell ref="C26:C30"/>
    <mergeCell ref="A6:A30"/>
    <mergeCell ref="B6:B10"/>
    <mergeCell ref="C6:C10"/>
    <mergeCell ref="B11:B15"/>
    <mergeCell ref="C11:C15"/>
    <mergeCell ref="B16:B20"/>
    <mergeCell ref="C16:C20"/>
    <mergeCell ref="B21:B25"/>
    <mergeCell ref="C21:C25"/>
    <mergeCell ref="Q6:Q10"/>
    <mergeCell ref="Q11:Q15"/>
    <mergeCell ref="A56:I56"/>
    <mergeCell ref="B46:B50"/>
    <mergeCell ref="C46:C50"/>
    <mergeCell ref="B51:B55"/>
    <mergeCell ref="C51:C55"/>
    <mergeCell ref="A31:A55"/>
    <mergeCell ref="B31:B35"/>
    <mergeCell ref="C31:C35"/>
    <mergeCell ref="B36:B40"/>
    <mergeCell ref="C36:C40"/>
    <mergeCell ref="B41:B45"/>
    <mergeCell ref="C41:C45"/>
    <mergeCell ref="B26:B30"/>
    <mergeCell ref="L6:L8"/>
    <mergeCell ref="L24:L26"/>
    <mergeCell ref="L27:L29"/>
    <mergeCell ref="L30:L32"/>
    <mergeCell ref="L33:L35"/>
    <mergeCell ref="L9:L11"/>
    <mergeCell ref="L12:L14"/>
    <mergeCell ref="L15:L17"/>
    <mergeCell ref="L18:L20"/>
    <mergeCell ref="L21:L23"/>
  </mergeCells>
  <phoneticPr fontId="2"/>
  <pageMargins left="0" right="0" top="0" bottom="0" header="0.31496062992125984" footer="0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"/>
  <sheetViews>
    <sheetView workbookViewId="0">
      <selection activeCell="M10" sqref="M10"/>
    </sheetView>
  </sheetViews>
  <sheetFormatPr defaultColWidth="8.875" defaultRowHeight="24.75" customHeight="1"/>
  <cols>
    <col min="1" max="1" width="35.625" style="117" customWidth="1"/>
    <col min="2" max="2" width="8.75" style="117" customWidth="1"/>
    <col min="3" max="3" width="8.75" style="122" customWidth="1"/>
    <col min="4" max="5" width="8.75" style="117" customWidth="1"/>
    <col min="6" max="6" width="8.75" style="122" customWidth="1"/>
    <col min="7" max="10" width="8.75" style="117" customWidth="1"/>
    <col min="11" max="16384" width="8.875" style="117"/>
  </cols>
  <sheetData>
    <row r="1" spans="1:10" ht="24.75" customHeight="1">
      <c r="C1" s="122" t="s">
        <v>152</v>
      </c>
      <c r="F1" s="122" t="s">
        <v>151</v>
      </c>
    </row>
    <row r="2" spans="1:10" ht="24.75" customHeight="1">
      <c r="A2" s="12" t="s">
        <v>50</v>
      </c>
      <c r="B2" s="12" t="s">
        <v>51</v>
      </c>
      <c r="C2" s="69" t="s">
        <v>55</v>
      </c>
      <c r="D2" s="111" t="s">
        <v>39</v>
      </c>
      <c r="E2" s="111" t="s">
        <v>40</v>
      </c>
      <c r="F2" s="68" t="s">
        <v>56</v>
      </c>
      <c r="G2" s="12" t="s">
        <v>52</v>
      </c>
      <c r="H2" s="12" t="s">
        <v>53</v>
      </c>
      <c r="I2" s="12" t="s">
        <v>54</v>
      </c>
      <c r="J2" s="111" t="s">
        <v>37</v>
      </c>
    </row>
    <row r="3" spans="1:10" ht="24.75" customHeight="1">
      <c r="A3" s="120" t="str">
        <f>勝点表!A9</f>
        <v>早月Jr.ミニバスケットボールクラブ</v>
      </c>
      <c r="B3" s="120" t="str">
        <f>勝点表!B9</f>
        <v>富山県</v>
      </c>
      <c r="C3" s="124">
        <f>勝点表!F9</f>
        <v>0</v>
      </c>
      <c r="D3" s="119">
        <f>勝点表!G9</f>
        <v>0</v>
      </c>
      <c r="E3" s="119">
        <f>勝点表!H9</f>
        <v>0</v>
      </c>
      <c r="F3" s="124">
        <f>勝点表!I9</f>
        <v>0</v>
      </c>
      <c r="G3" s="119">
        <f>勝点表!C9</f>
        <v>0</v>
      </c>
      <c r="H3" s="119">
        <f>勝点表!D9</f>
        <v>0</v>
      </c>
      <c r="I3" s="119">
        <f>勝点表!E9</f>
        <v>0</v>
      </c>
      <c r="J3" s="119">
        <f>勝点表!J9</f>
        <v>0</v>
      </c>
    </row>
    <row r="4" spans="1:10" ht="24.75" customHeight="1">
      <c r="A4" s="109" t="str">
        <f>勝点表!A22</f>
        <v>紫竹山パープルウルフ</v>
      </c>
      <c r="B4" s="109" t="str">
        <f>勝点表!B22</f>
        <v>新潟市</v>
      </c>
      <c r="C4" s="123">
        <f>勝点表!F22</f>
        <v>0</v>
      </c>
      <c r="D4" s="121">
        <f>勝点表!G22</f>
        <v>0</v>
      </c>
      <c r="E4" s="121">
        <f>勝点表!H22</f>
        <v>0</v>
      </c>
      <c r="F4" s="123">
        <f>勝点表!I22</f>
        <v>0</v>
      </c>
      <c r="G4" s="121">
        <f>勝点表!C22</f>
        <v>0</v>
      </c>
      <c r="H4" s="121">
        <f>勝点表!D22</f>
        <v>0</v>
      </c>
      <c r="I4" s="121">
        <f>勝点表!E22</f>
        <v>0</v>
      </c>
      <c r="J4" s="121">
        <f>勝点表!J22</f>
        <v>0</v>
      </c>
    </row>
    <row r="5" spans="1:10" ht="24.75" customHeight="1">
      <c r="A5" s="109" t="str">
        <f>勝点表!A30</f>
        <v>東青山ブルーファイターズ</v>
      </c>
      <c r="B5" s="109" t="str">
        <f>勝点表!B30</f>
        <v>新潟市</v>
      </c>
      <c r="C5" s="123">
        <f>勝点表!F30</f>
        <v>0</v>
      </c>
      <c r="D5" s="121">
        <f>勝点表!G30</f>
        <v>0</v>
      </c>
      <c r="E5" s="121">
        <f>勝点表!H30</f>
        <v>0</v>
      </c>
      <c r="F5" s="123">
        <f>勝点表!I30</f>
        <v>0</v>
      </c>
      <c r="G5" s="121">
        <f>勝点表!C30</f>
        <v>0</v>
      </c>
      <c r="H5" s="121">
        <f>勝点表!D30</f>
        <v>0</v>
      </c>
      <c r="I5" s="121">
        <f>勝点表!E30</f>
        <v>0</v>
      </c>
      <c r="J5" s="121">
        <f>勝点表!J30</f>
        <v>0</v>
      </c>
    </row>
    <row r="6" spans="1:10" ht="24.75" customHeight="1">
      <c r="A6" s="109" t="str">
        <f>勝点表!A17</f>
        <v>定塚ミニバスケットボールクラブ</v>
      </c>
      <c r="B6" s="121" t="str">
        <f>勝点表!B17</f>
        <v>富山県</v>
      </c>
      <c r="C6" s="123">
        <f>勝点表!F17</f>
        <v>0</v>
      </c>
      <c r="D6" s="121">
        <f>勝点表!G17</f>
        <v>0</v>
      </c>
      <c r="E6" s="121">
        <f>勝点表!H17</f>
        <v>0</v>
      </c>
      <c r="F6" s="123">
        <f>勝点表!I17</f>
        <v>0</v>
      </c>
      <c r="G6" s="121">
        <f>勝点表!C17</f>
        <v>0</v>
      </c>
      <c r="H6" s="121">
        <f>勝点表!D17</f>
        <v>0</v>
      </c>
      <c r="I6" s="121">
        <f>勝点表!E17</f>
        <v>0</v>
      </c>
      <c r="J6" s="121">
        <f>勝点表!J17</f>
        <v>0</v>
      </c>
    </row>
    <row r="7" spans="1:10" ht="24.75" customHeight="1">
      <c r="A7" s="119" t="str">
        <f>勝点表!A33</f>
        <v>みなとスポーツ少年団ミニバスケットボール部</v>
      </c>
      <c r="B7" s="119" t="str">
        <f>勝点表!B33</f>
        <v>福島県</v>
      </c>
      <c r="C7" s="124">
        <f>勝点表!F33</f>
        <v>0</v>
      </c>
      <c r="D7" s="119">
        <f>勝点表!G33</f>
        <v>0</v>
      </c>
      <c r="E7" s="119">
        <f>勝点表!H33</f>
        <v>0</v>
      </c>
      <c r="F7" s="124">
        <f>勝点表!I33</f>
        <v>0</v>
      </c>
      <c r="G7" s="119">
        <f>勝点表!C33</f>
        <v>0</v>
      </c>
      <c r="H7" s="119">
        <f>勝点表!D33</f>
        <v>0</v>
      </c>
      <c r="I7" s="119">
        <f>勝点表!E33</f>
        <v>0</v>
      </c>
      <c r="J7" s="119">
        <f>勝点表!J33</f>
        <v>0</v>
      </c>
    </row>
    <row r="8" spans="1:10" s="16" customFormat="1" ht="24.75" customHeight="1">
      <c r="A8" s="109" t="str">
        <f>勝点表!A16</f>
        <v>鳥屋野Nutty－MBC</v>
      </c>
      <c r="B8" s="121" t="str">
        <f>勝点表!B16</f>
        <v>新潟市</v>
      </c>
      <c r="C8" s="123">
        <f>勝点表!F16</f>
        <v>0</v>
      </c>
      <c r="D8" s="121">
        <f>勝点表!G16</f>
        <v>0</v>
      </c>
      <c r="E8" s="121">
        <f>勝点表!H16</f>
        <v>0</v>
      </c>
      <c r="F8" s="123">
        <f>勝点表!I16</f>
        <v>0</v>
      </c>
      <c r="G8" s="121">
        <f>勝点表!C16</f>
        <v>0</v>
      </c>
      <c r="H8" s="121">
        <f>勝点表!D16</f>
        <v>0</v>
      </c>
      <c r="I8" s="121">
        <f>勝点表!E16</f>
        <v>0</v>
      </c>
      <c r="J8" s="121">
        <f>勝点表!J16</f>
        <v>0</v>
      </c>
    </row>
    <row r="9" spans="1:10" s="16" customFormat="1" ht="24.75" customHeight="1">
      <c r="A9" s="109" t="str">
        <f>勝点表!A26</f>
        <v>豊野ミニバスケットボールクラブ</v>
      </c>
      <c r="B9" s="109" t="str">
        <f>勝点表!B26</f>
        <v>長野県</v>
      </c>
      <c r="C9" s="123">
        <f>勝点表!F26</f>
        <v>0</v>
      </c>
      <c r="D9" s="121">
        <f>勝点表!G26</f>
        <v>0</v>
      </c>
      <c r="E9" s="121">
        <f>勝点表!H26</f>
        <v>0</v>
      </c>
      <c r="F9" s="123">
        <f>勝点表!I26</f>
        <v>0</v>
      </c>
      <c r="G9" s="121">
        <f>勝点表!C26</f>
        <v>0</v>
      </c>
      <c r="H9" s="121">
        <f>勝点表!D26</f>
        <v>0</v>
      </c>
      <c r="I9" s="121">
        <f>勝点表!E26</f>
        <v>0</v>
      </c>
      <c r="J9" s="121">
        <f>勝点表!J26</f>
        <v>0</v>
      </c>
    </row>
    <row r="10" spans="1:10" s="16" customFormat="1" ht="24.75" customHeight="1">
      <c r="A10" s="120" t="str">
        <f>勝点表!A10</f>
        <v>会津美里ミニバスケットボールスポーツ少年団</v>
      </c>
      <c r="B10" s="119" t="str">
        <f>勝点表!B10</f>
        <v>福島県</v>
      </c>
      <c r="C10" s="124">
        <f>勝点表!F10</f>
        <v>0</v>
      </c>
      <c r="D10" s="119">
        <f>勝点表!G10</f>
        <v>0</v>
      </c>
      <c r="E10" s="119">
        <f>勝点表!H10</f>
        <v>0</v>
      </c>
      <c r="F10" s="124">
        <f>勝点表!I10</f>
        <v>0</v>
      </c>
      <c r="G10" s="119">
        <f>勝点表!C10</f>
        <v>0</v>
      </c>
      <c r="H10" s="119">
        <f>勝点表!D10</f>
        <v>0</v>
      </c>
      <c r="I10" s="119">
        <f>勝点表!E10</f>
        <v>0</v>
      </c>
      <c r="J10" s="119">
        <f>勝点表!J10</f>
        <v>0</v>
      </c>
    </row>
    <row r="11" spans="1:10" s="16" customFormat="1" ht="24.75" customHeight="1">
      <c r="A11" s="119" t="str">
        <f>勝点表!A32</f>
        <v>ウルフガールズ巻</v>
      </c>
      <c r="B11" s="119" t="str">
        <f>勝点表!B32</f>
        <v>新潟市</v>
      </c>
      <c r="C11" s="124">
        <f>勝点表!F32</f>
        <v>0</v>
      </c>
      <c r="D11" s="119">
        <f>勝点表!G32</f>
        <v>0</v>
      </c>
      <c r="E11" s="119">
        <f>勝点表!H32</f>
        <v>0</v>
      </c>
      <c r="F11" s="124">
        <f>勝点表!I32</f>
        <v>0</v>
      </c>
      <c r="G11" s="119">
        <f>勝点表!C32</f>
        <v>0</v>
      </c>
      <c r="H11" s="119">
        <f>勝点表!D32</f>
        <v>0</v>
      </c>
      <c r="I11" s="119">
        <f>勝点表!E32</f>
        <v>0</v>
      </c>
      <c r="J11" s="119">
        <f>勝点表!J32</f>
        <v>0</v>
      </c>
    </row>
    <row r="12" spans="1:10" s="16" customFormat="1" ht="24.75" customHeight="1">
      <c r="A12" s="109" t="str">
        <f>勝点表!A18</f>
        <v>千代野ミニバスケットボールスポーツ少年団</v>
      </c>
      <c r="B12" s="121" t="str">
        <f>勝点表!B18</f>
        <v>石川県</v>
      </c>
      <c r="C12" s="123">
        <f>勝点表!F18</f>
        <v>0</v>
      </c>
      <c r="D12" s="121">
        <f>勝点表!G18</f>
        <v>0</v>
      </c>
      <c r="E12" s="121">
        <f>勝点表!H18</f>
        <v>0</v>
      </c>
      <c r="F12" s="123">
        <f>勝点表!I18</f>
        <v>0</v>
      </c>
      <c r="G12" s="121">
        <f>勝点表!C18</f>
        <v>0</v>
      </c>
      <c r="H12" s="121">
        <f>勝点表!D18</f>
        <v>0</v>
      </c>
      <c r="I12" s="121">
        <f>勝点表!E18</f>
        <v>0</v>
      </c>
      <c r="J12" s="121">
        <f>勝点表!J18</f>
        <v>0</v>
      </c>
    </row>
    <row r="13" spans="1:10" s="16" customFormat="1" ht="24.75" customHeight="1">
      <c r="A13" s="118" t="str">
        <f>勝点表!A6</f>
        <v>KOBARIパワーチーターズ</v>
      </c>
      <c r="B13" s="118" t="str">
        <f>勝点表!B6</f>
        <v>新潟市</v>
      </c>
      <c r="C13" s="124">
        <f>勝点表!F6</f>
        <v>0</v>
      </c>
      <c r="D13" s="119">
        <f>勝点表!G6</f>
        <v>0</v>
      </c>
      <c r="E13" s="119">
        <f>勝点表!H6</f>
        <v>0</v>
      </c>
      <c r="F13" s="124">
        <f>勝点表!I6</f>
        <v>0</v>
      </c>
      <c r="G13" s="119">
        <f>勝点表!C6</f>
        <v>0</v>
      </c>
      <c r="H13" s="119">
        <f>勝点表!D6</f>
        <v>0</v>
      </c>
      <c r="I13" s="119">
        <f>勝点表!E6</f>
        <v>0</v>
      </c>
      <c r="J13" s="119">
        <f>勝点表!J6</f>
        <v>0</v>
      </c>
    </row>
    <row r="14" spans="1:10" s="16" customFormat="1" ht="24.75" customHeight="1">
      <c r="A14" s="109" t="str">
        <f>勝点表!A23</f>
        <v>南浜WINGS</v>
      </c>
      <c r="B14" s="109" t="str">
        <f>勝点表!B23</f>
        <v>長岡市</v>
      </c>
      <c r="C14" s="123">
        <f>勝点表!F23</f>
        <v>0</v>
      </c>
      <c r="D14" s="121">
        <f>勝点表!G23</f>
        <v>0</v>
      </c>
      <c r="E14" s="121">
        <f>勝点表!H23</f>
        <v>0</v>
      </c>
      <c r="F14" s="123">
        <f>勝点表!I23</f>
        <v>0</v>
      </c>
      <c r="G14" s="121">
        <f>勝点表!C23</f>
        <v>0</v>
      </c>
      <c r="H14" s="121">
        <f>勝点表!D23</f>
        <v>0</v>
      </c>
      <c r="I14" s="121">
        <f>勝点表!E23</f>
        <v>0</v>
      </c>
      <c r="J14" s="121">
        <f>勝点表!J23</f>
        <v>0</v>
      </c>
    </row>
    <row r="15" spans="1:10" s="16" customFormat="1" ht="24.75" customHeight="1">
      <c r="A15" s="109" t="str">
        <f>勝点表!A14</f>
        <v>青山サンダース</v>
      </c>
      <c r="B15" s="121" t="str">
        <f>勝点表!B14</f>
        <v>新潟市</v>
      </c>
      <c r="C15" s="123">
        <f>勝点表!F14</f>
        <v>0</v>
      </c>
      <c r="D15" s="121">
        <f>勝点表!G14</f>
        <v>0</v>
      </c>
      <c r="E15" s="121">
        <f>勝点表!H14</f>
        <v>0</v>
      </c>
      <c r="F15" s="123">
        <f>勝点表!I14</f>
        <v>0</v>
      </c>
      <c r="G15" s="121">
        <f>勝点表!C14</f>
        <v>0</v>
      </c>
      <c r="H15" s="121">
        <f>勝点表!D14</f>
        <v>0</v>
      </c>
      <c r="I15" s="121">
        <f>勝点表!E14</f>
        <v>0</v>
      </c>
      <c r="J15" s="121">
        <f>勝点表!J14</f>
        <v>0</v>
      </c>
    </row>
    <row r="16" spans="1:10" s="16" customFormat="1" ht="24.75" customHeight="1">
      <c r="A16" s="109" t="str">
        <f>勝点表!A7</f>
        <v>橋田MBQ'S</v>
      </c>
      <c r="B16" s="109" t="str">
        <f>勝点表!B7</f>
        <v>五泉市</v>
      </c>
      <c r="C16" s="124">
        <f>勝点表!F7</f>
        <v>0</v>
      </c>
      <c r="D16" s="119">
        <f>勝点表!G7</f>
        <v>0</v>
      </c>
      <c r="E16" s="119">
        <f>勝点表!H7</f>
        <v>0</v>
      </c>
      <c r="F16" s="124">
        <f>勝点表!I7</f>
        <v>0</v>
      </c>
      <c r="G16" s="109">
        <f>勝点表!C7</f>
        <v>0</v>
      </c>
      <c r="H16" s="109">
        <f>勝点表!D7</f>
        <v>0</v>
      </c>
      <c r="I16" s="119">
        <f>勝点表!E7</f>
        <v>0</v>
      </c>
      <c r="J16" s="119">
        <f>勝点表!J7</f>
        <v>0</v>
      </c>
    </row>
    <row r="17" spans="1:10" s="16" customFormat="1" ht="24.75" customHeight="1">
      <c r="A17" s="109" t="str">
        <f>勝点表!A24</f>
        <v>大山ミニバスケスポ少</v>
      </c>
      <c r="B17" s="109" t="str">
        <f>勝点表!B24</f>
        <v>山形県</v>
      </c>
      <c r="C17" s="123">
        <f>勝点表!F24</f>
        <v>0</v>
      </c>
      <c r="D17" s="121">
        <f>勝点表!G24</f>
        <v>0</v>
      </c>
      <c r="E17" s="121">
        <f>勝点表!H24</f>
        <v>0</v>
      </c>
      <c r="F17" s="123">
        <f>勝点表!I24</f>
        <v>0</v>
      </c>
      <c r="G17" s="121">
        <f>勝点表!C24</f>
        <v>0</v>
      </c>
      <c r="H17" s="121">
        <f>勝点表!D24</f>
        <v>0</v>
      </c>
      <c r="I17" s="121">
        <f>勝点表!E24</f>
        <v>0</v>
      </c>
      <c r="J17" s="121">
        <f>勝点表!J24</f>
        <v>0</v>
      </c>
    </row>
    <row r="18" spans="1:10" s="16" customFormat="1" ht="24.75" customHeight="1">
      <c r="A18" s="119" t="str">
        <f>勝点表!A31</f>
        <v>ウィッチーズ</v>
      </c>
      <c r="B18" s="119" t="str">
        <f>勝点表!B31</f>
        <v>長岡市</v>
      </c>
      <c r="C18" s="124">
        <f>勝点表!F31</f>
        <v>0</v>
      </c>
      <c r="D18" s="119">
        <f>勝点表!G31</f>
        <v>0</v>
      </c>
      <c r="E18" s="119">
        <f>勝点表!H31</f>
        <v>0</v>
      </c>
      <c r="F18" s="124">
        <f>勝点表!I31</f>
        <v>0</v>
      </c>
      <c r="G18" s="119">
        <f>勝点表!C31</f>
        <v>0</v>
      </c>
      <c r="H18" s="119">
        <f>勝点表!D31</f>
        <v>0</v>
      </c>
      <c r="I18" s="119">
        <f>勝点表!E31</f>
        <v>0</v>
      </c>
      <c r="J18" s="119">
        <f>勝点表!J31</f>
        <v>0</v>
      </c>
    </row>
    <row r="19" spans="1:10" ht="24.75" customHeight="1">
      <c r="A19" s="109" t="str">
        <f>勝点表!A15</f>
        <v>サウザーズ両川曽野木</v>
      </c>
      <c r="B19" s="121" t="str">
        <f>勝点表!B15</f>
        <v>新潟市</v>
      </c>
      <c r="C19" s="123">
        <f>勝点表!F15</f>
        <v>0</v>
      </c>
      <c r="D19" s="121">
        <f>勝点表!G15</f>
        <v>0</v>
      </c>
      <c r="E19" s="121">
        <f>勝点表!H15</f>
        <v>0</v>
      </c>
      <c r="F19" s="123">
        <f>勝点表!I15</f>
        <v>0</v>
      </c>
      <c r="G19" s="121">
        <f>勝点表!C15</f>
        <v>0</v>
      </c>
      <c r="H19" s="121">
        <f>勝点表!D15</f>
        <v>0</v>
      </c>
      <c r="I19" s="121">
        <f>勝点表!E15</f>
        <v>0</v>
      </c>
      <c r="J19" s="121">
        <f>勝点表!J15</f>
        <v>0</v>
      </c>
    </row>
    <row r="20" spans="1:10" ht="24.75" customHeight="1">
      <c r="A20" s="119" t="str">
        <f>勝点表!A34</f>
        <v>上田phoenix</v>
      </c>
      <c r="B20" s="119" t="str">
        <f>勝点表!B34</f>
        <v>長野県</v>
      </c>
      <c r="C20" s="124">
        <f>勝点表!F34</f>
        <v>0</v>
      </c>
      <c r="D20" s="119">
        <f>勝点表!G34</f>
        <v>0</v>
      </c>
      <c r="E20" s="119">
        <f>勝点表!H34</f>
        <v>0</v>
      </c>
      <c r="F20" s="124">
        <f>勝点表!I34</f>
        <v>0</v>
      </c>
      <c r="G20" s="119">
        <f>勝点表!C34</f>
        <v>0</v>
      </c>
      <c r="H20" s="119">
        <f>勝点表!D34</f>
        <v>0</v>
      </c>
      <c r="I20" s="119">
        <f>勝点表!E34</f>
        <v>0</v>
      </c>
      <c r="J20" s="119">
        <f>勝点表!J34</f>
        <v>0</v>
      </c>
    </row>
    <row r="21" spans="1:10" ht="24.75" customHeight="1">
      <c r="A21" s="109" t="str">
        <f>勝点表!A25</f>
        <v>寺尾ジュニアバスケットボールクラブ</v>
      </c>
      <c r="B21" s="109" t="str">
        <f>勝点表!B25</f>
        <v>群馬県</v>
      </c>
      <c r="C21" s="123">
        <f>勝点表!F25</f>
        <v>0</v>
      </c>
      <c r="D21" s="121">
        <f>勝点表!G25</f>
        <v>0</v>
      </c>
      <c r="E21" s="121">
        <f>勝点表!H25</f>
        <v>0</v>
      </c>
      <c r="F21" s="123">
        <f>勝点表!I25</f>
        <v>0</v>
      </c>
      <c r="G21" s="121">
        <f>勝点表!C25</f>
        <v>0</v>
      </c>
      <c r="H21" s="121">
        <f>勝点表!D25</f>
        <v>0</v>
      </c>
      <c r="I21" s="121">
        <f>勝点表!E25</f>
        <v>0</v>
      </c>
      <c r="J21" s="121">
        <f>勝点表!J25</f>
        <v>0</v>
      </c>
    </row>
    <row r="22" spans="1:10" ht="24.75" customHeight="1">
      <c r="A22" s="119" t="str">
        <f>勝点表!A8</f>
        <v>京田女子ミニバスケットボールスポーツ少年団</v>
      </c>
      <c r="B22" s="119" t="str">
        <f>勝点表!B8</f>
        <v>山形県</v>
      </c>
      <c r="C22" s="124">
        <f>勝点表!F8</f>
        <v>0</v>
      </c>
      <c r="D22" s="119">
        <f>勝点表!G8</f>
        <v>0</v>
      </c>
      <c r="E22" s="119">
        <f>勝点表!H8</f>
        <v>0</v>
      </c>
      <c r="F22" s="124">
        <f>勝点表!I8</f>
        <v>0</v>
      </c>
      <c r="G22" s="119">
        <f>勝点表!C8</f>
        <v>0</v>
      </c>
      <c r="H22" s="119">
        <f>勝点表!D8</f>
        <v>0</v>
      </c>
      <c r="I22" s="119">
        <f>勝点表!E8</f>
        <v>0</v>
      </c>
      <c r="J22" s="119">
        <f>勝点表!J8</f>
        <v>0</v>
      </c>
    </row>
  </sheetData>
  <autoFilter ref="A2:J22">
    <sortState ref="A3:J22">
      <sortCondition descending="1" ref="C2:C22"/>
    </sortState>
  </autoFilter>
  <phoneticPr fontId="2"/>
  <pageMargins left="0.70866141732283472" right="0" top="0.74803149606299213" bottom="0" header="0.31496062992125984" footer="0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１日目参加者AB登録</vt:lpstr>
      <vt:lpstr>１日目対戦表　AB会場</vt:lpstr>
      <vt:lpstr>１日目AB勝点表</vt:lpstr>
      <vt:lpstr>１日目　AB順位表 計算表</vt:lpstr>
      <vt:lpstr>１日目参加者CD登録</vt:lpstr>
      <vt:lpstr>１日目対戦表　CD会場</vt:lpstr>
      <vt:lpstr>１日目CD勝点表</vt:lpstr>
      <vt:lpstr>１日目　CD順位表 計算表</vt:lpstr>
      <vt:lpstr>１日目　順位計算表</vt:lpstr>
      <vt:lpstr>勝点表</vt:lpstr>
      <vt:lpstr>１日目　順位表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wako</dc:creator>
  <cp:lastModifiedBy>wako</cp:lastModifiedBy>
  <cp:lastPrinted>2017-04-15T02:28:50Z</cp:lastPrinted>
  <dcterms:created xsi:type="dcterms:W3CDTF">2017-02-06T09:39:49Z</dcterms:created>
  <dcterms:modified xsi:type="dcterms:W3CDTF">2017-04-19T12:11:53Z</dcterms:modified>
</cp:coreProperties>
</file>