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mmary" sheetId="1" state="visible" r:id="rId2"/>
    <sheet name="Ducklow &amp; Carlson" sheetId="2" state="visible" r:id="rId3"/>
    <sheet name="Gunderse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<sst xmlns="http://schemas.openxmlformats.org/spreadsheetml/2006/main" count="49" uniqueCount="47">
  <si>
    <t xml:space="preserve">Reference</t>
  </si>
  <si>
    <t xml:space="preserve">Link to paper</t>
  </si>
  <si>
    <t xml:space="preserve">fg C cell-1</t>
  </si>
  <si>
    <t xml:space="preserve">Location</t>
  </si>
  <si>
    <t xml:space="preserve">Intra-study uncertainty</t>
  </si>
  <si>
    <t xml:space="preserve">remarks</t>
  </si>
  <si>
    <t xml:space="preserve">Lee and Fuhrman (1987)</t>
  </si>
  <si>
    <t xml:space="preserve">https://www.ncbi.nlm.nih.gov/pubmed/16347362</t>
  </si>
  <si>
    <t xml:space="preserve">NW-atlantic</t>
  </si>
  <si>
    <t xml:space="preserve">standard error of 0.8. We use two standard errors as a measure of 95% confidence interval</t>
  </si>
  <si>
    <t xml:space="preserve">Ducklow and Carlson (1992)</t>
  </si>
  <si>
    <t xml:space="preserve">http://dx.doi.org/10.1007/978-1-4684-7609-5_3</t>
  </si>
  <si>
    <t xml:space="preserve">Oceans</t>
  </si>
  <si>
    <t xml:space="preserve">mean and standard error calculated in sheet2 based of figure 1B in Ducklow and Carlson</t>
  </si>
  <si>
    <t xml:space="preserve">Gundersen et al. (2002)</t>
  </si>
  <si>
    <t xml:space="preserve">http://onlinelibrary.wiley.com/doi/10.4319/lo.2002.47.5.1525/full</t>
  </si>
  <si>
    <t xml:space="preserve">N-Atlantic</t>
  </si>
  <si>
    <t xml:space="preserve">mean and standard error calculated in sheet3 based of figure 1 in Gundersen et al.</t>
  </si>
  <si>
    <t xml:space="preserve">Carlson et al. (1999)</t>
  </si>
  <si>
    <t xml:space="preserve">http://dx.doi.org/10.3354/ame019229</t>
  </si>
  <si>
    <t xml:space="preserve">Antarctica</t>
  </si>
  <si>
    <t xml:space="preserve">range of 5.5-9.8</t>
  </si>
  <si>
    <t xml:space="preserve">Fukuda et al. (1998)</t>
  </si>
  <si>
    <t xml:space="preserve">http://aem.asm.org/cgi/pmidlookup?view=long&amp;pmid=9726882</t>
  </si>
  <si>
    <t xml:space="preserve">Pacific Ocean</t>
  </si>
  <si>
    <t xml:space="preserve">std of 6.3 and sample size of 6 equals standard error of 2.6. We use 2 standard errors as a meaure of 95% CI</t>
  </si>
  <si>
    <t xml:space="preserve">Range (fg C cell-1)</t>
  </si>
  <si>
    <t xml:space="preserve">Middle size</t>
  </si>
  <si>
    <t xml:space="preserve">Frequency</t>
  </si>
  <si>
    <t xml:space="preserve">Distance from mean squared</t>
  </si>
  <si>
    <t xml:space="preserve">Remarks</t>
  </si>
  <si>
    <t xml:space="preserve">0-2</t>
  </si>
  <si>
    <t xml:space="preserve">N=102</t>
  </si>
  <si>
    <t xml:space="preserve">2-4</t>
  </si>
  <si>
    <t xml:space="preserve">4-8</t>
  </si>
  <si>
    <t xml:space="preserve">8-16</t>
  </si>
  <si>
    <t xml:space="preserve">16-32</t>
  </si>
  <si>
    <t xml:space="preserve">Mean</t>
  </si>
  <si>
    <t xml:space="preserve">SE</t>
  </si>
  <si>
    <t xml:space="preserve">log10_min_V</t>
  </si>
  <si>
    <t xml:space="preserve">log10_max_V</t>
  </si>
  <si>
    <t xml:space="preserve">Volume bin (µm^3)</t>
  </si>
  <si>
    <t xml:space="preserve">Difference from mean squared</t>
  </si>
  <si>
    <t xml:space="preserve">formula for carbon content from paper is 108.8*V^(0.898), std for 108.8 is 5.8 and for the power is 0.035</t>
  </si>
  <si>
    <t xml:space="preserve">Mean Volume</t>
  </si>
  <si>
    <t xml:space="preserve">Mean Carbon content</t>
  </si>
  <si>
    <t xml:space="preserve">95% confidence interval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</si>
</sst>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24.1734693877551"/>
    <col collapsed="false" hidden="false" max="2" min="2" style="0" width="46.5918367346939"/>
    <col collapsed="false" hidden="false" max="5" min="3" style="0" width="11.5204081632653"/>
    <col collapsed="false" hidden="false" max="6" min="6" style="0" width="51.8163265306122"/>
    <col collapsed="false" hidden="false" max="1025" min="7" style="0" width="11.5204081632653"/>
  </cols>
  <sheetData>
    <row r="1" customFormat="false" ht="23.85" hidden="false" customHeight="false" outlineLevel="0" collapsed="false">
      <c r="A1" s="1" t="s">
        <v>0</v>
      </c>
      <c r="B1" s="0" t="s">
        <v>1</v>
      </c>
      <c r="C1" s="1" t="s">
        <v>2</v>
      </c>
      <c r="D1" s="2" t="s">
        <v>3</v>
      </c>
      <c r="E1" s="1" t="s">
        <v>4</v>
      </c>
      <c r="F1" s="2" t="s">
        <v>5</v>
      </c>
    </row>
    <row r="2" customFormat="false" ht="23.85" hidden="false" customHeight="false" outlineLevel="0" collapsed="false">
      <c r="A2" s="1" t="s">
        <v>6</v>
      </c>
      <c r="B2" s="0" t="s">
        <v>7</v>
      </c>
      <c r="C2" s="1" t="n">
        <v>20</v>
      </c>
      <c r="D2" s="1" t="s">
        <v>8</v>
      </c>
      <c r="E2" s="1" t="n">
        <v>1.08</v>
      </c>
      <c r="F2" s="1" t="s">
        <v>9</v>
      </c>
    </row>
    <row r="3" customFormat="false" ht="35.05" hidden="false" customHeight="false" outlineLevel="0" collapsed="false">
      <c r="A3" s="1" t="s">
        <v>10</v>
      </c>
      <c r="B3" s="0" t="s">
        <v>11</v>
      </c>
      <c r="C3" s="3" t="n">
        <f aca="false">SUMPRODUCT('Ducklow &amp; Carlson'!B2:B6,'Ducklow &amp; Carlson'!C2:C6)</f>
        <v>12.2490453249533</v>
      </c>
      <c r="D3" s="1" t="s">
        <v>12</v>
      </c>
      <c r="E3" s="2" t="n">
        <f aca="false">('Ducklow &amp; Carlson'!C8+C3)/C3</f>
        <v>1.1006935295819</v>
      </c>
      <c r="F3" s="1" t="s">
        <v>13</v>
      </c>
    </row>
    <row r="4" customFormat="false" ht="23.85" hidden="false" customHeight="false" outlineLevel="0" collapsed="false">
      <c r="A4" s="1" t="s">
        <v>14</v>
      </c>
      <c r="B4" s="0" t="s">
        <v>15</v>
      </c>
      <c r="C4" s="1" t="n">
        <v>7.7</v>
      </c>
      <c r="D4" s="1" t="s">
        <v>16</v>
      </c>
      <c r="E4" s="1" t="n">
        <v>1.07</v>
      </c>
      <c r="F4" s="1" t="s">
        <v>17</v>
      </c>
    </row>
    <row r="5" customFormat="false" ht="12.8" hidden="false" customHeight="false" outlineLevel="0" collapsed="false">
      <c r="A5" s="1" t="s">
        <v>18</v>
      </c>
      <c r="B5" s="0" t="s">
        <v>19</v>
      </c>
      <c r="C5" s="1" t="n">
        <v>7.7</v>
      </c>
      <c r="D5" s="1" t="s">
        <v>20</v>
      </c>
      <c r="E5" s="1" t="n">
        <v>1.272727273</v>
      </c>
      <c r="F5" s="1" t="s">
        <v>21</v>
      </c>
    </row>
    <row r="6" customFormat="false" ht="23.85" hidden="false" customHeight="false" outlineLevel="0" collapsed="false">
      <c r="A6" s="1" t="s">
        <v>22</v>
      </c>
      <c r="B6" s="0" t="s">
        <v>23</v>
      </c>
      <c r="C6" s="1" t="n">
        <v>12.4</v>
      </c>
      <c r="D6" s="1" t="s">
        <v>24</v>
      </c>
      <c r="E6" s="1" t="n">
        <f aca="false">(C6+5.4)/C6</f>
        <v>1.43548387096774</v>
      </c>
      <c r="F6" s="1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26</v>
      </c>
      <c r="B1" s="0" t="s">
        <v>27</v>
      </c>
      <c r="C1" s="0" t="s">
        <v>28</v>
      </c>
      <c r="D1" s="0" t="s">
        <v>29</v>
      </c>
      <c r="E1" s="0" t="s">
        <v>30</v>
      </c>
    </row>
    <row r="2" customFormat="false" ht="12.8" hidden="false" customHeight="false" outlineLevel="0" collapsed="false">
      <c r="A2" s="0" t="s">
        <v>31</v>
      </c>
      <c r="B2" s="0" t="n">
        <f aca="false">GEOMEAN(0.1,2)</f>
        <v>0.447213595499958</v>
      </c>
      <c r="C2" s="0" t="n">
        <v>0.0412087912087912</v>
      </c>
      <c r="D2" s="0" t="n">
        <f aca="false">(B2-$C$7)^2/COUNT(B2:B6)</f>
        <v>27.8566464340663</v>
      </c>
      <c r="E2" s="0" t="s">
        <v>32</v>
      </c>
    </row>
    <row r="3" customFormat="false" ht="12.8" hidden="false" customHeight="false" outlineLevel="0" collapsed="false">
      <c r="A3" s="0" t="s">
        <v>33</v>
      </c>
      <c r="B3" s="0" t="n">
        <f aca="false">GEOMEAN(2,4)</f>
        <v>2.82842712474619</v>
      </c>
      <c r="C3" s="0" t="n">
        <v>0.0219780219780219</v>
      </c>
      <c r="D3" s="0" t="n">
        <f aca="false">(B3-$C$7)^2/COUNT(B3:B7)</f>
        <v>22.1870118185184</v>
      </c>
    </row>
    <row r="4" customFormat="false" ht="12.8" hidden="false" customHeight="false" outlineLevel="0" collapsed="false">
      <c r="A4" s="0" t="s">
        <v>34</v>
      </c>
      <c r="B4" s="0" t="n">
        <f aca="false">GEOMEAN(4,8)</f>
        <v>5.65685424949238</v>
      </c>
      <c r="C4" s="0" t="n">
        <v>0.29029304029304</v>
      </c>
      <c r="D4" s="0" t="n">
        <f aca="false">(B4-$C$7)^2/COUNT(B4:B8)</f>
        <v>14.4856610584622</v>
      </c>
    </row>
    <row r="5" customFormat="false" ht="12.8" hidden="false" customHeight="false" outlineLevel="0" collapsed="false">
      <c r="A5" s="0" t="s">
        <v>35</v>
      </c>
      <c r="B5" s="0" t="n">
        <f aca="false">GEOMEAN(8,16)</f>
        <v>11.3137084989848</v>
      </c>
      <c r="C5" s="0" t="n">
        <v>0.291208791208791</v>
      </c>
      <c r="D5" s="0" t="n">
        <f aca="false">(B5-$C$7)^2/COUNT(B5:B9)</f>
        <v>0.437427489006452</v>
      </c>
    </row>
    <row r="6" customFormat="false" ht="12.8" hidden="false" customHeight="false" outlineLevel="0" collapsed="false">
      <c r="A6" s="0" t="s">
        <v>36</v>
      </c>
      <c r="B6" s="0" t="n">
        <f aca="false">GEOMEAN(16,32)</f>
        <v>22.6274169979695</v>
      </c>
      <c r="C6" s="0" t="n">
        <v>0.31959706959707</v>
      </c>
      <c r="D6" s="0" t="n">
        <f aca="false">(B6-$C$7)^2/COUNT(B6:B10)</f>
        <v>107.710598583265</v>
      </c>
    </row>
    <row r="7" customFormat="false" ht="12.8" hidden="false" customHeight="false" outlineLevel="0" collapsed="false">
      <c r="A7" s="0" t="s">
        <v>37</v>
      </c>
      <c r="C7" s="0" t="n">
        <f aca="false">SUMPRODUCT(B2:B6,C2:C6)</f>
        <v>12.2490453249533</v>
      </c>
    </row>
    <row r="8" customFormat="false" ht="12.8" hidden="false" customHeight="false" outlineLevel="0" collapsed="false">
      <c r="A8" s="0" t="s">
        <v>38</v>
      </c>
      <c r="C8" s="0" t="n">
        <f aca="false">SQRT(SUMPRODUCT(C2:C6,D2:D6))/SQRT(102)*1.96</f>
        <v>1.23339960777828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28</v>
      </c>
      <c r="E1" s="0" t="s">
        <v>42</v>
      </c>
      <c r="F1" s="0" t="s">
        <v>30</v>
      </c>
    </row>
    <row r="2" customFormat="false" ht="12.8" hidden="false" customHeight="false" outlineLevel="0" collapsed="false">
      <c r="A2" s="0" t="n">
        <v>-2.6382697898219</v>
      </c>
      <c r="B2" s="0" t="n">
        <v>-2.33400441073278</v>
      </c>
      <c r="C2" s="0" t="n">
        <f aca="false">AVERAGE(A2:B2)</f>
        <v>-2.48613710027734</v>
      </c>
      <c r="D2" s="0" t="n">
        <f aca="false">AVERAGE(1.7442304051,1.7275648523)/100</f>
        <v>0.017358976287</v>
      </c>
      <c r="E2" s="0" t="n">
        <f aca="false">(C2-LOG10($D$11))^2/COUNT($D$2:$D$9)</f>
        <v>0.181878966170967</v>
      </c>
      <c r="F2" s="0" t="s">
        <v>43</v>
      </c>
    </row>
    <row r="3" customFormat="false" ht="12.8" hidden="false" customHeight="false" outlineLevel="0" collapsed="false">
      <c r="A3" s="0" t="n">
        <v>-2.26130250275671</v>
      </c>
      <c r="B3" s="0" t="n">
        <v>-1.93036388545461</v>
      </c>
      <c r="C3" s="0" t="n">
        <f aca="false">AVERAGE(A3:B3)</f>
        <v>-2.09583319410566</v>
      </c>
      <c r="D3" s="0" t="n">
        <f aca="false">AVERAGE(12.5686531672,12.4957535559)/100</f>
        <v>0.1253220336155</v>
      </c>
      <c r="E3" s="0" t="n">
        <f aca="false">(C3-LOG10($D$11))^2/COUNT($D$2:$D$9)</f>
        <v>0.0832203834589235</v>
      </c>
    </row>
    <row r="4" customFormat="false" ht="12.8" hidden="false" customHeight="false" outlineLevel="0" collapsed="false">
      <c r="A4" s="0" t="n">
        <v>-1.86311691783339</v>
      </c>
      <c r="B4" s="0" t="n">
        <v>-1.52684031142447</v>
      </c>
      <c r="C4" s="0" t="n">
        <f aca="false">AVERAGE(A4:B4)</f>
        <v>-1.69497861462893</v>
      </c>
      <c r="D4" s="0" t="n">
        <f aca="false">AVERAGE(22.9537290741,22.8805370847)/100</f>
        <v>0.229171330794</v>
      </c>
      <c r="E4" s="0" t="n">
        <f aca="false">(C4-LOG10($D$11))^2/COUNT($D$2:$D$9)</f>
        <v>0.0215373052293688</v>
      </c>
    </row>
    <row r="5" customFormat="false" ht="12.8" hidden="false" customHeight="false" outlineLevel="0" collapsed="false">
      <c r="A5" s="0" t="n">
        <v>-1.43934407057172</v>
      </c>
      <c r="B5" s="0" t="n">
        <v>-1.12440271326895</v>
      </c>
      <c r="C5" s="0" t="n">
        <f aca="false">AVERAGE(A5:B5)</f>
        <v>-1.28187339192034</v>
      </c>
      <c r="D5" s="0" t="n">
        <f aca="false">AVERAGE(29.7223800136,29.7051297045)/100</f>
        <v>0.2971375485905</v>
      </c>
      <c r="E5" s="0" t="n">
        <f aca="false">(C5-LOG10($D$11))^2/COUNT($D$2:$D$9)</f>
        <v>4.91661061367854E-007</v>
      </c>
    </row>
    <row r="6" customFormat="false" ht="12.8" hidden="false" customHeight="false" outlineLevel="0" collapsed="false">
      <c r="A6" s="0" t="n">
        <v>-1.047540682327</v>
      </c>
      <c r="B6" s="0" t="n">
        <v>-0.732582617703078</v>
      </c>
      <c r="C6" s="0" t="n">
        <f aca="false">AVERAGE(A6:B6)</f>
        <v>-0.890061650015037</v>
      </c>
      <c r="D6" s="0" t="n">
        <f aca="false">AVERAGE(19.1844878092,19.222009668)/100</f>
        <v>0.192032487386</v>
      </c>
      <c r="E6" s="0" t="n">
        <f aca="false">(C6-LOG10($D$11))^2/COUNT($D$2:$D$9)</f>
        <v>0.0189957814428432</v>
      </c>
    </row>
    <row r="7" customFormat="false" ht="12.8" hidden="false" customHeight="false" outlineLevel="0" collapsed="false">
      <c r="A7" s="0" t="n">
        <v>-0.661559795502389</v>
      </c>
      <c r="B7" s="0" t="n">
        <v>-0.341280449092793</v>
      </c>
      <c r="C7" s="0" t="n">
        <f aca="false">AVERAGE(A7:B7)</f>
        <v>-0.501420122297591</v>
      </c>
      <c r="D7" s="0" t="n">
        <f aca="false">AVERAGE(7.0584951159,7.0409524287)/100</f>
        <v>0.070497237723</v>
      </c>
      <c r="E7" s="0" t="n">
        <f aca="false">(C7-LOG10($D$11))^2/COUNT($D$2:$D$9)</f>
        <v>0.0757519460424191</v>
      </c>
    </row>
    <row r="8" customFormat="false" ht="12.8" hidden="false" customHeight="false" outlineLevel="0" collapsed="false">
      <c r="A8" s="0" t="n">
        <v>-0.267651284792997</v>
      </c>
      <c r="B8" s="0" t="n">
        <v>0.0686420289370799</v>
      </c>
      <c r="C8" s="0" t="n">
        <f aca="false">AVERAGE(A8:B8)</f>
        <v>-0.0995046279279583</v>
      </c>
      <c r="D8" s="0" t="n">
        <f aca="false">AVERAGE(3.4218960582,3.4034762366)/100</f>
        <v>0.034126861474</v>
      </c>
      <c r="E8" s="0" t="n">
        <f aca="false">(C8-LOG10($D$11))^2/COUNT($D$2:$D$9)</f>
        <v>0.174163744615529</v>
      </c>
    </row>
    <row r="9" customFormat="false" ht="12.8" hidden="false" customHeight="false" outlineLevel="0" collapsed="false">
      <c r="A9" s="0" t="n">
        <v>0.142839242155913</v>
      </c>
      <c r="B9" s="0" t="n">
        <v>0.457780599458683</v>
      </c>
      <c r="C9" s="0" t="n">
        <f aca="false">AVERAGE(A9:B9)</f>
        <v>0.300309920807298</v>
      </c>
      <c r="D9" s="0" t="n">
        <f aca="false">AVERAGE(1.6466735724,1.6294232633)/100</f>
        <v>0.0163804841785</v>
      </c>
      <c r="E9" s="0" t="n">
        <f aca="false">(C9-LOG10($D$11))^2/COUNT($D$2:$D$9)</f>
        <v>0.312129028990908</v>
      </c>
    </row>
    <row r="11" customFormat="false" ht="12.8" hidden="false" customHeight="false" outlineLevel="0" collapsed="false">
      <c r="A11" s="0" t="s">
        <v>44</v>
      </c>
      <c r="D11" s="0" t="n">
        <f aca="false">10^SUMPRODUCT(D2:D9,C2:C9)</f>
        <v>0.0524940233481117</v>
      </c>
    </row>
    <row r="12" customFormat="false" ht="12.8" hidden="false" customHeight="false" outlineLevel="0" collapsed="false">
      <c r="A12" s="0" t="s">
        <v>45</v>
      </c>
      <c r="D12" s="0" t="n">
        <f aca="false">108.8*D11^0.898</f>
        <v>7.71414059187449</v>
      </c>
    </row>
    <row r="13" customFormat="false" ht="12.8" hidden="false" customHeight="false" outlineLevel="0" collapsed="false">
      <c r="A13" s="0" t="s">
        <v>46</v>
      </c>
      <c r="D13" s="0" t="n">
        <f aca="false">10^(SQRT(SUMPRODUCT(D2:D9,E2:E9))/SQRT(164)*1.96)</f>
        <v>1.07165939531427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2017-11-12T15:04:24Z</dcterms:created>
  <dc:creator/>
  <dc:description/>
  <dc:language>en-US</dc:language>
  <cp:lastModifiedBy/>
  <dcterms:modified xsi:type="dcterms:W3CDTF">2017-11-12T17:22:55Z</dcterms:modified>
  <cp:revision>3</cp:revision>
  <dc:subject/>
  <dc:title/>
</cp:coreProperties>
</file>