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Default Extension="doc" ContentType="application/msword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" yWindow="2640" windowWidth="15420" windowHeight="5850"/>
  </bookViews>
  <sheets>
    <sheet name="Cover" sheetId="27" r:id="rId1"/>
    <sheet name="Cut off date" sheetId="45" r:id="rId2"/>
    <sheet name="ToC" sheetId="44" r:id="rId3"/>
    <sheet name="Intro" sheetId="28" r:id="rId4"/>
    <sheet name="Text 1A-1C" sheetId="29" r:id="rId5"/>
    <sheet name="1A" sheetId="24" r:id="rId6"/>
    <sheet name="1B" sheetId="38" r:id="rId7"/>
    <sheet name="1C" sheetId="40" r:id="rId8"/>
    <sheet name="Text 2A-2B" sheetId="30" r:id="rId9"/>
    <sheet name="2A" sheetId="42" r:id="rId10"/>
    <sheet name="2B" sheetId="43" r:id="rId11"/>
    <sheet name="Text 3A" sheetId="34" r:id="rId12"/>
    <sheet name="3A" sheetId="41" r:id="rId13"/>
    <sheet name="Text 3B" sheetId="36" r:id="rId14"/>
    <sheet name="3B" sheetId="37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__123Graph_X" hidden="1">'2B'!$C$6:$M$6</definedName>
    <definedName name="_Fill" localSheetId="6" hidden="1">[1]IWWABST!#REF!</definedName>
    <definedName name="_Fill" localSheetId="7" hidden="1">[1]IWWABST!#REF!</definedName>
    <definedName name="_Fill" hidden="1">[1]IWWABST!#REF!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MatMult_A" localSheetId="1" hidden="1">#REF!</definedName>
    <definedName name="_MatMult_A" hidden="1">#REF!</definedName>
    <definedName name="_MatMult_AxB" localSheetId="1" hidden="1">#REF!</definedName>
    <definedName name="_MatMult_AxB" hidden="1">#REF!</definedName>
    <definedName name="_MatMult_B" localSheetId="1" hidden="1">#REF!</definedName>
    <definedName name="_MatMult_B" hidden="1">#REF!</definedName>
    <definedName name="_Order1" hidden="1">255</definedName>
    <definedName name="_Order2" hidden="1">255</definedName>
    <definedName name="_Regression_Int" localSheetId="5" hidden="1">1</definedName>
    <definedName name="_Regression_Int" localSheetId="6" hidden="1">1</definedName>
    <definedName name="_Regression_Int" localSheetId="7" hidden="1">1</definedName>
    <definedName name="_Regression_Int" localSheetId="9" hidden="1">1</definedName>
    <definedName name="_Regression_Int" localSheetId="10" hidden="1">1</definedName>
    <definedName name="_Regression_Int" localSheetId="14" hidden="1">1</definedName>
    <definedName name="_Regression_Int" hidden="1">1</definedName>
    <definedName name="_Sort" localSheetId="1" hidden="1">#REF!</definedName>
    <definedName name="_Sort" hidden="1">#REF!</definedName>
    <definedName name="BaseOECD">#REF!</definedName>
    <definedName name="BaseWd">#REF!</definedName>
    <definedName name="_xlnm.Database" localSheetId="12">#REF!</definedName>
    <definedName name="_xlnm.Database">#REF!</definedName>
    <definedName name="NOTE" localSheetId="5">'1A'!#REF!</definedName>
    <definedName name="NOTE" localSheetId="6">'1B'!#REF!</definedName>
    <definedName name="NOTE" localSheetId="7">'1C'!#REF!</definedName>
    <definedName name="NOTE" localSheetId="0">#REF!</definedName>
    <definedName name="NOTE" localSheetId="1">#REF!</definedName>
    <definedName name="NOTE" localSheetId="3">#REF!</definedName>
    <definedName name="NOTE" localSheetId="4">#REF!</definedName>
    <definedName name="NOTE" localSheetId="2">#REF!</definedName>
    <definedName name="NOTE">#REF!</definedName>
    <definedName name="NOTF" localSheetId="5">'1A'!#REF!</definedName>
    <definedName name="NOTF" localSheetId="6">'1B'!#REF!</definedName>
    <definedName name="NOTF" localSheetId="7">'1C'!#REF!</definedName>
    <definedName name="NOTF" localSheetId="10">'2B'!#REF!</definedName>
    <definedName name="NOTF" localSheetId="0">#REF!</definedName>
    <definedName name="NOTF" localSheetId="1">#REF!</definedName>
    <definedName name="NOTF" localSheetId="3">#REF!</definedName>
    <definedName name="NOTF" localSheetId="4">#REF!</definedName>
    <definedName name="NOTF" localSheetId="2">#REF!</definedName>
    <definedName name="NOTF">#REF!</definedName>
    <definedName name="OECD" localSheetId="6">'[3]OECD 99'!#REF!</definedName>
    <definedName name="OECD" localSheetId="7">'[3]OECD 99'!#REF!</definedName>
    <definedName name="OECD" localSheetId="2">'[3]OECD 99'!#REF!</definedName>
    <definedName name="OECD">'[3]OECD 99'!#REF!</definedName>
    <definedName name="_xlnm.Print_Area" localSheetId="5">'1A'!$A$1:$L$164</definedName>
    <definedName name="_xlnm.Print_Area" localSheetId="6">'1B'!$A$1:$L$164</definedName>
    <definedName name="_xlnm.Print_Area" localSheetId="7">'1C'!$A$1:$L$253</definedName>
    <definedName name="_xlnm.Print_Area" localSheetId="9">'2A'!$A$1:$K$53</definedName>
    <definedName name="_xlnm.Print_Area" localSheetId="10">'2B'!$A$1:$AI$54</definedName>
    <definedName name="_xlnm.Print_Area" localSheetId="12">'3A'!$A$1:$F$76</definedName>
    <definedName name="_xlnm.Print_Area" localSheetId="14">'3B'!$A$1:$O$68</definedName>
    <definedName name="_xlnm.Print_Area" localSheetId="1">'Cut off date'!$A$1:$L$40</definedName>
    <definedName name="_xlnm.Print_Area" localSheetId="3">Intro!$A$1:$B$69</definedName>
    <definedName name="_xlnm.Print_Area" localSheetId="4">'Text 1A-1C'!$A$1:$B$60</definedName>
    <definedName name="_xlnm.Print_Area" localSheetId="8">'Text 2A-2B'!$A$1:$B$43</definedName>
    <definedName name="_xlnm.Print_Area" localSheetId="11">'Text 3A'!$A$1:$B$59</definedName>
    <definedName name="_xlnm.Print_Area" localSheetId="13">'Text 3B'!$A$1:$B$62</definedName>
    <definedName name="_xlnm.Print_Area" localSheetId="2">ToC!$A$1:$B$35</definedName>
    <definedName name="_xlnm.Print_Area">#REF!</definedName>
    <definedName name="Print_Area_MI" localSheetId="5">'1A'!$A$3:$AL$38</definedName>
    <definedName name="Print_Area_MI" localSheetId="6">'1B'!$A$3:$AL$38</definedName>
    <definedName name="Print_Area_MI" localSheetId="7">'1C'!$A$2:$AL$37</definedName>
    <definedName name="Print_Area_MI" localSheetId="10">'2B'!$A$1:$M$41</definedName>
    <definedName name="Print_Area_MI" localSheetId="14">'3B'!$A$1:$E$43</definedName>
    <definedName name="PRINT_AREA_MI" localSheetId="0">#REF!</definedName>
    <definedName name="Print_Area_MI" localSheetId="3">#REF!</definedName>
    <definedName name="Print_Area_MI" localSheetId="4">#REF!</definedName>
    <definedName name="Print_Area_MI" localSheetId="2">#REF!</definedName>
    <definedName name="Print_Area_MI">#REF!</definedName>
    <definedName name="_xlnm.Print_Titles" localSheetId="5">'1A'!$2:$2</definedName>
    <definedName name="_xlnm.Print_Titles" localSheetId="6">'1B'!$2:$2</definedName>
    <definedName name="_xlnm.Print_Titles" localSheetId="7">'1C'!$1:$1</definedName>
    <definedName name="_xlnm.Print_Titles">#N/A</definedName>
    <definedName name="Print_Titles_MI" localSheetId="5">'1A'!$2:$2</definedName>
    <definedName name="Print_Titles_MI" localSheetId="6">'1B'!$2:$2</definedName>
    <definedName name="Print_Titles_MI" localSheetId="7">'1C'!$1:$1</definedName>
    <definedName name="PRINT_TITLES_MI">#N/A</definedName>
    <definedName name="TAB" localSheetId="5">'1A'!$A$3:$AL$37</definedName>
    <definedName name="TAB" localSheetId="6">'1B'!$A$3:$AL$37</definedName>
    <definedName name="TAB" localSheetId="7">'1C'!$A$2:$AL$36</definedName>
    <definedName name="TAB" localSheetId="10">'2B'!$A$2:$M$41</definedName>
    <definedName name="TAB" localSheetId="0">#REF!</definedName>
    <definedName name="TAB" localSheetId="1">#REF!</definedName>
    <definedName name="TAB" localSheetId="3">#REF!</definedName>
    <definedName name="TAB" localSheetId="4">#REF!</definedName>
    <definedName name="TAB" localSheetId="2">#REF!</definedName>
    <definedName name="TAB">#REF!</definedName>
    <definedName name="TABLE">#REF!</definedName>
    <definedName name="TAMP">#REF!</definedName>
    <definedName name="TREP">#REF!</definedName>
    <definedName name="TVAS">#REF!</definedName>
    <definedName name="wrn.Waste." hidden="1">{#N/A,#N/A,FALSE,"7.1A";#N/A,#N/A,FALSE,"7.1B";#N/A,#N/A,FALSE,"7.2A";#N/A,#N/A,FALSE,"7.2B";#N/A,#N/A,FALSE,"7.2C";#N/A,#N/A,FALSE,"7.3";#N/A,#N/A,FALSE,"7.4A";#N/A,#N/A,FALSE,"7.4B";#N/A,#N/A,FALSE,"7.5";#N/A,#N/A,FALSE,"7.6"}</definedName>
  </definedNames>
  <calcPr calcId="125725" fullCalcOnLoad="1"/>
</workbook>
</file>

<file path=xl/calcChain.xml><?xml version="1.0" encoding="utf-8"?>
<calcChain xmlns="http://schemas.openxmlformats.org/spreadsheetml/2006/main">
  <c r="K15" i="40"/>
  <c r="L15"/>
  <c r="L16" i="38"/>
  <c r="K16"/>
  <c r="L80" i="24"/>
  <c r="K80"/>
  <c r="L48"/>
  <c r="K48"/>
  <c r="L16"/>
  <c r="E53" i="41"/>
  <c r="F40"/>
  <c r="F53"/>
  <c r="C53"/>
  <c r="C120" i="40"/>
  <c r="C119"/>
  <c r="D114"/>
  <c r="C166"/>
  <c r="C152"/>
  <c r="C81"/>
  <c r="D76"/>
  <c r="K23" i="24"/>
  <c r="K101"/>
  <c r="L101"/>
  <c r="L100"/>
  <c r="K99"/>
  <c r="L99"/>
  <c r="K98"/>
  <c r="L98"/>
  <c r="K97"/>
  <c r="L97"/>
  <c r="K96"/>
  <c r="L96"/>
  <c r="K95"/>
  <c r="L95"/>
  <c r="K94"/>
  <c r="L94"/>
  <c r="K93"/>
  <c r="L93"/>
  <c r="K92"/>
  <c r="L92"/>
  <c r="K91"/>
  <c r="C91"/>
  <c r="L91"/>
  <c r="K90"/>
  <c r="L90"/>
  <c r="K89"/>
  <c r="L89"/>
  <c r="K88"/>
  <c r="L88"/>
  <c r="C87"/>
  <c r="L87"/>
  <c r="K86"/>
  <c r="L86"/>
  <c r="K85"/>
  <c r="L85"/>
  <c r="K84"/>
  <c r="L84"/>
  <c r="K83"/>
  <c r="L83"/>
  <c r="K82"/>
  <c r="C82"/>
  <c r="L82"/>
  <c r="K81"/>
  <c r="L81"/>
  <c r="K79"/>
  <c r="L79"/>
  <c r="K78"/>
  <c r="L78"/>
  <c r="K77"/>
  <c r="L77"/>
  <c r="K76"/>
  <c r="L76"/>
  <c r="K75"/>
  <c r="L75"/>
  <c r="K74"/>
  <c r="L74"/>
  <c r="K73"/>
  <c r="L73"/>
  <c r="K72"/>
  <c r="L72"/>
  <c r="K8"/>
  <c r="L8"/>
  <c r="K9"/>
  <c r="L9"/>
  <c r="K10"/>
  <c r="L10"/>
  <c r="K11"/>
  <c r="L11"/>
  <c r="K12"/>
  <c r="L12"/>
  <c r="D13"/>
  <c r="K13"/>
  <c r="L13"/>
  <c r="K14"/>
  <c r="L14"/>
  <c r="K15"/>
  <c r="L15"/>
  <c r="K17"/>
  <c r="L17"/>
  <c r="K18"/>
  <c r="L18"/>
  <c r="K19"/>
  <c r="L19"/>
  <c r="K20"/>
  <c r="L20"/>
  <c r="K21"/>
  <c r="L21"/>
  <c r="K22"/>
  <c r="L22"/>
  <c r="L23"/>
  <c r="K24"/>
  <c r="L24"/>
  <c r="K25"/>
  <c r="L25"/>
  <c r="K26"/>
  <c r="L26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D44" i="42"/>
  <c r="D40"/>
  <c r="F44"/>
  <c r="F40"/>
  <c r="H44"/>
  <c r="H40"/>
  <c r="J44"/>
  <c r="J40"/>
  <c r="C41"/>
  <c r="E41"/>
  <c r="G41"/>
  <c r="I41"/>
  <c r="K41"/>
  <c r="C42"/>
  <c r="C43"/>
  <c r="E42"/>
  <c r="E43"/>
  <c r="G42"/>
  <c r="G43"/>
  <c r="I42"/>
  <c r="I43"/>
  <c r="K42"/>
  <c r="K43"/>
  <c r="C44"/>
  <c r="C40"/>
  <c r="E44"/>
  <c r="E40"/>
  <c r="G44"/>
  <c r="G40"/>
  <c r="I44"/>
  <c r="I40"/>
  <c r="K44"/>
  <c r="K40"/>
  <c r="D41"/>
  <c r="F41"/>
  <c r="H41"/>
  <c r="J41"/>
  <c r="D43"/>
  <c r="D42"/>
  <c r="F43"/>
  <c r="F42"/>
  <c r="H43"/>
  <c r="H42"/>
  <c r="J43"/>
  <c r="J42"/>
  <c r="D40" i="43"/>
  <c r="D36"/>
  <c r="F40"/>
  <c r="F36"/>
  <c r="H40"/>
  <c r="H36"/>
  <c r="J40"/>
  <c r="J36"/>
  <c r="L40"/>
  <c r="L36"/>
  <c r="N40"/>
  <c r="N36"/>
  <c r="P40"/>
  <c r="P36"/>
  <c r="R40"/>
  <c r="R36"/>
  <c r="T40"/>
  <c r="T36"/>
  <c r="V40"/>
  <c r="V36"/>
  <c r="X40"/>
  <c r="X36"/>
  <c r="Z40"/>
  <c r="Z36"/>
  <c r="AB40"/>
  <c r="AB36"/>
  <c r="AE40"/>
  <c r="AF40"/>
  <c r="AE36"/>
  <c r="AF36"/>
  <c r="AF7"/>
  <c r="AH40"/>
  <c r="AH36"/>
  <c r="AF8"/>
  <c r="AF9"/>
  <c r="AF10"/>
  <c r="AF11"/>
  <c r="D37"/>
  <c r="F37"/>
  <c r="H37"/>
  <c r="J37"/>
  <c r="L37"/>
  <c r="N37"/>
  <c r="P37"/>
  <c r="R37"/>
  <c r="T37"/>
  <c r="V37"/>
  <c r="X37"/>
  <c r="Z37"/>
  <c r="AB37"/>
  <c r="AE37"/>
  <c r="AF37"/>
  <c r="AF12"/>
  <c r="AH37"/>
  <c r="AF13"/>
  <c r="D39"/>
  <c r="D38"/>
  <c r="F39"/>
  <c r="F38"/>
  <c r="H39"/>
  <c r="H38"/>
  <c r="J39"/>
  <c r="J38"/>
  <c r="L39"/>
  <c r="L38"/>
  <c r="N39"/>
  <c r="N38"/>
  <c r="P39"/>
  <c r="P38"/>
  <c r="R39"/>
  <c r="R38"/>
  <c r="T39"/>
  <c r="T38"/>
  <c r="V39"/>
  <c r="V38"/>
  <c r="X39"/>
  <c r="X38"/>
  <c r="Z39"/>
  <c r="Z38"/>
  <c r="AB39"/>
  <c r="AB38"/>
  <c r="AE39"/>
  <c r="AF39"/>
  <c r="AE38"/>
  <c r="AF38"/>
  <c r="AF14"/>
  <c r="AH39"/>
  <c r="AH38"/>
  <c r="AF15"/>
  <c r="AF16"/>
  <c r="AF17"/>
  <c r="AF18"/>
  <c r="AF19"/>
  <c r="C40"/>
  <c r="C36"/>
  <c r="E40"/>
  <c r="E36"/>
  <c r="G40"/>
  <c r="G36"/>
  <c r="I40"/>
  <c r="I36"/>
  <c r="K40"/>
  <c r="K36"/>
  <c r="M40"/>
  <c r="M36"/>
  <c r="O40"/>
  <c r="O36"/>
  <c r="Q40"/>
  <c r="Q36"/>
  <c r="S40"/>
  <c r="S36"/>
  <c r="U40"/>
  <c r="U36"/>
  <c r="W40"/>
  <c r="W36"/>
  <c r="Y40"/>
  <c r="Y36"/>
  <c r="AA40"/>
  <c r="AA36"/>
  <c r="AC40"/>
  <c r="AI40"/>
  <c r="AC36"/>
  <c r="AI36"/>
  <c r="AI7"/>
  <c r="AI8"/>
  <c r="AI9"/>
  <c r="AI10"/>
  <c r="AI11"/>
  <c r="C37"/>
  <c r="E37"/>
  <c r="G37"/>
  <c r="I37"/>
  <c r="K37"/>
  <c r="M37"/>
  <c r="O37"/>
  <c r="Q37"/>
  <c r="S37"/>
  <c r="U37"/>
  <c r="W37"/>
  <c r="Y37"/>
  <c r="AA37"/>
  <c r="AC37"/>
  <c r="AI37"/>
  <c r="AI12"/>
  <c r="AI13"/>
  <c r="C39"/>
  <c r="C38"/>
  <c r="E39"/>
  <c r="E38"/>
  <c r="G39"/>
  <c r="G38"/>
  <c r="I39"/>
  <c r="I38"/>
  <c r="K39"/>
  <c r="K38"/>
  <c r="M39"/>
  <c r="M38"/>
  <c r="O39"/>
  <c r="O38"/>
  <c r="Q39"/>
  <c r="Q38"/>
  <c r="S39"/>
  <c r="S38"/>
  <c r="U39"/>
  <c r="U38"/>
  <c r="W39"/>
  <c r="W38"/>
  <c r="Y39"/>
  <c r="Y38"/>
  <c r="AA39"/>
  <c r="AA38"/>
  <c r="AC39"/>
  <c r="AI39"/>
  <c r="AC38"/>
  <c r="AI38"/>
  <c r="AI14"/>
  <c r="AI15"/>
  <c r="AI16"/>
  <c r="AI17"/>
  <c r="AI18"/>
  <c r="AI19"/>
  <c r="AF20"/>
  <c r="AF21"/>
  <c r="AF22"/>
  <c r="AF23"/>
  <c r="AF24"/>
  <c r="AF25"/>
  <c r="AF26"/>
  <c r="AF27"/>
  <c r="AF28"/>
  <c r="AF29"/>
  <c r="AF30"/>
  <c r="AF31"/>
  <c r="AF32"/>
  <c r="AF33"/>
  <c r="AF34"/>
  <c r="AF35"/>
  <c r="AF41"/>
  <c r="AI20"/>
  <c r="AI21"/>
  <c r="AI22"/>
  <c r="AI23"/>
  <c r="AI24"/>
  <c r="AI25"/>
  <c r="AI26"/>
  <c r="AI27"/>
  <c r="AI28"/>
  <c r="AI29"/>
  <c r="AI30"/>
  <c r="AI31"/>
  <c r="AI32"/>
  <c r="AI33"/>
  <c r="AI34"/>
  <c r="AI35"/>
  <c r="AI41"/>
</calcChain>
</file>

<file path=xl/sharedStrings.xml><?xml version="1.0" encoding="utf-8"?>
<sst xmlns="http://schemas.openxmlformats.org/spreadsheetml/2006/main" count="2279" uniqueCount="201">
  <si>
    <t>~45000</t>
  </si>
  <si>
    <t>Fish/Poissons</t>
  </si>
  <si>
    <t>..</t>
  </si>
  <si>
    <t>Ireland/Irlande</t>
  </si>
  <si>
    <t>Italy/Italie</t>
  </si>
  <si>
    <t>Luxembourg</t>
  </si>
  <si>
    <t>Netherlands/Pays-Bas</t>
  </si>
  <si>
    <t>Norway/Norvège</t>
  </si>
  <si>
    <t>Poland/Pologne</t>
  </si>
  <si>
    <t>Portugal</t>
  </si>
  <si>
    <t>Spain/Espagne</t>
  </si>
  <si>
    <t>Sweden/Suède</t>
  </si>
  <si>
    <t>Switzerland/Suisse</t>
  </si>
  <si>
    <t>Turkey/Turquie</t>
  </si>
  <si>
    <t>UK/Royaume-Uni</t>
  </si>
  <si>
    <t>Australia/Australie</t>
  </si>
  <si>
    <t>Austria/Autriche</t>
  </si>
  <si>
    <t>Belgium/Belgique</t>
  </si>
  <si>
    <r>
      <t>STATE OF MAMMALS, BIRDS AND FISH,</t>
    </r>
    <r>
      <rPr>
        <sz val="9"/>
        <rFont val="Arial Narrow"/>
        <family val="2"/>
      </rPr>
      <t xml:space="preserve"> latest year available</t>
    </r>
  </si>
  <si>
    <r>
      <t>ÉTAT DES MAMMIFERES, DES OISEAUX ET DES POISSONS,</t>
    </r>
    <r>
      <rPr>
        <sz val="9"/>
        <rFont val="Arial Narrow"/>
        <family val="2"/>
      </rPr>
      <t xml:space="preserve"> dernière année disponible</t>
    </r>
  </si>
  <si>
    <r>
      <t>ÉTAT DES REPTILES, DES AMPHIBIENS ET DES INVERTÉBRÉS,</t>
    </r>
    <r>
      <rPr>
        <sz val="9"/>
        <rFont val="Arial Narrow"/>
        <family val="2"/>
      </rPr>
      <t xml:space="preserve"> dernière année disponible</t>
    </r>
  </si>
  <si>
    <r>
      <t>ÉTAT DES PLANTES VASCULAIRES, MOUSSES, LICHENS, CHAMPIGNONS ET ALGUES,</t>
    </r>
    <r>
      <rPr>
        <sz val="9"/>
        <rFont val="Arial Narrow"/>
        <family val="2"/>
      </rPr>
      <t xml:space="preserve"> dernière année disponible</t>
    </r>
  </si>
  <si>
    <t>Canada</t>
  </si>
  <si>
    <t>%</t>
  </si>
  <si>
    <t>*</t>
  </si>
  <si>
    <t xml:space="preserve">  ..</t>
  </si>
  <si>
    <t>Korea/Corée</t>
  </si>
  <si>
    <t>N. Zealand/N. Zél.</t>
  </si>
  <si>
    <t>Czech Rep./R. tchèq.</t>
  </si>
  <si>
    <t>Hungary/Hongrie</t>
  </si>
  <si>
    <t>Slovak Rep./R. slov.</t>
  </si>
  <si>
    <t>&gt;43000</t>
  </si>
  <si>
    <t>&gt;400</t>
  </si>
  <si>
    <t>&gt;0.9</t>
  </si>
  <si>
    <t>Birds/Oiseaux</t>
  </si>
  <si>
    <t>Lichens</t>
  </si>
  <si>
    <t>&gt;4000</t>
  </si>
  <si>
    <t>Netherl./Pays-Bas</t>
  </si>
  <si>
    <t>Denmark/Danemark</t>
  </si>
  <si>
    <t>Finland/Finlande</t>
  </si>
  <si>
    <t>France</t>
  </si>
  <si>
    <t>Germany/Allemagne</t>
  </si>
  <si>
    <t>Greece/Grèce</t>
  </si>
  <si>
    <t>Iceland/Islande</t>
  </si>
  <si>
    <t>Mexico/Mexique</t>
  </si>
  <si>
    <t>USA/Etats-Unis</t>
  </si>
  <si>
    <t>Japan/Japon</t>
  </si>
  <si>
    <t>1B</t>
  </si>
  <si>
    <t>1A</t>
  </si>
  <si>
    <t>1C</t>
  </si>
  <si>
    <t>en danger</t>
  </si>
  <si>
    <t>vulnérables</t>
  </si>
  <si>
    <t>&gt;3555</t>
  </si>
  <si>
    <t>&gt;1000</t>
  </si>
  <si>
    <t>FAUNA-FLORA</t>
  </si>
  <si>
    <t>Mosses/Mousses</t>
  </si>
  <si>
    <t>Macrofungi/Champignons</t>
  </si>
  <si>
    <t>Algae/Algues</t>
  </si>
  <si>
    <r>
      <t>STATE OF VASCULAR PLANTS, MOSSES, LICHENS, FUNGI AND ALGAE,</t>
    </r>
    <r>
      <rPr>
        <sz val="9"/>
        <rFont val="Arial Narrow"/>
        <family val="2"/>
      </rPr>
      <t xml:space="preserve"> latest year available</t>
    </r>
  </si>
  <si>
    <t>-</t>
  </si>
  <si>
    <t>WILDLIFE</t>
  </si>
  <si>
    <t>FAUNE-FLORE</t>
  </si>
  <si>
    <t>Fish / Poissons</t>
  </si>
  <si>
    <t>Freshwater/</t>
  </si>
  <si>
    <t>Diadromous/</t>
  </si>
  <si>
    <t>Marine/</t>
  </si>
  <si>
    <t>Crustaceans/</t>
  </si>
  <si>
    <t>Molluscs/</t>
  </si>
  <si>
    <t>Whales/</t>
  </si>
  <si>
    <t>Seals /</t>
  </si>
  <si>
    <t>Aquatic animal</t>
  </si>
  <si>
    <t>d'eau douce</t>
  </si>
  <si>
    <t>Diadromes</t>
  </si>
  <si>
    <t>Marins</t>
  </si>
  <si>
    <t>Crustacés</t>
  </si>
  <si>
    <t>Mollusques</t>
  </si>
  <si>
    <t>Baleines</t>
  </si>
  <si>
    <t>Phoques</t>
  </si>
  <si>
    <t>products/</t>
  </si>
  <si>
    <t>(b)</t>
  </si>
  <si>
    <t>(c)</t>
  </si>
  <si>
    <t>Produits d'animaux</t>
  </si>
  <si>
    <t>Plantes</t>
  </si>
  <si>
    <t>aquatiques</t>
  </si>
  <si>
    <t>tonnes</t>
  </si>
  <si>
    <t>number</t>
  </si>
  <si>
    <t>N.Zeal./N.Zélande</t>
  </si>
  <si>
    <t>Czech R./R.tchèque</t>
  </si>
  <si>
    <t>Slovak Rep./R.slov.</t>
  </si>
  <si>
    <t>Australia/Australie-NZ</t>
  </si>
  <si>
    <t>OECD/OCDE Europe</t>
  </si>
  <si>
    <t>EU/UE 15</t>
  </si>
  <si>
    <t>OECD/OCDE</t>
  </si>
  <si>
    <t>World/Monde</t>
  </si>
  <si>
    <t>Aquaculture (b)</t>
  </si>
  <si>
    <t>Capture fisheries / pêches de captures (a) (1 000 tonnes)</t>
  </si>
  <si>
    <t xml:space="preserve"> 1 000 t</t>
  </si>
  <si>
    <t>%(c)</t>
  </si>
  <si>
    <t>Australia/ie</t>
  </si>
  <si>
    <t>Czech R./R.tchèq.</t>
  </si>
  <si>
    <t>Germany/Allem.</t>
  </si>
  <si>
    <t>Slovak R./R.slov.</t>
  </si>
  <si>
    <t>Switzerl./Suisse</t>
  </si>
  <si>
    <t>N.Amer./Amér.N.</t>
  </si>
  <si>
    <t>Australia/ie-NZ</t>
  </si>
  <si>
    <t>OECD/OCDE Eur.</t>
  </si>
  <si>
    <t>EU/UE-15</t>
  </si>
  <si>
    <t>N.Zealand/N.Zélande</t>
  </si>
  <si>
    <t>3A</t>
  </si>
  <si>
    <t>Biosphere reserves (a)/</t>
  </si>
  <si>
    <t>Wetlands (b)/Zones humides(b)</t>
  </si>
  <si>
    <t>Réserves de la biosphère (a)</t>
  </si>
  <si>
    <t>Number of sites/</t>
  </si>
  <si>
    <t xml:space="preserve">    Total area/</t>
  </si>
  <si>
    <t>Nombre de sites</t>
  </si>
  <si>
    <t xml:space="preserve">  Superficie totale</t>
  </si>
  <si>
    <r>
      <t xml:space="preserve">   km</t>
    </r>
    <r>
      <rPr>
        <vertAlign val="superscript"/>
        <sz val="8"/>
        <rFont val="Arial Narrow"/>
        <family val="2"/>
      </rPr>
      <t>2</t>
    </r>
  </si>
  <si>
    <t>USA/États-Unis</t>
  </si>
  <si>
    <t>New Zealand/N. Zélande</t>
  </si>
  <si>
    <t>Czech Republic /R. tchèque</t>
  </si>
  <si>
    <t xml:space="preserve">Italy/Italie        </t>
  </si>
  <si>
    <t xml:space="preserve">Norway/Norvège     </t>
  </si>
  <si>
    <t>Slovak Republic/Rép. Slovaque</t>
  </si>
  <si>
    <t xml:space="preserve">OECD/OCDE </t>
  </si>
  <si>
    <t xml:space="preserve"> </t>
  </si>
  <si>
    <t>World</t>
  </si>
  <si>
    <t>3B</t>
  </si>
  <si>
    <r>
      <t>of which:</t>
    </r>
    <r>
      <rPr>
        <sz val="8"/>
        <rFont val="Arial Narrow"/>
        <family val="2"/>
      </rPr>
      <t xml:space="preserve"> IUCN categories (%)/</t>
    </r>
  </si>
  <si>
    <t xml:space="preserve">Percentage of </t>
  </si>
  <si>
    <t>Total size/</t>
  </si>
  <si>
    <t>per 1000 inhabitants/</t>
  </si>
  <si>
    <t>No</t>
  </si>
  <si>
    <t xml:space="preserve"> Superficie totale</t>
  </si>
  <si>
    <t>pour 1 000 habitants</t>
  </si>
  <si>
    <t>Category</t>
  </si>
  <si>
    <r>
      <t>(km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)</t>
    </r>
  </si>
  <si>
    <t>(ha/1000 cap.)</t>
  </si>
  <si>
    <t xml:space="preserve">Canada              </t>
  </si>
  <si>
    <t>Czech Rep./Rép. tchèq.</t>
  </si>
  <si>
    <t xml:space="preserve">Denmark/Danemark   </t>
  </si>
  <si>
    <t xml:space="preserve">France              </t>
  </si>
  <si>
    <t>Slovak. Rep./Rép.slovaq.</t>
  </si>
  <si>
    <t>Esp. connues</t>
  </si>
  <si>
    <t>dont indigènes</t>
  </si>
  <si>
    <t>Species Known/</t>
  </si>
  <si>
    <t>Endangered/</t>
  </si>
  <si>
    <t>Crit.endangered/</t>
  </si>
  <si>
    <t>Vulnerable/</t>
  </si>
  <si>
    <t>threatened/menacées (a)</t>
  </si>
  <si>
    <t>Number/nombre</t>
  </si>
  <si>
    <t xml:space="preserve">of which indigenous / </t>
  </si>
  <si>
    <t>gravement en danger</t>
  </si>
  <si>
    <t>Reptiles</t>
  </si>
  <si>
    <t>Amphibians/Amphibiens</t>
  </si>
  <si>
    <t>Invertebrates/Invertébrés</t>
  </si>
  <si>
    <t>Vascular Plants/Plantes vasculaires</t>
  </si>
  <si>
    <t>Mammals/Mammifères</t>
  </si>
  <si>
    <t>* see note/ voir note.</t>
  </si>
  <si>
    <t>* see note on next page/ voir note à la page suivante.</t>
  </si>
  <si>
    <r>
      <t xml:space="preserve">STATE OF REPTILES, AMPHIBIANS AND INVERTEBRATES, </t>
    </r>
    <r>
      <rPr>
        <sz val="9"/>
        <rFont val="Arial Narrow"/>
        <family val="2"/>
      </rPr>
      <t>latest year available</t>
    </r>
  </si>
  <si>
    <r>
      <t xml:space="preserve">BIOSPHERE RESERVES AND WETLANDS OF INTERNATIONAL IMPORTANCE, </t>
    </r>
    <r>
      <rPr>
        <sz val="9"/>
        <rFont val="Arial Narrow"/>
        <family val="2"/>
      </rPr>
      <t>2008</t>
    </r>
  </si>
  <si>
    <r>
      <t xml:space="preserve"> RÉSERVES DE LA BIOSPHERE ET ZONES HUMIDES D'IMPORTANCE INTERNATIONALE, </t>
    </r>
    <r>
      <rPr>
        <sz val="9"/>
        <rFont val="Arial Narrow"/>
        <family val="2"/>
      </rPr>
      <t>2008</t>
    </r>
  </si>
  <si>
    <t>Chile</t>
  </si>
  <si>
    <t>Estonia</t>
  </si>
  <si>
    <t>Israel</t>
  </si>
  <si>
    <t>Russian Fed./Fed. Russie</t>
  </si>
  <si>
    <t>Slovenia</t>
  </si>
  <si>
    <t>Brazil</t>
  </si>
  <si>
    <t>India</t>
  </si>
  <si>
    <t>Indonesia</t>
  </si>
  <si>
    <t>China</t>
  </si>
  <si>
    <t>South Africa</t>
  </si>
  <si>
    <t>6.2A</t>
  </si>
  <si>
    <r>
      <t>CATCHES OF FISH AND OTHER AQUATIC ANIMALS AND PRODUCTS</t>
    </r>
    <r>
      <rPr>
        <sz val="9"/>
        <rFont val="Helvetica-Narrow"/>
        <family val="2"/>
      </rPr>
      <t xml:space="preserve"> (a),</t>
    </r>
    <r>
      <rPr>
        <sz val="9"/>
        <rFont val="Helvetica-Narrow"/>
        <family val="2"/>
      </rPr>
      <t xml:space="preserve"> 2006</t>
    </r>
  </si>
  <si>
    <r>
      <t>CAPTURES DE POISSONS ET D'AUTRES ANIMAUX ET PRODUITS AQUATIQUES</t>
    </r>
    <r>
      <rPr>
        <sz val="9"/>
        <rFont val="Helvetica-Narrow"/>
        <family val="2"/>
      </rPr>
      <t xml:space="preserve"> (a)</t>
    </r>
    <r>
      <rPr>
        <sz val="9"/>
        <rFont val="Helvetica-Narrow"/>
        <family val="2"/>
      </rPr>
      <t>, 2006</t>
    </r>
  </si>
  <si>
    <t>Aquatic plants/</t>
  </si>
  <si>
    <t>(d)</t>
  </si>
  <si>
    <t>North America/Amér.N.</t>
  </si>
  <si>
    <t>6.2B</t>
  </si>
  <si>
    <r>
      <t>FISHERY PRODUCTION</t>
    </r>
    <r>
      <rPr>
        <sz val="9"/>
        <rFont val="Helvetica-Narrow"/>
        <family val="2"/>
      </rPr>
      <t>, 1980-2006</t>
    </r>
  </si>
  <si>
    <r>
      <t>PRODUCTION DES PÊCHES,</t>
    </r>
    <r>
      <rPr>
        <sz val="9"/>
        <rFont val="Helvetica-Narrow"/>
        <family val="2"/>
      </rPr>
      <t xml:space="preserve"> 1980-2006</t>
    </r>
  </si>
  <si>
    <r>
      <t>MAJOR PROTECTED AREAS</t>
    </r>
    <r>
      <rPr>
        <sz val="9"/>
        <rFont val="Arial Narrow"/>
        <family val="2"/>
      </rPr>
      <t xml:space="preserve"> (a), 2007</t>
    </r>
  </si>
  <si>
    <r>
      <t>PRINCIPALES ZONES PROTÉGÉES</t>
    </r>
    <r>
      <rPr>
        <sz val="9"/>
        <rFont val="Arial Narrow"/>
        <family val="2"/>
      </rPr>
      <t xml:space="preserve"> (a), 2007</t>
    </r>
  </si>
  <si>
    <t>Terrestrial and marine protected areas/
Zones protégées marines et terrestres</t>
  </si>
  <si>
    <t>Terrestrial protected areas/</t>
  </si>
  <si>
    <t>Zones protégées terrestres</t>
  </si>
  <si>
    <t>territorial area (b)/</t>
  </si>
  <si>
    <t>Terrestrial protected area/</t>
  </si>
  <si>
    <t>Percentage of land area/</t>
  </si>
  <si>
    <t>Pourcentage du</t>
  </si>
  <si>
    <t>Ia/Ib (c)</t>
  </si>
  <si>
    <t>II (d)</t>
  </si>
  <si>
    <t>III (e)</t>
  </si>
  <si>
    <t>IV (f)</t>
  </si>
  <si>
    <t>V (g)</t>
  </si>
  <si>
    <t>VI (h)</t>
  </si>
  <si>
    <t xml:space="preserve"> Superficie terrestre protégée</t>
  </si>
  <si>
    <t>Pourcentage de la</t>
  </si>
  <si>
    <t>territoire (b) (%)</t>
  </si>
  <si>
    <t>superficie des terres (%)</t>
  </si>
  <si>
    <r>
      <rPr>
        <i/>
        <sz val="8"/>
        <rFont val="Arial Narrow"/>
        <family val="2"/>
      </rPr>
      <t>dont:</t>
    </r>
    <r>
      <rPr>
        <sz val="8"/>
        <rFont val="Arial Narrow"/>
        <family val="2"/>
      </rPr>
      <t xml:space="preserve"> catégories UICN (%)</t>
    </r>
  </si>
</sst>
</file>

<file path=xl/styles.xml><?xml version="1.0" encoding="utf-8"?>
<styleSheet xmlns="http://schemas.openxmlformats.org/spreadsheetml/2006/main">
  <numFmts count="16">
    <numFmt numFmtId="6" formatCode="&quot;£&quot;#,##0;[Red]\-&quot;£&quot;#,##0"/>
    <numFmt numFmtId="169" formatCode="_(* #,##0_);_(* \(#,##0\);_(* &quot;-&quot;_);_(@_)"/>
    <numFmt numFmtId="171" formatCode="_(* #,##0.00_);_(* \(#,##0.00\);_(* &quot;-&quot;??_);_(@_)"/>
    <numFmt numFmtId="186" formatCode="&quot;$&quot;#,##0_);\(&quot;$&quot;#,##0\)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  <numFmt numFmtId="192" formatCode="0_)"/>
    <numFmt numFmtId="193" formatCode="General_)"/>
    <numFmt numFmtId="194" formatCode="0.0_)"/>
    <numFmt numFmtId="195" formatCode="#,##0.0_);\(#,##0.0\)"/>
    <numFmt numFmtId="197" formatCode="0.0"/>
    <numFmt numFmtId="214" formatCode="[&lt;0.05]&quot;-&quot;;0.0"/>
    <numFmt numFmtId="215" formatCode="[&lt;0.05]&quot;-&quot;;0"/>
    <numFmt numFmtId="216" formatCode="[&lt;0.5]\-;0"/>
    <numFmt numFmtId="218" formatCode="[=0]\-;0"/>
    <numFmt numFmtId="219" formatCode="[&lt;0.1]&quot;-&quot;;[&lt;1]0.0;0"/>
  </numFmts>
  <fonts count="37">
    <font>
      <sz val="8"/>
      <name val="Helv"/>
    </font>
    <font>
      <sz val="10"/>
      <name val="Arial"/>
      <family val="2"/>
    </font>
    <font>
      <sz val="8"/>
      <name val="Helv"/>
    </font>
    <font>
      <sz val="9"/>
      <name val="Helv"/>
    </font>
    <font>
      <sz val="8"/>
      <name val="Arial Narrow"/>
      <family val="2"/>
    </font>
    <font>
      <sz val="8"/>
      <color indexed="12"/>
      <name val="Arial Narrow"/>
      <family val="2"/>
    </font>
    <font>
      <sz val="8"/>
      <color indexed="10"/>
      <name val="Arial Narrow"/>
      <family val="2"/>
    </font>
    <font>
      <sz val="9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i/>
      <sz val="8"/>
      <name val="Arial Narrow"/>
      <family val="2"/>
    </font>
    <font>
      <b/>
      <sz val="9"/>
      <name val="Arial Narrow"/>
      <family val="2"/>
    </font>
    <font>
      <i/>
      <sz val="8"/>
      <color indexed="8"/>
      <name val="Arial Narrow"/>
      <family val="2"/>
    </font>
    <font>
      <sz val="10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Helvetica-Narrow"/>
      <family val="2"/>
    </font>
    <font>
      <sz val="10"/>
      <name val="Helv"/>
    </font>
    <font>
      <sz val="24"/>
      <name val="Helv"/>
    </font>
    <font>
      <b/>
      <sz val="14"/>
      <name val="Helv"/>
    </font>
    <font>
      <sz val="8"/>
      <name val="Helvetica"/>
      <family val="2"/>
    </font>
    <font>
      <b/>
      <sz val="11"/>
      <name val="Arial Narrow"/>
      <family val="2"/>
    </font>
    <font>
      <vertAlign val="superscript"/>
      <sz val="8"/>
      <name val="Arial Narrow"/>
      <family val="2"/>
    </font>
    <font>
      <sz val="8"/>
      <name val="Helvetica-Narrow"/>
      <family val="2"/>
    </font>
    <font>
      <sz val="7"/>
      <name val="Helvetica-Narrow"/>
      <family val="2"/>
    </font>
    <font>
      <b/>
      <sz val="9"/>
      <name val="Helvetica-Narrow"/>
      <family val="2"/>
    </font>
    <font>
      <sz val="9"/>
      <name val="Helvetica-Narrow"/>
      <family val="2"/>
    </font>
    <font>
      <b/>
      <sz val="8"/>
      <name val="Helv"/>
      <family val="2"/>
    </font>
    <font>
      <b/>
      <sz val="10"/>
      <name val="Helv"/>
      <family val="2"/>
    </font>
    <font>
      <sz val="8"/>
      <name val="Helv"/>
      <family val="2"/>
    </font>
    <font>
      <sz val="9"/>
      <name val="Arial"/>
      <family val="2"/>
    </font>
    <font>
      <sz val="7"/>
      <name val="Helv"/>
    </font>
    <font>
      <b/>
      <sz val="8"/>
      <name val="Helv"/>
    </font>
    <font>
      <sz val="10"/>
      <name val="Geneva"/>
    </font>
    <font>
      <sz val="10"/>
      <name val="Helvetica-Narrow"/>
      <family val="2"/>
    </font>
    <font>
      <u/>
      <sz val="10"/>
      <color theme="10"/>
      <name val="Arial"/>
      <family val="2"/>
    </font>
    <font>
      <sz val="8"/>
      <color rgb="FFFF000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43">
    <xf numFmtId="192" fontId="0" fillId="0" borderId="0"/>
    <xf numFmtId="197" fontId="33" fillId="0" borderId="0" applyFont="0" applyFill="0" applyBorder="0" applyAlignment="0" applyProtection="0"/>
    <xf numFmtId="2" fontId="33" fillId="0" borderId="0" applyFont="0" applyFill="0" applyBorder="0" applyAlignment="0" applyProtection="0"/>
    <xf numFmtId="49" fontId="14" fillId="0" borderId="1" applyNumberFormat="0" applyFont="0" applyFill="0" applyBorder="0" applyProtection="0">
      <alignment horizontal="left" vertical="center" indent="2"/>
    </xf>
    <xf numFmtId="49" fontId="14" fillId="0" borderId="2" applyNumberFormat="0" applyFont="0" applyFill="0" applyBorder="0" applyProtection="0">
      <alignment horizontal="left" vertical="center" indent="5"/>
    </xf>
    <xf numFmtId="4" fontId="15" fillId="0" borderId="3" applyFill="0" applyBorder="0" applyProtection="0">
      <alignment horizontal="right"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 applyNumberFormat="0" applyFill="0" applyBorder="0" applyAlignment="0" applyProtection="0">
      <alignment vertical="top"/>
      <protection locked="0"/>
    </xf>
    <xf numFmtId="169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3" fontId="16" fillId="0" borderId="0"/>
    <xf numFmtId="194" fontId="17" fillId="0" borderId="0"/>
    <xf numFmtId="193" fontId="17" fillId="0" borderId="0"/>
    <xf numFmtId="194" fontId="18" fillId="0" borderId="0"/>
    <xf numFmtId="194" fontId="18" fillId="0" borderId="0"/>
    <xf numFmtId="194" fontId="19" fillId="0" borderId="0"/>
    <xf numFmtId="194" fontId="17" fillId="0" borderId="0"/>
    <xf numFmtId="194" fontId="18" fillId="0" borderId="0"/>
    <xf numFmtId="37" fontId="2" fillId="0" borderId="0"/>
    <xf numFmtId="37" fontId="2" fillId="0" borderId="0"/>
    <xf numFmtId="37" fontId="2" fillId="0" borderId="0"/>
    <xf numFmtId="0" fontId="30" fillId="0" borderId="0"/>
    <xf numFmtId="37" fontId="2" fillId="0" borderId="0"/>
    <xf numFmtId="4" fontId="14" fillId="0" borderId="1" applyFill="0" applyBorder="0" applyProtection="0">
      <alignment horizontal="right" vertical="center"/>
    </xf>
    <xf numFmtId="0" fontId="20" fillId="2" borderId="0" applyNumberFormat="0" applyFont="0" applyBorder="0" applyAlignment="0" applyProtection="0"/>
    <xf numFmtId="6" fontId="31" fillId="0" borderId="0"/>
    <xf numFmtId="192" fontId="2" fillId="0" borderId="0"/>
    <xf numFmtId="0" fontId="13" fillId="0" borderId="0"/>
    <xf numFmtId="186" fontId="2" fillId="0" borderId="0"/>
    <xf numFmtId="0" fontId="13" fillId="0" borderId="0"/>
    <xf numFmtId="193" fontId="2" fillId="0" borderId="0"/>
    <xf numFmtId="193" fontId="3" fillId="0" borderId="0"/>
    <xf numFmtId="37" fontId="2" fillId="0" borderId="0"/>
    <xf numFmtId="0" fontId="1" fillId="0" borderId="0"/>
    <xf numFmtId="37" fontId="2" fillId="0" borderId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281">
    <xf numFmtId="192" fontId="0" fillId="0" borderId="0" xfId="0"/>
    <xf numFmtId="192" fontId="4" fillId="0" borderId="0" xfId="0" applyFont="1"/>
    <xf numFmtId="192" fontId="4" fillId="0" borderId="0" xfId="0" applyFont="1" applyFill="1"/>
    <xf numFmtId="193" fontId="4" fillId="0" borderId="0" xfId="36" applyFont="1" applyFill="1"/>
    <xf numFmtId="1" fontId="4" fillId="0" borderId="0" xfId="0" applyNumberFormat="1" applyFont="1" applyFill="1" applyBorder="1" applyAlignment="1" applyProtection="1">
      <alignment horizontal="right"/>
    </xf>
    <xf numFmtId="192" fontId="4" fillId="0" borderId="0" xfId="0" applyFont="1" applyFill="1" applyAlignment="1" applyProtection="1">
      <alignment horizontal="left"/>
    </xf>
    <xf numFmtId="192" fontId="4" fillId="0" borderId="0" xfId="0" applyFont="1" applyAlignment="1">
      <alignment vertical="center"/>
    </xf>
    <xf numFmtId="192" fontId="4" fillId="0" borderId="0" xfId="0" applyFont="1" applyBorder="1" applyAlignment="1">
      <alignment vertical="center"/>
    </xf>
    <xf numFmtId="193" fontId="4" fillId="0" borderId="0" xfId="0" applyNumberFormat="1" applyFont="1" applyBorder="1" applyAlignment="1" applyProtection="1">
      <alignment horizontal="centerContinuous" vertical="center"/>
    </xf>
    <xf numFmtId="192" fontId="4" fillId="0" borderId="4" xfId="0" applyFont="1" applyBorder="1" applyAlignment="1">
      <alignment vertical="center"/>
    </xf>
    <xf numFmtId="192" fontId="11" fillId="0" borderId="0" xfId="0" applyFont="1" applyBorder="1" applyAlignment="1" applyProtection="1">
      <alignment horizontal="left" vertical="center"/>
    </xf>
    <xf numFmtId="192" fontId="7" fillId="0" borderId="0" xfId="0" applyFont="1" applyAlignment="1">
      <alignment vertical="center"/>
    </xf>
    <xf numFmtId="192" fontId="7" fillId="0" borderId="5" xfId="0" applyFont="1" applyBorder="1" applyAlignment="1">
      <alignment vertical="center"/>
    </xf>
    <xf numFmtId="192" fontId="4" fillId="0" borderId="0" xfId="0" applyFont="1" applyFill="1" applyAlignment="1">
      <alignment vertical="center"/>
    </xf>
    <xf numFmtId="192" fontId="4" fillId="0" borderId="0" xfId="0" applyFont="1" applyAlignment="1" applyProtection="1">
      <alignment horizontal="center" vertical="center"/>
    </xf>
    <xf numFmtId="192" fontId="5" fillId="0" borderId="0" xfId="0" applyFont="1" applyFill="1" applyBorder="1"/>
    <xf numFmtId="192" fontId="4" fillId="0" borderId="0" xfId="0" applyFont="1" applyFill="1" applyBorder="1" applyAlignment="1">
      <alignment vertical="center"/>
    </xf>
    <xf numFmtId="192" fontId="4" fillId="0" borderId="0" xfId="0" applyFont="1" applyFill="1" applyBorder="1" applyAlignment="1" applyProtection="1">
      <alignment horizontal="center" vertical="center"/>
    </xf>
    <xf numFmtId="192" fontId="4" fillId="0" borderId="0" xfId="0" applyFont="1" applyFill="1" applyBorder="1"/>
    <xf numFmtId="193" fontId="4" fillId="0" borderId="0" xfId="36" applyFont="1" applyFill="1" applyBorder="1"/>
    <xf numFmtId="192" fontId="4" fillId="0" borderId="0" xfId="0" applyFont="1" applyFill="1" applyBorder="1" applyAlignment="1" applyProtection="1">
      <alignment vertical="center"/>
    </xf>
    <xf numFmtId="193" fontId="4" fillId="0" borderId="0" xfId="37" applyFont="1" applyFill="1" applyBorder="1"/>
    <xf numFmtId="192" fontId="4" fillId="0" borderId="6" xfId="0" applyFont="1" applyFill="1" applyBorder="1" applyAlignment="1" applyProtection="1">
      <alignment horizontal="center" vertical="center"/>
    </xf>
    <xf numFmtId="192" fontId="11" fillId="0" borderId="5" xfId="0" applyFont="1" applyBorder="1" applyAlignment="1" applyProtection="1">
      <alignment horizontal="left" vertical="center"/>
    </xf>
    <xf numFmtId="192" fontId="7" fillId="0" borderId="5" xfId="0" applyFont="1" applyFill="1" applyBorder="1" applyAlignment="1">
      <alignment vertical="center"/>
    </xf>
    <xf numFmtId="192" fontId="11" fillId="0" borderId="5" xfId="0" applyFont="1" applyBorder="1" applyAlignment="1" applyProtection="1">
      <alignment horizontal="right" vertical="center"/>
    </xf>
    <xf numFmtId="192" fontId="4" fillId="0" borderId="6" xfId="0" applyFont="1" applyBorder="1"/>
    <xf numFmtId="192" fontId="9" fillId="0" borderId="0" xfId="0" applyFont="1" applyFill="1"/>
    <xf numFmtId="0" fontId="13" fillId="0" borderId="0" xfId="35"/>
    <xf numFmtId="37" fontId="21" fillId="0" borderId="5" xfId="24" applyFont="1" applyBorder="1"/>
    <xf numFmtId="37" fontId="21" fillId="0" borderId="5" xfId="24" applyFont="1" applyBorder="1" applyAlignment="1">
      <alignment horizontal="right"/>
    </xf>
    <xf numFmtId="37" fontId="0" fillId="0" borderId="0" xfId="24" applyFont="1"/>
    <xf numFmtId="37" fontId="21" fillId="0" borderId="5" xfId="24" applyFont="1" applyBorder="1" applyAlignment="1">
      <alignment horizontal="left"/>
    </xf>
    <xf numFmtId="37" fontId="21" fillId="0" borderId="5" xfId="25" applyFont="1" applyBorder="1" applyAlignment="1">
      <alignment horizontal="left"/>
    </xf>
    <xf numFmtId="37" fontId="21" fillId="0" borderId="5" xfId="25" applyFont="1" applyBorder="1" applyAlignment="1">
      <alignment horizontal="right"/>
    </xf>
    <xf numFmtId="37" fontId="0" fillId="0" borderId="0" xfId="25" applyFont="1"/>
    <xf numFmtId="194" fontId="11" fillId="0" borderId="7" xfId="32" applyNumberFormat="1" applyFont="1" applyBorder="1" applyAlignment="1" applyProtection="1">
      <alignment horizontal="left"/>
    </xf>
    <xf numFmtId="192" fontId="11" fillId="0" borderId="7" xfId="32" applyFont="1" applyBorder="1"/>
    <xf numFmtId="192" fontId="11" fillId="0" borderId="5" xfId="32" applyFont="1" applyBorder="1" applyAlignment="1" applyProtection="1">
      <alignment horizontal="right"/>
    </xf>
    <xf numFmtId="192" fontId="11" fillId="0" borderId="7" xfId="32" applyFont="1" applyBorder="1" applyAlignment="1" applyProtection="1">
      <alignment horizontal="right"/>
    </xf>
    <xf numFmtId="192" fontId="3" fillId="0" borderId="0" xfId="32" applyFont="1"/>
    <xf numFmtId="192" fontId="2" fillId="0" borderId="0" xfId="32" applyAlignment="1">
      <alignment vertical="center"/>
    </xf>
    <xf numFmtId="192" fontId="4" fillId="0" borderId="0" xfId="32" applyFont="1"/>
    <xf numFmtId="193" fontId="4" fillId="0" borderId="0" xfId="32" applyNumberFormat="1" applyFont="1" applyProtection="1"/>
    <xf numFmtId="192" fontId="4" fillId="0" borderId="0" xfId="32" applyFont="1" applyAlignment="1" applyProtection="1">
      <alignment horizontal="left"/>
    </xf>
    <xf numFmtId="192" fontId="2" fillId="0" borderId="0" xfId="32"/>
    <xf numFmtId="193" fontId="4" fillId="0" borderId="0" xfId="32" applyNumberFormat="1" applyFont="1" applyBorder="1" applyAlignment="1" applyProtection="1">
      <alignment horizontal="center" vertical="center"/>
    </xf>
    <xf numFmtId="192" fontId="4" fillId="0" borderId="0" xfId="32" applyNumberFormat="1" applyFont="1"/>
    <xf numFmtId="192" fontId="4" fillId="0" borderId="0" xfId="32" applyFont="1" applyAlignment="1">
      <alignment horizontal="centerContinuous"/>
    </xf>
    <xf numFmtId="193" fontId="4" fillId="0" borderId="0" xfId="32" applyNumberFormat="1" applyFont="1" applyBorder="1" applyAlignment="1" applyProtection="1">
      <alignment horizontal="center"/>
    </xf>
    <xf numFmtId="192" fontId="4" fillId="0" borderId="0" xfId="32" applyFont="1" applyAlignment="1" applyProtection="1">
      <alignment horizontal="right"/>
    </xf>
    <xf numFmtId="192" fontId="4" fillId="0" borderId="0" xfId="32" applyFont="1" applyAlignment="1">
      <alignment horizontal="right"/>
    </xf>
    <xf numFmtId="192" fontId="4" fillId="0" borderId="0" xfId="32" applyFont="1" applyBorder="1" applyAlignment="1" applyProtection="1">
      <alignment horizontal="right"/>
    </xf>
    <xf numFmtId="192" fontId="4" fillId="0" borderId="8" xfId="32" applyFont="1" applyBorder="1"/>
    <xf numFmtId="192" fontId="4" fillId="0" borderId="8" xfId="32" applyFont="1" applyBorder="1" applyAlignment="1" applyProtection="1">
      <alignment horizontal="right"/>
    </xf>
    <xf numFmtId="192" fontId="4" fillId="0" borderId="4" xfId="32" applyFont="1" applyBorder="1" applyAlignment="1" applyProtection="1">
      <alignment horizontal="right"/>
    </xf>
    <xf numFmtId="37" fontId="4" fillId="0" borderId="0" xfId="32" applyNumberFormat="1" applyFont="1" applyAlignment="1" applyProtection="1">
      <alignment horizontal="left"/>
    </xf>
    <xf numFmtId="195" fontId="4" fillId="0" borderId="0" xfId="32" applyNumberFormat="1" applyFont="1" applyProtection="1"/>
    <xf numFmtId="194" fontId="4" fillId="0" borderId="0" xfId="32" applyNumberFormat="1" applyFont="1" applyProtection="1"/>
    <xf numFmtId="192" fontId="4" fillId="0" borderId="0" xfId="32" applyFont="1" applyBorder="1" applyAlignment="1" applyProtection="1">
      <alignment horizontal="left"/>
    </xf>
    <xf numFmtId="37" fontId="4" fillId="0" borderId="0" xfId="32" applyNumberFormat="1" applyFont="1" applyBorder="1" applyAlignment="1" applyProtection="1">
      <alignment horizontal="left"/>
    </xf>
    <xf numFmtId="192" fontId="4" fillId="0" borderId="4" xfId="32" applyFont="1" applyBorder="1" applyAlignment="1" applyProtection="1">
      <alignment horizontal="left"/>
    </xf>
    <xf numFmtId="37" fontId="4" fillId="0" borderId="4" xfId="32" applyNumberFormat="1" applyFont="1" applyBorder="1" applyAlignment="1" applyProtection="1">
      <alignment horizontal="left"/>
    </xf>
    <xf numFmtId="192" fontId="4" fillId="0" borderId="4" xfId="32" applyFont="1" applyBorder="1"/>
    <xf numFmtId="195" fontId="4" fillId="0" borderId="4" xfId="32" applyNumberFormat="1" applyFont="1" applyBorder="1" applyProtection="1"/>
    <xf numFmtId="194" fontId="4" fillId="0" borderId="4" xfId="32" applyNumberFormat="1" applyFont="1" applyBorder="1" applyProtection="1"/>
    <xf numFmtId="192" fontId="4" fillId="0" borderId="8" xfId="32" applyFont="1" applyBorder="1" applyAlignment="1" applyProtection="1">
      <alignment horizontal="left"/>
    </xf>
    <xf numFmtId="192" fontId="2" fillId="0" borderId="0" xfId="32" applyAlignment="1" applyProtection="1">
      <alignment horizontal="left"/>
    </xf>
    <xf numFmtId="37" fontId="2" fillId="0" borderId="0" xfId="32" applyNumberFormat="1" applyAlignment="1" applyProtection="1">
      <alignment horizontal="left"/>
    </xf>
    <xf numFmtId="195" fontId="2" fillId="0" borderId="0" xfId="32" applyNumberFormat="1" applyAlignment="1" applyProtection="1">
      <alignment horizontal="left"/>
    </xf>
    <xf numFmtId="37" fontId="24" fillId="0" borderId="0" xfId="32" applyNumberFormat="1" applyFont="1" applyProtection="1"/>
    <xf numFmtId="192" fontId="24" fillId="0" borderId="0" xfId="32" applyFont="1"/>
    <xf numFmtId="192" fontId="23" fillId="0" borderId="0" xfId="32" applyFont="1"/>
    <xf numFmtId="193" fontId="23" fillId="0" borderId="0" xfId="32" applyNumberFormat="1" applyFont="1" applyProtection="1"/>
    <xf numFmtId="37" fontId="2" fillId="0" borderId="0" xfId="32" applyNumberFormat="1" applyProtection="1"/>
    <xf numFmtId="193" fontId="2" fillId="0" borderId="0" xfId="32" applyNumberFormat="1" applyProtection="1"/>
    <xf numFmtId="192" fontId="2" fillId="0" borderId="0" xfId="32" applyAlignment="1">
      <alignment horizontal="centerContinuous"/>
    </xf>
    <xf numFmtId="192" fontId="2" fillId="0" borderId="0" xfId="32" applyBorder="1"/>
    <xf numFmtId="192" fontId="2" fillId="0" borderId="0" xfId="32" applyFill="1" applyBorder="1"/>
    <xf numFmtId="192" fontId="13" fillId="0" borderId="0" xfId="33" applyNumberFormat="1" applyFill="1" applyBorder="1" applyProtection="1"/>
    <xf numFmtId="0" fontId="1" fillId="0" borderId="0" xfId="33" applyFont="1"/>
    <xf numFmtId="194" fontId="2" fillId="0" borderId="0" xfId="32" applyNumberFormat="1" applyBorder="1"/>
    <xf numFmtId="192" fontId="23" fillId="0" borderId="0" xfId="32" applyFont="1" applyBorder="1"/>
    <xf numFmtId="195" fontId="2" fillId="0" borderId="0" xfId="32" applyNumberFormat="1" applyProtection="1"/>
    <xf numFmtId="37" fontId="4" fillId="0" borderId="0" xfId="32" applyNumberFormat="1" applyFont="1" applyProtection="1"/>
    <xf numFmtId="192" fontId="2" fillId="0" borderId="0" xfId="32" applyNumberFormat="1" applyProtection="1"/>
    <xf numFmtId="192" fontId="4" fillId="0" borderId="0" xfId="0" applyFont="1" applyAlignment="1" applyProtection="1">
      <alignment horizontal="left" vertical="center"/>
    </xf>
    <xf numFmtId="215" fontId="4" fillId="0" borderId="0" xfId="0" applyNumberFormat="1" applyFont="1" applyFill="1" applyAlignment="1" applyProtection="1">
      <alignment horizontal="right" vertical="center"/>
    </xf>
    <xf numFmtId="215" fontId="4" fillId="0" borderId="0" xfId="0" applyNumberFormat="1" applyFont="1" applyFill="1" applyBorder="1" applyAlignment="1" applyProtection="1">
      <alignment horizontal="right" vertical="center"/>
    </xf>
    <xf numFmtId="214" fontId="4" fillId="0" borderId="0" xfId="0" applyNumberFormat="1" applyFont="1" applyFill="1" applyAlignment="1" applyProtection="1">
      <alignment horizontal="right" vertical="center"/>
    </xf>
    <xf numFmtId="192" fontId="4" fillId="0" borderId="0" xfId="0" applyFont="1" applyFill="1" applyAlignment="1" applyProtection="1">
      <alignment horizontal="left" vertical="center"/>
    </xf>
    <xf numFmtId="192" fontId="5" fillId="0" borderId="0" xfId="0" applyFont="1" applyBorder="1" applyAlignment="1" applyProtection="1">
      <alignment horizontal="left" vertical="center"/>
    </xf>
    <xf numFmtId="193" fontId="4" fillId="0" borderId="0" xfId="37" applyFont="1" applyFill="1" applyAlignment="1" applyProtection="1">
      <alignment horizontal="left" vertical="center"/>
    </xf>
    <xf numFmtId="1" fontId="4" fillId="0" borderId="0" xfId="0" applyNumberFormat="1" applyFont="1" applyFill="1" applyAlignment="1" applyProtection="1">
      <alignment horizontal="right" vertical="center"/>
    </xf>
    <xf numFmtId="192" fontId="4" fillId="0" borderId="0" xfId="0" applyFont="1" applyBorder="1" applyAlignment="1" applyProtection="1">
      <alignment horizontal="center" vertical="center"/>
    </xf>
    <xf numFmtId="9" fontId="4" fillId="0" borderId="0" xfId="0" applyNumberFormat="1" applyFont="1" applyBorder="1" applyAlignment="1" applyProtection="1">
      <alignment horizontal="right" vertical="center"/>
    </xf>
    <xf numFmtId="9" fontId="4" fillId="0" borderId="6" xfId="0" applyNumberFormat="1" applyFont="1" applyBorder="1" applyAlignment="1" applyProtection="1">
      <alignment horizontal="right" vertical="center"/>
    </xf>
    <xf numFmtId="193" fontId="4" fillId="0" borderId="0" xfId="0" applyNumberFormat="1" applyFont="1" applyFill="1" applyBorder="1" applyAlignment="1" applyProtection="1">
      <alignment horizontal="left" vertical="center"/>
    </xf>
    <xf numFmtId="192" fontId="8" fillId="0" borderId="0" xfId="0" applyFont="1" applyBorder="1" applyAlignment="1" applyProtection="1">
      <alignment horizontal="left" vertical="center"/>
    </xf>
    <xf numFmtId="193" fontId="4" fillId="0" borderId="0" xfId="0" applyNumberFormat="1" applyFont="1" applyBorder="1" applyAlignment="1" applyProtection="1">
      <alignment horizontal="left" vertical="center"/>
    </xf>
    <xf numFmtId="192" fontId="6" fillId="0" borderId="0" xfId="0" applyFont="1" applyFill="1" applyBorder="1"/>
    <xf numFmtId="193" fontId="6" fillId="0" borderId="0" xfId="36" applyFont="1" applyFill="1" applyBorder="1"/>
    <xf numFmtId="193" fontId="12" fillId="0" borderId="0" xfId="37" applyFont="1" applyFill="1" applyBorder="1" applyAlignment="1" applyProtection="1">
      <alignment horizontal="left"/>
    </xf>
    <xf numFmtId="194" fontId="7" fillId="0" borderId="0" xfId="0" applyNumberFormat="1" applyFont="1" applyBorder="1" applyAlignment="1">
      <alignment vertical="center"/>
    </xf>
    <xf numFmtId="192" fontId="7" fillId="0" borderId="0" xfId="0" applyFont="1" applyFill="1" applyBorder="1" applyAlignment="1">
      <alignment vertical="center"/>
    </xf>
    <xf numFmtId="192" fontId="7" fillId="0" borderId="0" xfId="0" applyFont="1" applyBorder="1" applyAlignment="1">
      <alignment vertical="center"/>
    </xf>
    <xf numFmtId="192" fontId="11" fillId="0" borderId="0" xfId="0" applyFont="1" applyBorder="1" applyAlignment="1" applyProtection="1">
      <alignment horizontal="right" vertical="center"/>
    </xf>
    <xf numFmtId="192" fontId="4" fillId="0" borderId="0" xfId="0" applyFont="1" applyBorder="1" applyAlignment="1">
      <alignment horizontal="center" vertical="center"/>
    </xf>
    <xf numFmtId="193" fontId="4" fillId="0" borderId="0" xfId="0" applyNumberFormat="1" applyFont="1" applyBorder="1" applyAlignment="1" applyProtection="1">
      <alignment horizontal="right" vertical="center"/>
    </xf>
    <xf numFmtId="214" fontId="4" fillId="0" borderId="0" xfId="0" applyNumberFormat="1" applyFont="1" applyFill="1" applyBorder="1" applyAlignment="1" applyProtection="1">
      <alignment horizontal="right" vertical="center"/>
    </xf>
    <xf numFmtId="192" fontId="4" fillId="0" borderId="0" xfId="0" applyFont="1" applyFill="1" applyBorder="1" applyAlignment="1" applyProtection="1">
      <alignment horizontal="left" vertical="center"/>
    </xf>
    <xf numFmtId="192" fontId="4" fillId="0" borderId="4" xfId="0" applyFont="1" applyBorder="1" applyAlignment="1" applyProtection="1">
      <alignment horizontal="left" vertical="center"/>
    </xf>
    <xf numFmtId="215" fontId="4" fillId="0" borderId="4" xfId="0" applyNumberFormat="1" applyFont="1" applyFill="1" applyBorder="1" applyAlignment="1" applyProtection="1">
      <alignment horizontal="right" vertical="center"/>
    </xf>
    <xf numFmtId="214" fontId="4" fillId="0" borderId="4" xfId="0" applyNumberFormat="1" applyFont="1" applyFill="1" applyBorder="1" applyAlignment="1" applyProtection="1">
      <alignment horizontal="right" vertical="center"/>
    </xf>
    <xf numFmtId="193" fontId="8" fillId="0" borderId="0" xfId="0" applyNumberFormat="1" applyFont="1" applyBorder="1" applyAlignment="1" applyProtection="1">
      <alignment horizontal="left" vertical="center"/>
    </xf>
    <xf numFmtId="192" fontId="4" fillId="0" borderId="4" xfId="0" applyFont="1" applyFill="1" applyBorder="1" applyAlignment="1" applyProtection="1">
      <alignment horizontal="center" vertical="center"/>
    </xf>
    <xf numFmtId="192" fontId="4" fillId="0" borderId="4" xfId="0" applyFont="1" applyBorder="1" applyAlignment="1" applyProtection="1">
      <alignment horizontal="center" vertical="center"/>
    </xf>
    <xf numFmtId="193" fontId="4" fillId="0" borderId="4" xfId="0" applyNumberFormat="1" applyFont="1" applyBorder="1" applyAlignment="1" applyProtection="1">
      <alignment horizontal="right" vertical="center"/>
    </xf>
    <xf numFmtId="9" fontId="4" fillId="0" borderId="4" xfId="0" applyNumberFormat="1" applyFont="1" applyBorder="1" applyAlignment="1" applyProtection="1">
      <alignment horizontal="right" vertical="center"/>
    </xf>
    <xf numFmtId="192" fontId="4" fillId="0" borderId="5" xfId="0" applyFont="1" applyBorder="1" applyAlignment="1" applyProtection="1">
      <alignment horizontal="left" vertical="center"/>
    </xf>
    <xf numFmtId="215" fontId="4" fillId="0" borderId="5" xfId="0" applyNumberFormat="1" applyFont="1" applyFill="1" applyBorder="1" applyAlignment="1" applyProtection="1">
      <alignment horizontal="right" vertical="center"/>
    </xf>
    <xf numFmtId="214" fontId="4" fillId="0" borderId="5" xfId="0" applyNumberFormat="1" applyFont="1" applyFill="1" applyBorder="1" applyAlignment="1" applyProtection="1">
      <alignment horizontal="right" vertical="center"/>
    </xf>
    <xf numFmtId="1" fontId="4" fillId="0" borderId="0" xfId="0" applyNumberFormat="1" applyFont="1" applyFill="1" applyBorder="1" applyAlignment="1" applyProtection="1">
      <alignment horizontal="right" vertical="center"/>
    </xf>
    <xf numFmtId="192" fontId="4" fillId="0" borderId="5" xfId="0" applyFont="1" applyBorder="1"/>
    <xf numFmtId="192" fontId="4" fillId="0" borderId="5" xfId="0" applyFont="1" applyFill="1" applyBorder="1"/>
    <xf numFmtId="193" fontId="8" fillId="0" borderId="0" xfId="0" applyNumberFormat="1" applyFont="1" applyBorder="1" applyAlignment="1" applyProtection="1">
      <alignment vertical="center"/>
    </xf>
    <xf numFmtId="192" fontId="4" fillId="0" borderId="0" xfId="0" applyFont="1" applyAlignment="1"/>
    <xf numFmtId="193" fontId="8" fillId="0" borderId="6" xfId="0" applyNumberFormat="1" applyFont="1" applyBorder="1" applyAlignment="1" applyProtection="1">
      <alignment horizontal="left" vertical="center"/>
    </xf>
    <xf numFmtId="192" fontId="8" fillId="0" borderId="0" xfId="0" applyFont="1" applyBorder="1" applyAlignment="1">
      <alignment vertical="center"/>
    </xf>
    <xf numFmtId="192" fontId="4" fillId="0" borderId="0" xfId="0" applyFont="1" applyAlignment="1">
      <alignment vertical="top"/>
    </xf>
    <xf numFmtId="195" fontId="11" fillId="3" borderId="7" xfId="26" applyNumberFormat="1" applyFont="1" applyFill="1" applyBorder="1" applyAlignment="1" applyProtection="1">
      <alignment horizontal="left"/>
    </xf>
    <xf numFmtId="37" fontId="11" fillId="3" borderId="7" xfId="26" applyFont="1" applyFill="1" applyBorder="1"/>
    <xf numFmtId="37" fontId="11" fillId="3" borderId="7" xfId="26" applyFont="1" applyFill="1" applyBorder="1" applyAlignment="1" applyProtection="1">
      <alignment horizontal="right"/>
    </xf>
    <xf numFmtId="37" fontId="0" fillId="0" borderId="0" xfId="26" applyFont="1"/>
    <xf numFmtId="37" fontId="7" fillId="3" borderId="0" xfId="26" applyFont="1" applyFill="1" applyAlignment="1">
      <alignment horizontal="center"/>
    </xf>
    <xf numFmtId="37" fontId="7" fillId="3" borderId="0" xfId="26" applyFont="1" applyFill="1"/>
    <xf numFmtId="37" fontId="0" fillId="3" borderId="0" xfId="26" applyFont="1" applyFill="1"/>
    <xf numFmtId="37" fontId="11" fillId="3" borderId="0" xfId="26" applyFont="1" applyFill="1" applyAlignment="1" applyProtection="1">
      <alignment horizontal="centerContinuous"/>
    </xf>
    <xf numFmtId="37" fontId="7" fillId="3" borderId="0" xfId="26" applyFont="1" applyFill="1" applyAlignment="1" applyProtection="1">
      <alignment horizontal="centerContinuous"/>
    </xf>
    <xf numFmtId="37" fontId="3" fillId="3" borderId="0" xfId="26" applyFont="1" applyFill="1" applyBorder="1" applyAlignment="1" applyProtection="1">
      <alignment horizontal="center"/>
    </xf>
    <xf numFmtId="37" fontId="7" fillId="3" borderId="4" xfId="26" applyFont="1" applyFill="1" applyBorder="1"/>
    <xf numFmtId="37" fontId="7" fillId="3" borderId="4" xfId="26" applyFont="1" applyFill="1" applyBorder="1" applyProtection="1"/>
    <xf numFmtId="37" fontId="0" fillId="3" borderId="0" xfId="26" applyFont="1" applyFill="1" applyBorder="1"/>
    <xf numFmtId="37" fontId="4" fillId="3" borderId="0" xfId="26" applyFont="1" applyFill="1"/>
    <xf numFmtId="37" fontId="4" fillId="3" borderId="0" xfId="26" applyFont="1" applyFill="1" applyAlignment="1">
      <alignment horizontal="right"/>
    </xf>
    <xf numFmtId="37" fontId="4" fillId="5" borderId="0" xfId="26" applyFont="1" applyFill="1" applyAlignment="1">
      <alignment horizontal="centerContinuous"/>
    </xf>
    <xf numFmtId="37" fontId="4" fillId="3" borderId="0" xfId="26" applyFont="1" applyFill="1" applyBorder="1"/>
    <xf numFmtId="37" fontId="4" fillId="3" borderId="4" xfId="26" applyFont="1" applyFill="1" applyBorder="1" applyAlignment="1">
      <alignment horizontal="right"/>
    </xf>
    <xf numFmtId="37" fontId="4" fillId="5" borderId="4" xfId="26" applyFont="1" applyFill="1" applyBorder="1"/>
    <xf numFmtId="37" fontId="4" fillId="5" borderId="0" xfId="26" applyFont="1" applyFill="1"/>
    <xf numFmtId="37" fontId="4" fillId="3" borderId="0" xfId="26" applyFont="1" applyFill="1" applyAlignment="1" applyProtection="1">
      <alignment horizontal="right"/>
    </xf>
    <xf numFmtId="37" fontId="4" fillId="3" borderId="0" xfId="26" applyFont="1" applyFill="1" applyBorder="1" applyAlignment="1">
      <alignment horizontal="center"/>
    </xf>
    <xf numFmtId="37" fontId="4" fillId="3" borderId="9" xfId="26" applyFont="1" applyFill="1" applyBorder="1" applyAlignment="1" applyProtection="1">
      <alignment horizontal="right"/>
    </xf>
    <xf numFmtId="37" fontId="4" fillId="3" borderId="0" xfId="26" applyFont="1" applyFill="1" applyBorder="1" applyAlignment="1" applyProtection="1">
      <alignment horizontal="right"/>
    </xf>
    <xf numFmtId="37" fontId="4" fillId="3" borderId="0" xfId="26" applyFont="1" applyFill="1" applyBorder="1" applyAlignment="1" applyProtection="1">
      <alignment horizontal="center"/>
    </xf>
    <xf numFmtId="37" fontId="4" fillId="3" borderId="8" xfId="26" applyFont="1" applyFill="1" applyBorder="1"/>
    <xf numFmtId="37" fontId="4" fillId="3" borderId="4" xfId="26" applyFont="1" applyFill="1" applyBorder="1" applyAlignment="1" applyProtection="1">
      <alignment horizontal="center"/>
    </xf>
    <xf numFmtId="37" fontId="4" fillId="3" borderId="8" xfId="26" applyFont="1" applyFill="1" applyBorder="1" applyAlignment="1" applyProtection="1">
      <alignment horizontal="right"/>
    </xf>
    <xf numFmtId="37" fontId="4" fillId="3" borderId="0" xfId="26" applyFont="1" applyFill="1" applyAlignment="1" applyProtection="1">
      <alignment horizontal="left"/>
    </xf>
    <xf numFmtId="1" fontId="4" fillId="5" borderId="0" xfId="26" applyNumberFormat="1" applyFont="1" applyFill="1" applyProtection="1"/>
    <xf numFmtId="37" fontId="36" fillId="5" borderId="0" xfId="26" applyFont="1" applyFill="1" applyAlignment="1" applyProtection="1">
      <alignment horizontal="left"/>
    </xf>
    <xf numFmtId="1" fontId="4" fillId="5" borderId="0" xfId="26" applyNumberFormat="1" applyFont="1" applyFill="1"/>
    <xf numFmtId="37" fontId="4" fillId="3" borderId="0" xfId="26" applyFont="1" applyFill="1" applyBorder="1" applyAlignment="1" applyProtection="1">
      <alignment horizontal="left"/>
    </xf>
    <xf numFmtId="37" fontId="4" fillId="3" borderId="0" xfId="26" applyFont="1" applyFill="1" applyBorder="1" applyAlignment="1">
      <alignment horizontal="right"/>
    </xf>
    <xf numFmtId="1" fontId="4" fillId="3" borderId="0" xfId="26" applyNumberFormat="1" applyFont="1" applyFill="1" applyBorder="1"/>
    <xf numFmtId="37" fontId="4" fillId="3" borderId="4" xfId="26" applyFont="1" applyFill="1" applyBorder="1" applyAlignment="1" applyProtection="1">
      <alignment horizontal="left"/>
    </xf>
    <xf numFmtId="1" fontId="4" fillId="3" borderId="4" xfId="26" applyNumberFormat="1" applyFont="1" applyFill="1" applyBorder="1"/>
    <xf numFmtId="1" fontId="4" fillId="3" borderId="0" xfId="26" applyNumberFormat="1" applyFont="1" applyFill="1" applyBorder="1" applyProtection="1"/>
    <xf numFmtId="37" fontId="4" fillId="3" borderId="4" xfId="26" applyFont="1" applyFill="1" applyBorder="1" applyAlignment="1" applyProtection="1"/>
    <xf numFmtId="37" fontId="16" fillId="3" borderId="0" xfId="26" applyFont="1" applyFill="1" applyBorder="1" applyAlignment="1" applyProtection="1">
      <alignment horizontal="left"/>
    </xf>
    <xf numFmtId="37" fontId="16" fillId="3" borderId="0" xfId="26" applyFont="1" applyFill="1" applyBorder="1" applyAlignment="1" applyProtection="1"/>
    <xf numFmtId="37" fontId="16" fillId="3" borderId="0" xfId="26" applyFont="1" applyFill="1" applyBorder="1" applyProtection="1"/>
    <xf numFmtId="37" fontId="16" fillId="3" borderId="0" xfId="26" applyFont="1" applyFill="1" applyBorder="1"/>
    <xf numFmtId="37" fontId="4" fillId="3" borderId="0" xfId="26" applyFont="1" applyFill="1" applyBorder="1" applyProtection="1"/>
    <xf numFmtId="37" fontId="25" fillId="4" borderId="5" xfId="38" quotePrefix="1" applyFont="1" applyFill="1" applyBorder="1" applyAlignment="1" applyProtection="1">
      <alignment horizontal="left"/>
    </xf>
    <xf numFmtId="37" fontId="26" fillId="4" borderId="5" xfId="38" applyFont="1" applyFill="1" applyBorder="1"/>
    <xf numFmtId="37" fontId="25" fillId="4" borderId="5" xfId="38" applyFont="1" applyFill="1" applyBorder="1" applyAlignment="1" applyProtection="1">
      <alignment horizontal="left"/>
    </xf>
    <xf numFmtId="37" fontId="2" fillId="4" borderId="0" xfId="38" applyFill="1"/>
    <xf numFmtId="37" fontId="2" fillId="0" borderId="0" xfId="38"/>
    <xf numFmtId="37" fontId="25" fillId="4" borderId="0" xfId="38" applyFont="1" applyFill="1" applyAlignment="1" applyProtection="1">
      <alignment horizontal="centerContinuous" vertical="center"/>
    </xf>
    <xf numFmtId="37" fontId="26" fillId="4" borderId="0" xfId="38" applyFont="1" applyFill="1" applyAlignment="1">
      <alignment horizontal="centerContinuous" vertical="center"/>
    </xf>
    <xf numFmtId="37" fontId="2" fillId="0" borderId="0" xfId="38" applyAlignment="1">
      <alignment vertical="center"/>
    </xf>
    <xf numFmtId="37" fontId="16" fillId="4" borderId="9" xfId="38" applyFont="1" applyFill="1" applyBorder="1"/>
    <xf numFmtId="37" fontId="16" fillId="4" borderId="10" xfId="38" applyFont="1" applyFill="1" applyBorder="1" applyAlignment="1" applyProtection="1">
      <alignment horizontal="centerContinuous"/>
    </xf>
    <xf numFmtId="37" fontId="16" fillId="4" borderId="10" xfId="38" applyFont="1" applyFill="1" applyBorder="1" applyAlignment="1">
      <alignment horizontal="centerContinuous"/>
    </xf>
    <xf numFmtId="37" fontId="16" fillId="4" borderId="0" xfId="38" applyFont="1" applyFill="1"/>
    <xf numFmtId="37" fontId="16" fillId="4" borderId="0" xfId="38" applyFont="1" applyFill="1" applyAlignment="1" applyProtection="1">
      <alignment horizontal="right"/>
    </xf>
    <xf numFmtId="37" fontId="16" fillId="4" borderId="0" xfId="38" applyFont="1" applyFill="1" applyAlignment="1">
      <alignment horizontal="centerContinuous"/>
    </xf>
    <xf numFmtId="37" fontId="16" fillId="4" borderId="0" xfId="38" quotePrefix="1" applyFont="1" applyFill="1" applyAlignment="1">
      <alignment horizontal="left"/>
    </xf>
    <xf numFmtId="37" fontId="16" fillId="4" borderId="0" xfId="38" quotePrefix="1" applyFont="1" applyFill="1" applyAlignment="1" applyProtection="1">
      <alignment horizontal="right"/>
    </xf>
    <xf numFmtId="37" fontId="16" fillId="4" borderId="8" xfId="38" applyFont="1" applyFill="1" applyBorder="1"/>
    <xf numFmtId="37" fontId="16" fillId="4" borderId="8" xfId="38" applyFont="1" applyFill="1" applyBorder="1" applyAlignment="1" applyProtection="1">
      <alignment horizontal="right"/>
    </xf>
    <xf numFmtId="37" fontId="16" fillId="4" borderId="0" xfId="38" applyFont="1" applyFill="1" applyAlignment="1" applyProtection="1">
      <alignment horizontal="left"/>
    </xf>
    <xf numFmtId="218" fontId="16" fillId="4" borderId="0" xfId="38" applyNumberFormat="1" applyFont="1" applyFill="1" applyAlignment="1" applyProtection="1">
      <alignment horizontal="right"/>
    </xf>
    <xf numFmtId="0" fontId="16" fillId="4" borderId="0" xfId="39" applyFont="1" applyFill="1" applyAlignment="1" applyProtection="1">
      <alignment horizontal="left"/>
    </xf>
    <xf numFmtId="192" fontId="16" fillId="4" borderId="0" xfId="39" quotePrefix="1" applyNumberFormat="1" applyFont="1" applyFill="1" applyBorder="1" applyAlignment="1" applyProtection="1">
      <alignment horizontal="left"/>
    </xf>
    <xf numFmtId="37" fontId="16" fillId="4" borderId="0" xfId="40" applyFont="1" applyFill="1" applyAlignment="1" applyProtection="1">
      <alignment horizontal="left"/>
    </xf>
    <xf numFmtId="37" fontId="16" fillId="4" borderId="0" xfId="38" applyFont="1" applyFill="1" applyBorder="1" applyAlignment="1" applyProtection="1">
      <alignment horizontal="left"/>
    </xf>
    <xf numFmtId="37" fontId="16" fillId="4" borderId="0" xfId="38" applyFont="1" applyFill="1" applyBorder="1"/>
    <xf numFmtId="37" fontId="16" fillId="4" borderId="4" xfId="38" applyFont="1" applyFill="1" applyBorder="1" applyAlignment="1" applyProtection="1">
      <alignment horizontal="left"/>
    </xf>
    <xf numFmtId="37" fontId="16" fillId="4" borderId="4" xfId="38" applyFont="1" applyFill="1" applyBorder="1"/>
    <xf numFmtId="218" fontId="16" fillId="4" borderId="4" xfId="38" applyNumberFormat="1" applyFont="1" applyFill="1" applyBorder="1" applyAlignment="1" applyProtection="1">
      <alignment horizontal="right"/>
    </xf>
    <xf numFmtId="218" fontId="16" fillId="4" borderId="0" xfId="38" applyNumberFormat="1" applyFont="1" applyFill="1" applyProtection="1"/>
    <xf numFmtId="37" fontId="2" fillId="0" borderId="0" xfId="40" applyBorder="1"/>
    <xf numFmtId="37" fontId="16" fillId="4" borderId="0" xfId="38" quotePrefix="1" applyFont="1" applyFill="1" applyAlignment="1" applyProtection="1">
      <alignment horizontal="left"/>
    </xf>
    <xf numFmtId="37" fontId="16" fillId="4" borderId="8" xfId="38" quotePrefix="1" applyFont="1" applyFill="1" applyBorder="1" applyAlignment="1" applyProtection="1">
      <alignment horizontal="left"/>
    </xf>
    <xf numFmtId="37" fontId="16" fillId="4" borderId="8" xfId="38" applyFont="1" applyFill="1" applyBorder="1" applyAlignment="1" applyProtection="1">
      <alignment horizontal="left"/>
    </xf>
    <xf numFmtId="218" fontId="16" fillId="4" borderId="8" xfId="38" applyNumberFormat="1" applyFont="1" applyFill="1" applyBorder="1" applyProtection="1"/>
    <xf numFmtId="37" fontId="25" fillId="4" borderId="7" xfId="40" applyFont="1" applyFill="1" applyBorder="1" applyAlignment="1" applyProtection="1">
      <alignment horizontal="left"/>
    </xf>
    <xf numFmtId="37" fontId="26" fillId="3" borderId="7" xfId="40" applyFont="1" applyFill="1" applyBorder="1" applyAlignment="1" applyProtection="1">
      <alignment horizontal="left"/>
    </xf>
    <xf numFmtId="37" fontId="26" fillId="4" borderId="7" xfId="40" applyFont="1" applyFill="1" applyBorder="1" applyAlignment="1">
      <alignment horizontal="centerContinuous"/>
    </xf>
    <xf numFmtId="37" fontId="27" fillId="4" borderId="7" xfId="40" applyFont="1" applyFill="1" applyBorder="1" applyAlignment="1" applyProtection="1">
      <alignment horizontal="left"/>
    </xf>
    <xf numFmtId="37" fontId="28" fillId="4" borderId="7" xfId="40" applyFont="1" applyFill="1" applyBorder="1" applyAlignment="1" applyProtection="1">
      <alignment horizontal="right"/>
    </xf>
    <xf numFmtId="37" fontId="2" fillId="0" borderId="0" xfId="40"/>
    <xf numFmtId="37" fontId="25" fillId="4" borderId="0" xfId="40" applyFont="1" applyFill="1" applyAlignment="1" applyProtection="1">
      <alignment horizontal="centerContinuous" vertical="center"/>
    </xf>
    <xf numFmtId="37" fontId="26" fillId="4" borderId="0" xfId="40" applyFont="1" applyFill="1" applyAlignment="1">
      <alignment horizontal="centerContinuous" vertical="center"/>
    </xf>
    <xf numFmtId="37" fontId="29" fillId="4" borderId="0" xfId="40" applyFont="1" applyFill="1" applyAlignment="1">
      <alignment horizontal="centerContinuous" vertical="center"/>
    </xf>
    <xf numFmtId="37" fontId="2" fillId="4" borderId="0" xfId="40" applyFill="1" applyAlignment="1">
      <alignment horizontal="centerContinuous" vertical="center"/>
    </xf>
    <xf numFmtId="37" fontId="2" fillId="0" borderId="0" xfId="40" applyAlignment="1">
      <alignment vertical="center"/>
    </xf>
    <xf numFmtId="37" fontId="25" fillId="4" borderId="4" xfId="40" applyFont="1" applyFill="1" applyBorder="1" applyAlignment="1" applyProtection="1">
      <alignment horizontal="centerContinuous" vertical="center"/>
    </xf>
    <xf numFmtId="37" fontId="26" fillId="4" borderId="4" xfId="40" applyFont="1" applyFill="1" applyBorder="1" applyAlignment="1">
      <alignment horizontal="centerContinuous" vertical="center"/>
    </xf>
    <xf numFmtId="37" fontId="29" fillId="4" borderId="4" xfId="40" applyFont="1" applyFill="1" applyBorder="1" applyAlignment="1">
      <alignment horizontal="centerContinuous" vertical="center"/>
    </xf>
    <xf numFmtId="37" fontId="2" fillId="4" borderId="4" xfId="40" applyFill="1" applyBorder="1" applyAlignment="1">
      <alignment horizontal="centerContinuous" vertical="center"/>
    </xf>
    <xf numFmtId="37" fontId="16" fillId="4" borderId="0" xfId="40" applyFont="1" applyFill="1" applyBorder="1" applyAlignment="1" applyProtection="1">
      <alignment vertical="center"/>
    </xf>
    <xf numFmtId="37" fontId="16" fillId="4" borderId="0" xfId="40" applyFont="1" applyFill="1" applyAlignment="1" applyProtection="1">
      <alignment horizontal="centerContinuous" vertical="center"/>
    </xf>
    <xf numFmtId="37" fontId="16" fillId="4" borderId="0" xfId="40" applyFont="1" applyFill="1" applyAlignment="1">
      <alignment horizontal="centerContinuous" vertical="center"/>
    </xf>
    <xf numFmtId="37" fontId="29" fillId="4" borderId="0" xfId="40" applyFont="1" applyFill="1" applyAlignment="1" applyProtection="1">
      <alignment horizontal="centerContinuous" vertical="center"/>
    </xf>
    <xf numFmtId="37" fontId="29" fillId="4" borderId="0" xfId="40" applyFont="1" applyFill="1" applyAlignment="1" applyProtection="1">
      <alignment horizontal="right" vertical="center"/>
    </xf>
    <xf numFmtId="37" fontId="29" fillId="4" borderId="4" xfId="40" applyFont="1" applyFill="1" applyBorder="1" applyAlignment="1" applyProtection="1">
      <alignment horizontal="centerContinuous" vertical="center"/>
    </xf>
    <xf numFmtId="37" fontId="16" fillId="4" borderId="0" xfId="40" applyFont="1" applyFill="1" applyBorder="1" applyAlignment="1" applyProtection="1"/>
    <xf numFmtId="37" fontId="16" fillId="4" borderId="0" xfId="40" applyFont="1" applyFill="1" applyAlignment="1">
      <alignment horizontal="centerContinuous"/>
    </xf>
    <xf numFmtId="37" fontId="29" fillId="4" borderId="0" xfId="40" applyFont="1" applyFill="1" applyAlignment="1">
      <alignment horizontal="centerContinuous"/>
    </xf>
    <xf numFmtId="37" fontId="29" fillId="4" borderId="0" xfId="40" applyFont="1" applyFill="1" applyAlignment="1" applyProtection="1">
      <alignment horizontal="centerContinuous"/>
    </xf>
    <xf numFmtId="37" fontId="29" fillId="4" borderId="0" xfId="40" applyFont="1" applyFill="1" applyAlignment="1" applyProtection="1">
      <alignment horizontal="right"/>
    </xf>
    <xf numFmtId="193" fontId="16" fillId="4" borderId="10" xfId="40" applyNumberFormat="1" applyFont="1" applyFill="1" applyBorder="1" applyAlignment="1" applyProtection="1">
      <alignment horizontal="right" vertical="center"/>
    </xf>
    <xf numFmtId="37" fontId="16" fillId="4" borderId="0" xfId="40" applyFont="1" applyFill="1" applyBorder="1" applyAlignment="1">
      <alignment horizontal="right" vertical="center"/>
    </xf>
    <xf numFmtId="192" fontId="29" fillId="4" borderId="0" xfId="40" applyNumberFormat="1" applyFont="1" applyFill="1" applyBorder="1" applyAlignment="1" applyProtection="1">
      <alignment horizontal="right" vertical="center"/>
    </xf>
    <xf numFmtId="193" fontId="16" fillId="4" borderId="10" xfId="40" applyNumberFormat="1" applyFont="1" applyFill="1" applyBorder="1" applyAlignment="1" applyProtection="1">
      <alignment horizontal="center" vertical="center"/>
    </xf>
    <xf numFmtId="37" fontId="2" fillId="0" borderId="0" xfId="40" applyAlignment="1">
      <alignment horizontal="right" vertical="center"/>
    </xf>
    <xf numFmtId="216" fontId="16" fillId="4" borderId="0" xfId="38" applyNumberFormat="1" applyFont="1" applyFill="1" applyAlignment="1" applyProtection="1">
      <alignment horizontal="right"/>
    </xf>
    <xf numFmtId="216" fontId="29" fillId="4" borderId="0" xfId="40" applyNumberFormat="1" applyFont="1" applyFill="1" applyProtection="1"/>
    <xf numFmtId="216" fontId="16" fillId="4" borderId="0" xfId="41" applyNumberFormat="1" applyFont="1" applyFill="1" applyAlignment="1" applyProtection="1">
      <alignment horizontal="right"/>
    </xf>
    <xf numFmtId="216" fontId="16" fillId="4" borderId="0" xfId="40" applyNumberFormat="1" applyFont="1" applyFill="1" applyProtection="1"/>
    <xf numFmtId="216" fontId="16" fillId="4" borderId="0" xfId="41" applyNumberFormat="1" applyFont="1" applyFill="1" applyProtection="1"/>
    <xf numFmtId="192" fontId="16" fillId="4" borderId="0" xfId="40" applyNumberFormat="1" applyFont="1" applyFill="1" applyBorder="1" applyAlignment="1" applyProtection="1">
      <alignment horizontal="left"/>
    </xf>
    <xf numFmtId="37" fontId="16" fillId="4" borderId="0" xfId="40" applyFont="1" applyFill="1" applyBorder="1" applyAlignment="1" applyProtection="1">
      <alignment horizontal="left"/>
    </xf>
    <xf numFmtId="37" fontId="16" fillId="4" borderId="4" xfId="40" applyFont="1" applyFill="1" applyBorder="1" applyAlignment="1" applyProtection="1">
      <alignment horizontal="left"/>
    </xf>
    <xf numFmtId="216" fontId="16" fillId="4" borderId="4" xfId="38" applyNumberFormat="1" applyFont="1" applyFill="1" applyBorder="1" applyAlignment="1" applyProtection="1">
      <alignment horizontal="right"/>
    </xf>
    <xf numFmtId="216" fontId="29" fillId="4" borderId="4" xfId="40" applyNumberFormat="1" applyFont="1" applyFill="1" applyBorder="1" applyProtection="1"/>
    <xf numFmtId="216" fontId="16" fillId="4" borderId="4" xfId="41" applyNumberFormat="1" applyFont="1" applyFill="1" applyBorder="1" applyAlignment="1" applyProtection="1">
      <alignment horizontal="right"/>
    </xf>
    <xf numFmtId="216" fontId="16" fillId="4" borderId="4" xfId="40" applyNumberFormat="1" applyFont="1" applyFill="1" applyBorder="1" applyProtection="1"/>
    <xf numFmtId="216" fontId="16" fillId="4" borderId="4" xfId="41" applyNumberFormat="1" applyFont="1" applyFill="1" applyBorder="1" applyProtection="1"/>
    <xf numFmtId="216" fontId="16" fillId="4" borderId="0" xfId="38" applyNumberFormat="1" applyFont="1" applyFill="1" applyProtection="1"/>
    <xf numFmtId="37" fontId="16" fillId="4" borderId="0" xfId="40" quotePrefix="1" applyFont="1" applyFill="1" applyAlignment="1" applyProtection="1">
      <alignment horizontal="left"/>
    </xf>
    <xf numFmtId="216" fontId="16" fillId="4" borderId="8" xfId="38" applyNumberFormat="1" applyFont="1" applyFill="1" applyBorder="1" applyProtection="1"/>
    <xf numFmtId="37" fontId="2" fillId="4" borderId="0" xfId="40" applyFill="1"/>
    <xf numFmtId="37" fontId="31" fillId="4" borderId="0" xfId="40" applyFont="1" applyFill="1"/>
    <xf numFmtId="218" fontId="16" fillId="5" borderId="0" xfId="38" applyNumberFormat="1" applyFont="1" applyFill="1" applyAlignment="1" applyProtection="1">
      <alignment horizontal="right"/>
    </xf>
    <xf numFmtId="218" fontId="16" fillId="5" borderId="4" xfId="38" applyNumberFormat="1" applyFont="1" applyFill="1" applyBorder="1" applyAlignment="1" applyProtection="1">
      <alignment horizontal="right"/>
    </xf>
    <xf numFmtId="218" fontId="16" fillId="5" borderId="0" xfId="38" applyNumberFormat="1" applyFont="1" applyFill="1" applyProtection="1"/>
    <xf numFmtId="218" fontId="16" fillId="5" borderId="8" xfId="38" applyNumberFormat="1" applyFont="1" applyFill="1" applyBorder="1" applyProtection="1"/>
    <xf numFmtId="193" fontId="11" fillId="0" borderId="0" xfId="32" applyNumberFormat="1" applyFont="1" applyAlignment="1" applyProtection="1">
      <alignment horizontal="centerContinuous" vertical="center"/>
    </xf>
    <xf numFmtId="193" fontId="11" fillId="0" borderId="4" xfId="32" applyNumberFormat="1" applyFont="1" applyBorder="1" applyAlignment="1" applyProtection="1">
      <alignment horizontal="centerContinuous" vertical="center"/>
    </xf>
    <xf numFmtId="195" fontId="4" fillId="5" borderId="4" xfId="32" applyNumberFormat="1" applyFont="1" applyFill="1" applyBorder="1" applyProtection="1"/>
    <xf numFmtId="193" fontId="4" fillId="0" borderId="0" xfId="32" applyNumberFormat="1" applyFont="1" applyBorder="1" applyAlignment="1" applyProtection="1">
      <alignment horizontal="right" vertical="center"/>
    </xf>
    <xf numFmtId="219" fontId="4" fillId="0" borderId="0" xfId="34" applyNumberFormat="1" applyFont="1" applyAlignment="1" applyProtection="1">
      <alignment horizontal="right"/>
    </xf>
    <xf numFmtId="219" fontId="4" fillId="0" borderId="4" xfId="34" applyNumberFormat="1" applyFont="1" applyBorder="1" applyAlignment="1" applyProtection="1">
      <alignment horizontal="right"/>
    </xf>
    <xf numFmtId="192" fontId="4" fillId="0" borderId="0" xfId="0" applyFont="1" applyFill="1" applyAlignment="1">
      <alignment horizontal="right" vertical="center"/>
    </xf>
    <xf numFmtId="192" fontId="4" fillId="0" borderId="0" xfId="0" applyFont="1" applyAlignment="1">
      <alignment horizontal="right"/>
    </xf>
    <xf numFmtId="37" fontId="32" fillId="0" borderId="5" xfId="28" applyFont="1" applyBorder="1" applyAlignment="1">
      <alignment horizontal="left"/>
    </xf>
    <xf numFmtId="37" fontId="32" fillId="0" borderId="5" xfId="28" applyFont="1" applyBorder="1" applyAlignment="1">
      <alignment horizontal="right"/>
    </xf>
    <xf numFmtId="37" fontId="0" fillId="0" borderId="0" xfId="28" applyFont="1"/>
    <xf numFmtId="193" fontId="31" fillId="0" borderId="0" xfId="31" applyNumberFormat="1"/>
    <xf numFmtId="192" fontId="11" fillId="0" borderId="11" xfId="0" applyFont="1" applyBorder="1" applyAlignment="1" applyProtection="1">
      <alignment horizontal="center" vertical="center"/>
    </xf>
    <xf numFmtId="192" fontId="11" fillId="0" borderId="5" xfId="0" applyFont="1" applyBorder="1" applyAlignment="1" applyProtection="1">
      <alignment horizontal="center" vertical="center"/>
    </xf>
    <xf numFmtId="193" fontId="16" fillId="4" borderId="12" xfId="40" applyNumberFormat="1" applyFont="1" applyFill="1" applyBorder="1" applyAlignment="1" applyProtection="1">
      <alignment horizontal="center" vertical="center"/>
    </xf>
    <xf numFmtId="193" fontId="10" fillId="0" borderId="0" xfId="32" applyNumberFormat="1" applyFont="1" applyBorder="1" applyAlignment="1" applyProtection="1">
      <alignment horizontal="center" vertical="center"/>
    </xf>
    <xf numFmtId="193" fontId="4" fillId="0" borderId="0" xfId="32" applyNumberFormat="1" applyFont="1" applyBorder="1" applyAlignment="1" applyProtection="1">
      <alignment horizontal="center" vertical="center"/>
    </xf>
    <xf numFmtId="193" fontId="4" fillId="0" borderId="4" xfId="32" applyNumberFormat="1" applyFont="1" applyBorder="1" applyAlignment="1" applyProtection="1">
      <alignment horizontal="center" vertical="center"/>
    </xf>
    <xf numFmtId="193" fontId="4" fillId="0" borderId="0" xfId="32" applyNumberFormat="1" applyFont="1" applyBorder="1" applyAlignment="1" applyProtection="1">
      <alignment horizontal="center" wrapText="1"/>
    </xf>
    <xf numFmtId="0" fontId="0" fillId="0" borderId="4" xfId="0" applyNumberFormat="1" applyBorder="1" applyAlignment="1">
      <alignment horizontal="center" wrapText="1"/>
    </xf>
  </cellXfs>
  <cellStyles count="43">
    <cellStyle name="0.0" xfId="1"/>
    <cellStyle name="0.00" xfId="2"/>
    <cellStyle name="2x indented GHG Textfiels" xfId="3"/>
    <cellStyle name="5x indented GHG Textfiels" xfId="4"/>
    <cellStyle name="Bold GHG Numbers (0.00)" xfId="5"/>
    <cellStyle name="Comma  - Style1" xfId="6"/>
    <cellStyle name="Comma  - Style2" xfId="7"/>
    <cellStyle name="Comma  - Style3" xfId="8"/>
    <cellStyle name="Curren - Style7" xfId="9"/>
    <cellStyle name="Curren - Style8" xfId="10"/>
    <cellStyle name="Hyperlink 2" xfId="11"/>
    <cellStyle name="Milliers [0]_WILDL97" xfId="12"/>
    <cellStyle name="Milliers_WILDL97" xfId="13"/>
    <cellStyle name="Monétaire [0]_WILDL97" xfId="14"/>
    <cellStyle name="Monétaire_WILDL97" xfId="15"/>
    <cellStyle name="Normal" xfId="0" builtinId="0"/>
    <cellStyle name="Normal - Style1" xfId="16"/>
    <cellStyle name="Normal - Style2" xfId="17"/>
    <cellStyle name="Normal - Style3" xfId="18"/>
    <cellStyle name="Normal - Style4" xfId="19"/>
    <cellStyle name="Normal - Style5" xfId="20"/>
    <cellStyle name="Normal - Style6" xfId="21"/>
    <cellStyle name="Normal - Style7" xfId="22"/>
    <cellStyle name="Normal - Style8" xfId="23"/>
    <cellStyle name="Normal 2" xfId="24"/>
    <cellStyle name="Normal 3" xfId="25"/>
    <cellStyle name="Normal 4" xfId="26"/>
    <cellStyle name="Normal 5" xfId="27"/>
    <cellStyle name="Normal 6" xfId="28"/>
    <cellStyle name="Normal GHG Numbers (0.00)" xfId="29"/>
    <cellStyle name="Normal GHG-Shade" xfId="30"/>
    <cellStyle name="Normal_CMP06_3-IWaters" xfId="31"/>
    <cellStyle name="Normal_LA#2A97" xfId="32"/>
    <cellStyle name="Normal_PROTOECD" xfId="33"/>
    <cellStyle name="Normal_SW#2B295" xfId="34"/>
    <cellStyle name="Normal_TAG2004" xfId="35"/>
    <cellStyle name="Normal_WL#1B94" xfId="36"/>
    <cellStyle name="Normal_WL#1C94" xfId="37"/>
    <cellStyle name="Normal_WL#2A94" xfId="38"/>
    <cellStyle name="Normal_WL#2A97 2" xfId="39"/>
    <cellStyle name="Normal_WL#2B96" xfId="40"/>
    <cellStyle name="Percent" xfId="41" builtinId="5"/>
    <cellStyle name="Percent 2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35</xdr:row>
      <xdr:rowOff>28575</xdr:rowOff>
    </xdr:from>
    <xdr:to>
      <xdr:col>7</xdr:col>
      <xdr:colOff>323850</xdr:colOff>
      <xdr:row>39</xdr:row>
      <xdr:rowOff>142875</xdr:rowOff>
    </xdr:to>
    <xdr:sp macro="" textlink="">
      <xdr:nvSpPr>
        <xdr:cNvPr id="20004" name="Rectangle 1"/>
        <xdr:cNvSpPr>
          <a:spLocks noChangeArrowheads="1"/>
        </xdr:cNvSpPr>
      </xdr:nvSpPr>
      <xdr:spPr bwMode="auto">
        <a:xfrm>
          <a:off x="47625" y="5695950"/>
          <a:ext cx="4543425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47625</xdr:colOff>
      <xdr:row>35</xdr:row>
      <xdr:rowOff>28575</xdr:rowOff>
    </xdr:from>
    <xdr:to>
      <xdr:col>7</xdr:col>
      <xdr:colOff>323850</xdr:colOff>
      <xdr:row>39</xdr:row>
      <xdr:rowOff>142875</xdr:rowOff>
    </xdr:to>
    <xdr:sp macro="" textlink="">
      <xdr:nvSpPr>
        <xdr:cNvPr id="20005" name="Rectangle 2"/>
        <xdr:cNvSpPr>
          <a:spLocks noChangeArrowheads="1"/>
        </xdr:cNvSpPr>
      </xdr:nvSpPr>
      <xdr:spPr bwMode="auto">
        <a:xfrm>
          <a:off x="47625" y="5695950"/>
          <a:ext cx="4543425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7</xdr:col>
      <xdr:colOff>561975</xdr:colOff>
      <xdr:row>34</xdr:row>
      <xdr:rowOff>104775</xdr:rowOff>
    </xdr:from>
    <xdr:to>
      <xdr:col>8</xdr:col>
      <xdr:colOff>504825</xdr:colOff>
      <xdr:row>36</xdr:row>
      <xdr:rowOff>76200</xdr:rowOff>
    </xdr:to>
    <xdr:sp macro="" textlink="">
      <xdr:nvSpPr>
        <xdr:cNvPr id="20006" name="Rectangle 8"/>
        <xdr:cNvSpPr>
          <a:spLocks noChangeArrowheads="1"/>
        </xdr:cNvSpPr>
      </xdr:nvSpPr>
      <xdr:spPr bwMode="auto">
        <a:xfrm>
          <a:off x="4829175" y="5610225"/>
          <a:ext cx="552450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428625</xdr:colOff>
      <xdr:row>6</xdr:row>
      <xdr:rowOff>19050</xdr:rowOff>
    </xdr:from>
    <xdr:to>
      <xdr:col>9</xdr:col>
      <xdr:colOff>38100</xdr:colOff>
      <xdr:row>9</xdr:row>
      <xdr:rowOff>142875</xdr:rowOff>
    </xdr:to>
    <xdr:sp macro="" textlink="">
      <xdr:nvSpPr>
        <xdr:cNvPr id="20007" name="Rectangle 10"/>
        <xdr:cNvSpPr>
          <a:spLocks noChangeArrowheads="1"/>
        </xdr:cNvSpPr>
      </xdr:nvSpPr>
      <xdr:spPr bwMode="auto">
        <a:xfrm>
          <a:off x="1038225" y="990600"/>
          <a:ext cx="4486275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428625</xdr:colOff>
      <xdr:row>11</xdr:row>
      <xdr:rowOff>47625</xdr:rowOff>
    </xdr:from>
    <xdr:to>
      <xdr:col>5</xdr:col>
      <xdr:colOff>457200</xdr:colOff>
      <xdr:row>13</xdr:row>
      <xdr:rowOff>95250</xdr:rowOff>
    </xdr:to>
    <xdr:sp macro="" textlink="">
      <xdr:nvSpPr>
        <xdr:cNvPr id="20008" name="Rectangle 13"/>
        <xdr:cNvSpPr>
          <a:spLocks noChangeArrowheads="1"/>
        </xdr:cNvSpPr>
      </xdr:nvSpPr>
      <xdr:spPr bwMode="auto">
        <a:xfrm>
          <a:off x="1038225" y="1828800"/>
          <a:ext cx="24669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323850</xdr:colOff>
      <xdr:row>51</xdr:row>
      <xdr:rowOff>0</xdr:rowOff>
    </xdr:to>
    <xdr:pic>
      <xdr:nvPicPr>
        <xdr:cNvPr id="20009" name="Picture 36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029450" cy="82581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/SOE/WORK/IW/IWWAB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/SOE/COMP/Comp2004-PUB/CMP04_6-WLif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/SOE/WORK/WL/FAO/FAOfb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/SOE/WORK/WL/BioW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w_TestFarmer/Desktop/Excel/xls_5,000/CMP07_13-PACexp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.1B"/>
      <sheetName val="3.1B-notes"/>
      <sheetName val="3.1C"/>
      <sheetName val="3.1C-notes"/>
      <sheetName val="IWWABST"/>
      <sheetName val="%"/>
      <sheetName val="Agregates"/>
      <sheetName val="PUB(estm.)"/>
      <sheetName val="Households"/>
      <sheetName val="MEX"/>
      <sheetName val="BEL"/>
      <sheetName val="DNK(98) DWSA"/>
      <sheetName val="DNK(98) quest."/>
      <sheetName val="DNK(97)"/>
      <sheetName val="FIN"/>
      <sheetName val="Ger.work1"/>
      <sheetName val="LUX"/>
      <sheetName val="UKD"/>
      <sheetName val="Module1"/>
      <sheetName val="by sector"/>
      <sheetName val="Questions to ctry."/>
      <sheetName val="KOR(qst.c.)"/>
      <sheetName val="(GRC(qst.c.))"/>
      <sheetName val="NLD(qst.c.)"/>
      <sheetName val="3.2A"/>
      <sheetName val="3.2B"/>
      <sheetName val="3.2B-notes"/>
      <sheetName val="3.2C"/>
      <sheetName val="3.2C-notes"/>
      <sheetName val="ManI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ToC"/>
      <sheetName val="Intro"/>
      <sheetName val="Text 1A-1C"/>
      <sheetName val="1A"/>
      <sheetName val="1B"/>
      <sheetName val="1C"/>
      <sheetName val="Text 2A-2C"/>
      <sheetName val="2A"/>
      <sheetName val="2B"/>
      <sheetName val="2C"/>
      <sheetName val="Text 3A"/>
      <sheetName val="3A"/>
      <sheetName val="Text 3B"/>
      <sheetName val="3B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WL#2C02"/>
      <sheetName val="WL#2C99"/>
      <sheetName val="WL#2C97"/>
      <sheetName val="FAOSTAT 04072002"/>
      <sheetName val="FAOSTAT 30012002 sorted POP"/>
      <sheetName val="FAOSTAT 30012002"/>
      <sheetName val="FAOSTAT 18092000"/>
      <sheetName val="2C99"/>
      <sheetName val="OECD 99"/>
      <sheetName val="FAOSTAT 030999"/>
      <sheetName val="TOT_FBS"/>
      <sheetName val="CAN_FBS"/>
      <sheetName val="MEX_FBS"/>
      <sheetName val="USA_FBS"/>
      <sheetName val="JPN_FBS"/>
      <sheetName val="KOR_FBS"/>
      <sheetName val="AUS_FBS"/>
      <sheetName val="NZL_FBS"/>
      <sheetName val="AUT_FBS"/>
      <sheetName val="BEL LUX_FBS"/>
      <sheetName val="CZE_FBS"/>
      <sheetName val="DNK_FBS"/>
      <sheetName val="FIN_FBS"/>
      <sheetName val="FRA_FBS"/>
      <sheetName val="DEU_FBS"/>
      <sheetName val="GRC_FBS"/>
      <sheetName val="HUN_FBS"/>
      <sheetName val="ISL_FBS"/>
      <sheetName val="IRL_FBS"/>
      <sheetName val="ITA_FBS"/>
      <sheetName val="NLD_FBS"/>
      <sheetName val="NOR_FBS"/>
      <sheetName val="POL_FBS"/>
      <sheetName val="PRT_FBS"/>
      <sheetName val="ESP_FBS"/>
      <sheetName val="SWE_FBS"/>
      <sheetName val="CHE_FBS"/>
      <sheetName val="TUR_FBS"/>
      <sheetName val="UKD_FBS"/>
      <sheetName val="SLO_FBS"/>
      <sheetName val="WORLD_FBS"/>
      <sheetName val="POP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WL#32008"/>
      <sheetName val="WL#632004"/>
      <sheetName val="Bio03032008"/>
      <sheetName val="Wet11042008"/>
      <sheetName val="Bio032004"/>
      <sheetName val="Wet05072002"/>
      <sheetName val="Bio072002"/>
      <sheetName val="WL#394"/>
      <sheetName val="WL#5294"/>
      <sheetName val="WL99MV"/>
      <sheetName val="Bio1099"/>
      <sheetName val="Wet2909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Cut off date"/>
      <sheetName val="List"/>
      <sheetName val="Intro"/>
      <sheetName val="Text 1 &amp; 2"/>
      <sheetName val="1"/>
      <sheetName val="2"/>
      <sheetName val="Text 3"/>
      <sheetName val="3A"/>
      <sheetName val="3B"/>
      <sheetName val="Text 4"/>
      <sheetName val="4A"/>
      <sheetName val="4B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Word_97_-_2003_Document10.doc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Word_97_-_2003_Document11.doc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Word_97_-_2003_Document12.doc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Word_97_-_2003_Document13.doc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Word_97_-_2003_Document14.doc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Word_97_-_2003_Document15.doc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Word_97_-_2003_Document1.doc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Word_97_-_2003_Document2.doc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Word_97_-_2003_Document3.doc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Microsoft_Word_97_-_2003_Document4.doc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Word_97_-_2003_Document5.doc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Word_97_-_2003_Document6.doc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Word_97_-_2003_Document7.doc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Word_97_-_2003_Document8.doc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Word_97_-_2003_Document9.doc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zoomScale="75" zoomScaleNormal="75" workbookViewId="0">
      <selection activeCell="P16" sqref="P16"/>
    </sheetView>
  </sheetViews>
  <sheetFormatPr defaultColWidth="10.6640625" defaultRowHeight="12.75"/>
  <cols>
    <col min="1" max="16384" width="10.6640625" style="28"/>
  </cols>
  <sheetData/>
  <pageMargins left="0.75" right="0.75" top="1" bottom="1" header="0.5" footer="0.5"/>
  <pageSetup paperSize="9" scale="8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syncVertical="1" syncRef="A1" transitionEvaluation="1">
    <pageSetUpPr fitToPage="1"/>
  </sheetPr>
  <dimension ref="A1:K54"/>
  <sheetViews>
    <sheetView workbookViewId="0">
      <selection activeCell="B14" sqref="B14"/>
    </sheetView>
  </sheetViews>
  <sheetFormatPr defaultColWidth="7.83203125" defaultRowHeight="10.5"/>
  <cols>
    <col min="1" max="1" width="22.83203125" style="178" customWidth="1"/>
    <col min="2" max="2" width="2" style="178" customWidth="1"/>
    <col min="3" max="3" width="11.1640625" style="178" customWidth="1"/>
    <col min="4" max="4" width="11.33203125" style="178" customWidth="1"/>
    <col min="5" max="5" width="10.33203125" style="178" customWidth="1"/>
    <col min="6" max="6" width="11.83203125" style="178" customWidth="1"/>
    <col min="7" max="7" width="10" style="178" customWidth="1"/>
    <col min="8" max="8" width="8" style="178" customWidth="1"/>
    <col min="9" max="9" width="8.1640625" style="178" customWidth="1"/>
    <col min="10" max="10" width="15.83203125" style="178" customWidth="1"/>
    <col min="11" max="11" width="13.1640625" style="178" customWidth="1"/>
    <col min="12" max="236" width="7.83203125" style="178" customWidth="1"/>
    <col min="237" max="16384" width="7.83203125" style="178"/>
  </cols>
  <sheetData>
    <row r="1" spans="1:11" ht="12.75" thickBot="1">
      <c r="A1" s="174" t="s">
        <v>172</v>
      </c>
      <c r="B1" s="175"/>
      <c r="C1" s="175"/>
      <c r="D1" s="175"/>
      <c r="E1" s="175"/>
      <c r="F1" s="175"/>
      <c r="G1" s="175"/>
      <c r="H1" s="175"/>
      <c r="I1" s="175"/>
      <c r="J1" s="175"/>
      <c r="K1" s="176" t="s">
        <v>60</v>
      </c>
    </row>
    <row r="2" spans="1:11" s="181" customFormat="1" ht="12" customHeight="1">
      <c r="A2" s="179" t="s">
        <v>173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11" s="181" customFormat="1" ht="12" customHeight="1">
      <c r="A3" s="179" t="s">
        <v>174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</row>
    <row r="4" spans="1:11" ht="11.25">
      <c r="A4" s="182"/>
      <c r="B4" s="182"/>
      <c r="C4" s="183" t="s">
        <v>62</v>
      </c>
      <c r="D4" s="184"/>
      <c r="E4" s="184"/>
      <c r="F4" s="182"/>
      <c r="G4" s="182"/>
      <c r="H4" s="182"/>
      <c r="I4" s="182"/>
      <c r="J4" s="182"/>
      <c r="K4" s="182"/>
    </row>
    <row r="5" spans="1:11" ht="11.25">
      <c r="A5" s="185"/>
      <c r="B5" s="185"/>
      <c r="C5" s="186" t="s">
        <v>63</v>
      </c>
      <c r="D5" s="186" t="s">
        <v>64</v>
      </c>
      <c r="E5" s="186" t="s">
        <v>65</v>
      </c>
      <c r="F5" s="186" t="s">
        <v>66</v>
      </c>
      <c r="G5" s="186" t="s">
        <v>67</v>
      </c>
      <c r="H5" s="186" t="s">
        <v>68</v>
      </c>
      <c r="I5" s="186" t="s">
        <v>69</v>
      </c>
      <c r="J5" s="186" t="s">
        <v>70</v>
      </c>
      <c r="K5" s="186" t="s">
        <v>175</v>
      </c>
    </row>
    <row r="6" spans="1:11" ht="11.25">
      <c r="A6" s="185"/>
      <c r="B6" s="185"/>
      <c r="C6" s="186" t="s">
        <v>71</v>
      </c>
      <c r="D6" s="186" t="s">
        <v>72</v>
      </c>
      <c r="E6" s="186" t="s">
        <v>73</v>
      </c>
      <c r="F6" s="186" t="s">
        <v>74</v>
      </c>
      <c r="G6" s="186" t="s">
        <v>75</v>
      </c>
      <c r="H6" s="186" t="s">
        <v>76</v>
      </c>
      <c r="I6" s="186" t="s">
        <v>77</v>
      </c>
      <c r="J6" s="186" t="s">
        <v>78</v>
      </c>
      <c r="K6" s="186" t="s">
        <v>82</v>
      </c>
    </row>
    <row r="7" spans="1:11" ht="11.25">
      <c r="A7" s="185"/>
      <c r="B7" s="185"/>
      <c r="C7" s="187"/>
      <c r="D7" s="187"/>
      <c r="E7" s="187"/>
      <c r="F7" s="187"/>
      <c r="G7" s="187"/>
      <c r="H7" s="186" t="s">
        <v>79</v>
      </c>
      <c r="I7" s="186" t="s">
        <v>80</v>
      </c>
      <c r="J7" s="186" t="s">
        <v>81</v>
      </c>
      <c r="K7" s="186" t="s">
        <v>83</v>
      </c>
    </row>
    <row r="8" spans="1:11" ht="11.25">
      <c r="A8" s="185"/>
      <c r="B8" s="185"/>
      <c r="C8" s="187"/>
      <c r="D8" s="187"/>
      <c r="E8" s="187"/>
      <c r="F8" s="187"/>
      <c r="G8" s="187"/>
      <c r="H8" s="188"/>
      <c r="I8" s="185"/>
      <c r="J8" s="186" t="s">
        <v>83</v>
      </c>
      <c r="K8" s="185"/>
    </row>
    <row r="9" spans="1:11" ht="11.25">
      <c r="A9" s="185"/>
      <c r="B9" s="185"/>
      <c r="C9" s="187"/>
      <c r="D9" s="187"/>
      <c r="E9" s="187"/>
      <c r="F9" s="187"/>
      <c r="G9" s="187"/>
      <c r="H9" s="187"/>
      <c r="I9" s="185"/>
      <c r="J9" s="189" t="s">
        <v>176</v>
      </c>
      <c r="K9" s="185"/>
    </row>
    <row r="10" spans="1:11" ht="11.25">
      <c r="A10" s="190"/>
      <c r="B10" s="190"/>
      <c r="C10" s="191" t="s">
        <v>84</v>
      </c>
      <c r="D10" s="191" t="s">
        <v>84</v>
      </c>
      <c r="E10" s="191" t="s">
        <v>84</v>
      </c>
      <c r="F10" s="191" t="s">
        <v>84</v>
      </c>
      <c r="G10" s="191" t="s">
        <v>84</v>
      </c>
      <c r="H10" s="191" t="s">
        <v>85</v>
      </c>
      <c r="I10" s="191" t="s">
        <v>85</v>
      </c>
      <c r="J10" s="191" t="s">
        <v>84</v>
      </c>
      <c r="K10" s="191" t="s">
        <v>84</v>
      </c>
    </row>
    <row r="11" spans="1:11" ht="15" customHeight="1">
      <c r="A11" s="192" t="s">
        <v>22</v>
      </c>
      <c r="B11" s="185"/>
      <c r="C11" s="193">
        <v>21908</v>
      </c>
      <c r="D11" s="193">
        <v>38580</v>
      </c>
      <c r="E11" s="193">
        <v>545490</v>
      </c>
      <c r="F11" s="193">
        <v>333827</v>
      </c>
      <c r="G11" s="193">
        <v>119480</v>
      </c>
      <c r="H11" s="193">
        <v>0</v>
      </c>
      <c r="I11" s="193">
        <v>296749</v>
      </c>
      <c r="J11" s="193">
        <v>0</v>
      </c>
      <c r="K11" s="193">
        <v>11313</v>
      </c>
    </row>
    <row r="12" spans="1:11" ht="11.25">
      <c r="A12" s="192" t="s">
        <v>44</v>
      </c>
      <c r="B12" s="185"/>
      <c r="C12" s="193">
        <v>93565</v>
      </c>
      <c r="D12" s="193">
        <v>1889</v>
      </c>
      <c r="E12" s="193">
        <v>994970</v>
      </c>
      <c r="F12" s="193">
        <v>84480</v>
      </c>
      <c r="G12" s="193">
        <v>122545</v>
      </c>
      <c r="H12" s="193">
        <v>1</v>
      </c>
      <c r="I12" s="193">
        <v>0</v>
      </c>
      <c r="J12" s="193">
        <v>183.2</v>
      </c>
      <c r="K12" s="193">
        <v>27000</v>
      </c>
    </row>
    <row r="13" spans="1:11" ht="11.25">
      <c r="A13" s="192" t="s">
        <v>45</v>
      </c>
      <c r="B13" s="185"/>
      <c r="C13" s="193">
        <v>6705</v>
      </c>
      <c r="D13" s="193">
        <v>312454</v>
      </c>
      <c r="E13" s="193">
        <v>3537401</v>
      </c>
      <c r="F13" s="193">
        <v>324396</v>
      </c>
      <c r="G13" s="193">
        <v>666467</v>
      </c>
      <c r="H13" s="193">
        <v>40</v>
      </c>
      <c r="I13" s="193">
        <v>0</v>
      </c>
      <c r="J13" s="193">
        <v>139.29999999999998</v>
      </c>
      <c r="K13" s="193">
        <v>6238</v>
      </c>
    </row>
    <row r="14" spans="1:11" ht="11.25">
      <c r="A14" s="192" t="s">
        <v>46</v>
      </c>
      <c r="B14" s="196" t="s">
        <v>24</v>
      </c>
      <c r="C14" s="193">
        <v>6418</v>
      </c>
      <c r="D14" s="193">
        <v>277142</v>
      </c>
      <c r="E14" s="193">
        <v>3011227</v>
      </c>
      <c r="F14" s="193">
        <v>140814</v>
      </c>
      <c r="G14" s="193">
        <v>723786</v>
      </c>
      <c r="H14" s="257">
        <v>15318</v>
      </c>
      <c r="I14" s="193">
        <v>0</v>
      </c>
      <c r="J14" s="193">
        <v>31.7</v>
      </c>
      <c r="K14" s="193">
        <v>113665</v>
      </c>
    </row>
    <row r="15" spans="1:11" ht="11.25">
      <c r="A15" s="195" t="s">
        <v>26</v>
      </c>
      <c r="B15" s="185"/>
      <c r="C15" s="193">
        <v>4569</v>
      </c>
      <c r="D15" s="193">
        <v>9249</v>
      </c>
      <c r="E15" s="193">
        <v>1140224</v>
      </c>
      <c r="F15" s="193">
        <v>116903</v>
      </c>
      <c r="G15" s="193">
        <v>472912</v>
      </c>
      <c r="H15" s="257">
        <v>544</v>
      </c>
      <c r="I15" s="193">
        <v>0</v>
      </c>
      <c r="J15" s="193">
        <v>0</v>
      </c>
      <c r="K15" s="193">
        <v>13754</v>
      </c>
    </row>
    <row r="16" spans="1:11" ht="11.25">
      <c r="A16" s="192" t="s">
        <v>15</v>
      </c>
      <c r="B16" s="185"/>
      <c r="C16" s="193">
        <v>389</v>
      </c>
      <c r="D16" s="193">
        <v>1474</v>
      </c>
      <c r="E16" s="193">
        <v>130172</v>
      </c>
      <c r="F16" s="193">
        <v>41440</v>
      </c>
      <c r="G16" s="193">
        <v>19012</v>
      </c>
      <c r="H16" s="257">
        <v>66</v>
      </c>
      <c r="I16" s="193">
        <v>0</v>
      </c>
      <c r="J16" s="193">
        <v>200</v>
      </c>
      <c r="K16" s="193">
        <v>15504</v>
      </c>
    </row>
    <row r="17" spans="1:11" ht="11.25">
      <c r="A17" s="192" t="s">
        <v>86</v>
      </c>
      <c r="B17" s="185"/>
      <c r="C17" s="193">
        <v>319</v>
      </c>
      <c r="D17" s="193">
        <v>757</v>
      </c>
      <c r="E17" s="193">
        <v>389628</v>
      </c>
      <c r="F17" s="193">
        <v>3691</v>
      </c>
      <c r="G17" s="193">
        <v>75491</v>
      </c>
      <c r="H17" s="257">
        <v>11</v>
      </c>
      <c r="I17" s="193">
        <v>0</v>
      </c>
      <c r="J17" s="193">
        <v>0</v>
      </c>
      <c r="K17" s="193">
        <v>225</v>
      </c>
    </row>
    <row r="18" spans="1:11" ht="11.25">
      <c r="A18" s="192" t="s">
        <v>16</v>
      </c>
      <c r="B18" s="185"/>
      <c r="C18" s="193">
        <v>360</v>
      </c>
      <c r="D18" s="193">
        <v>0</v>
      </c>
      <c r="E18" s="193">
        <v>0</v>
      </c>
      <c r="F18" s="193">
        <v>0</v>
      </c>
      <c r="G18" s="193">
        <v>0</v>
      </c>
      <c r="H18" s="257">
        <v>0</v>
      </c>
      <c r="I18" s="193">
        <v>0</v>
      </c>
      <c r="J18" s="193">
        <v>0</v>
      </c>
      <c r="K18" s="193">
        <v>0</v>
      </c>
    </row>
    <row r="19" spans="1:11" ht="11.25">
      <c r="A19" s="192" t="s">
        <v>17</v>
      </c>
      <c r="B19" s="196" t="s">
        <v>24</v>
      </c>
      <c r="C19" s="193">
        <v>360</v>
      </c>
      <c r="D19" s="193">
        <v>136</v>
      </c>
      <c r="E19" s="193">
        <v>19811</v>
      </c>
      <c r="F19" s="193">
        <v>1210</v>
      </c>
      <c r="G19" s="193">
        <v>1502</v>
      </c>
      <c r="H19" s="257">
        <v>29</v>
      </c>
      <c r="I19" s="193">
        <v>0</v>
      </c>
      <c r="J19" s="193">
        <v>0</v>
      </c>
      <c r="K19" s="193">
        <v>0</v>
      </c>
    </row>
    <row r="20" spans="1:11" ht="11.25">
      <c r="A20" s="194" t="s">
        <v>87</v>
      </c>
      <c r="B20" s="185"/>
      <c r="C20" s="193">
        <v>4538</v>
      </c>
      <c r="D20" s="193">
        <v>108</v>
      </c>
      <c r="E20" s="193">
        <v>0</v>
      </c>
      <c r="F20" s="193">
        <v>0</v>
      </c>
      <c r="G20" s="193">
        <v>0</v>
      </c>
      <c r="H20" s="257">
        <v>0</v>
      </c>
      <c r="I20" s="193">
        <v>0</v>
      </c>
      <c r="J20" s="193">
        <v>0</v>
      </c>
      <c r="K20" s="193">
        <v>0</v>
      </c>
    </row>
    <row r="21" spans="1:11" ht="11.25">
      <c r="A21" s="192" t="s">
        <v>38</v>
      </c>
      <c r="B21" s="185" t="s">
        <v>24</v>
      </c>
      <c r="C21" s="193">
        <v>90</v>
      </c>
      <c r="D21" s="193">
        <v>900</v>
      </c>
      <c r="E21" s="193">
        <v>793131</v>
      </c>
      <c r="F21" s="193">
        <v>17055</v>
      </c>
      <c r="G21" s="193">
        <v>56530</v>
      </c>
      <c r="H21" s="257">
        <v>0</v>
      </c>
      <c r="I21" s="193">
        <v>0</v>
      </c>
      <c r="J21" s="193">
        <v>0</v>
      </c>
      <c r="K21" s="193">
        <v>0</v>
      </c>
    </row>
    <row r="22" spans="1:11" ht="11.25">
      <c r="A22" s="192" t="s">
        <v>39</v>
      </c>
      <c r="B22" s="185"/>
      <c r="C22" s="193">
        <v>39073</v>
      </c>
      <c r="D22" s="193">
        <v>10324</v>
      </c>
      <c r="E22" s="193">
        <v>99715</v>
      </c>
      <c r="F22" s="193">
        <v>338</v>
      </c>
      <c r="G22" s="193">
        <v>0</v>
      </c>
      <c r="H22" s="257">
        <v>0</v>
      </c>
      <c r="I22" s="193">
        <v>0</v>
      </c>
      <c r="J22" s="193">
        <v>0</v>
      </c>
      <c r="K22" s="193">
        <v>0</v>
      </c>
    </row>
    <row r="23" spans="1:11" ht="11.25">
      <c r="A23" s="192" t="s">
        <v>40</v>
      </c>
      <c r="B23" s="185"/>
      <c r="C23" s="193">
        <v>2000</v>
      </c>
      <c r="D23" s="193">
        <v>352</v>
      </c>
      <c r="E23" s="193">
        <v>469418</v>
      </c>
      <c r="F23" s="193">
        <v>17238</v>
      </c>
      <c r="G23" s="193">
        <v>84301</v>
      </c>
      <c r="H23" s="257">
        <v>76</v>
      </c>
      <c r="I23" s="193">
        <v>0</v>
      </c>
      <c r="J23" s="193">
        <v>9.9</v>
      </c>
      <c r="K23" s="193">
        <v>19160</v>
      </c>
    </row>
    <row r="24" spans="1:11" ht="11.25">
      <c r="A24" s="192" t="s">
        <v>41</v>
      </c>
      <c r="B24" s="185"/>
      <c r="C24" s="193">
        <v>21895</v>
      </c>
      <c r="D24" s="193">
        <v>910</v>
      </c>
      <c r="E24" s="193">
        <v>255270</v>
      </c>
      <c r="F24" s="193">
        <v>19745</v>
      </c>
      <c r="G24" s="193">
        <v>17</v>
      </c>
      <c r="H24" s="257">
        <v>9</v>
      </c>
      <c r="I24" s="193">
        <v>0</v>
      </c>
      <c r="J24" s="193">
        <v>0</v>
      </c>
      <c r="K24" s="193">
        <v>0</v>
      </c>
    </row>
    <row r="25" spans="1:11" ht="11.25">
      <c r="A25" s="192" t="s">
        <v>42</v>
      </c>
      <c r="B25" s="185"/>
      <c r="C25" s="193">
        <v>1154</v>
      </c>
      <c r="D25" s="193">
        <v>2649</v>
      </c>
      <c r="E25" s="193">
        <v>79167</v>
      </c>
      <c r="F25" s="193">
        <v>6018</v>
      </c>
      <c r="G25" s="193">
        <v>9250</v>
      </c>
      <c r="H25" s="257">
        <v>0</v>
      </c>
      <c r="I25" s="193">
        <v>0</v>
      </c>
      <c r="J25" s="193">
        <v>4.7</v>
      </c>
      <c r="K25" s="193">
        <v>0</v>
      </c>
    </row>
    <row r="26" spans="1:11" ht="11.25">
      <c r="A26" s="194" t="s">
        <v>29</v>
      </c>
      <c r="B26" s="185"/>
      <c r="C26" s="193">
        <v>7443</v>
      </c>
      <c r="D26" s="193">
        <v>100</v>
      </c>
      <c r="E26" s="193">
        <v>0</v>
      </c>
      <c r="F26" s="193">
        <v>0</v>
      </c>
      <c r="G26" s="193">
        <v>0</v>
      </c>
      <c r="H26" s="257">
        <v>0</v>
      </c>
      <c r="I26" s="193">
        <v>0</v>
      </c>
      <c r="J26" s="193">
        <v>0</v>
      </c>
      <c r="K26" s="193">
        <v>0</v>
      </c>
    </row>
    <row r="27" spans="1:11" ht="11.25">
      <c r="A27" s="192" t="s">
        <v>43</v>
      </c>
      <c r="B27" s="185"/>
      <c r="C27" s="193">
        <v>0</v>
      </c>
      <c r="D27" s="193">
        <v>189</v>
      </c>
      <c r="E27" s="193">
        <v>1320741</v>
      </c>
      <c r="F27" s="193">
        <v>4972</v>
      </c>
      <c r="G27" s="193">
        <v>1160</v>
      </c>
      <c r="H27" s="257">
        <v>69</v>
      </c>
      <c r="I27" s="193">
        <v>0</v>
      </c>
      <c r="J27" s="193">
        <v>0</v>
      </c>
      <c r="K27" s="193">
        <v>20964</v>
      </c>
    </row>
    <row r="28" spans="1:11" ht="11.25">
      <c r="A28" s="192" t="s">
        <v>3</v>
      </c>
      <c r="B28" s="185"/>
      <c r="C28" s="193">
        <v>0</v>
      </c>
      <c r="D28" s="193">
        <v>443</v>
      </c>
      <c r="E28" s="193">
        <v>186465</v>
      </c>
      <c r="F28" s="193">
        <v>17622</v>
      </c>
      <c r="G28" s="193">
        <v>6580</v>
      </c>
      <c r="H28" s="257">
        <v>11</v>
      </c>
      <c r="I28" s="193">
        <v>0</v>
      </c>
      <c r="J28" s="193">
        <v>0</v>
      </c>
      <c r="K28" s="193">
        <v>29500</v>
      </c>
    </row>
    <row r="29" spans="1:11" ht="11.25">
      <c r="A29" s="192" t="s">
        <v>4</v>
      </c>
      <c r="B29" s="185"/>
      <c r="C29" s="193">
        <v>3007</v>
      </c>
      <c r="D29" s="193">
        <v>916</v>
      </c>
      <c r="E29" s="193">
        <v>219607</v>
      </c>
      <c r="F29" s="193">
        <v>30556</v>
      </c>
      <c r="G29" s="193">
        <v>61350</v>
      </c>
      <c r="H29" s="257">
        <v>1</v>
      </c>
      <c r="I29" s="193">
        <v>0</v>
      </c>
      <c r="J29" s="193">
        <v>5.7</v>
      </c>
      <c r="K29" s="193">
        <v>1400</v>
      </c>
    </row>
    <row r="30" spans="1:11" ht="11.25">
      <c r="A30" s="192" t="s">
        <v>37</v>
      </c>
      <c r="B30" s="185"/>
      <c r="C30" s="193">
        <v>933</v>
      </c>
      <c r="D30" s="193">
        <v>1397</v>
      </c>
      <c r="E30" s="193">
        <v>412682</v>
      </c>
      <c r="F30" s="193">
        <v>16935</v>
      </c>
      <c r="G30" s="193">
        <v>3388</v>
      </c>
      <c r="H30" s="257">
        <v>252</v>
      </c>
      <c r="I30" s="193">
        <v>0</v>
      </c>
      <c r="J30" s="193">
        <v>0</v>
      </c>
      <c r="K30" s="193">
        <v>0</v>
      </c>
    </row>
    <row r="31" spans="1:11" ht="11.25">
      <c r="A31" s="192" t="s">
        <v>7</v>
      </c>
      <c r="B31" s="185"/>
      <c r="C31" s="193">
        <v>25</v>
      </c>
      <c r="D31" s="193">
        <v>961</v>
      </c>
      <c r="E31" s="193">
        <v>2198187</v>
      </c>
      <c r="F31" s="193">
        <v>55469</v>
      </c>
      <c r="G31" s="193">
        <v>868</v>
      </c>
      <c r="H31" s="257">
        <v>694</v>
      </c>
      <c r="I31" s="193">
        <v>17037</v>
      </c>
      <c r="J31" s="193">
        <v>0</v>
      </c>
      <c r="K31" s="193">
        <v>145429</v>
      </c>
    </row>
    <row r="32" spans="1:11" ht="11.25">
      <c r="A32" s="194" t="s">
        <v>8</v>
      </c>
      <c r="B32" s="185"/>
      <c r="C32" s="193">
        <v>21371</v>
      </c>
      <c r="D32" s="193">
        <v>1099</v>
      </c>
      <c r="E32" s="193">
        <v>116127</v>
      </c>
      <c r="F32" s="193">
        <v>5801</v>
      </c>
      <c r="G32" s="193">
        <v>0</v>
      </c>
      <c r="H32" s="257">
        <v>0</v>
      </c>
      <c r="I32" s="193">
        <v>0</v>
      </c>
      <c r="J32" s="193">
        <v>0</v>
      </c>
      <c r="K32" s="193">
        <v>0</v>
      </c>
    </row>
    <row r="33" spans="1:11" ht="11.25">
      <c r="A33" s="192" t="s">
        <v>9</v>
      </c>
      <c r="B33" s="185"/>
      <c r="C33" s="193">
        <v>2</v>
      </c>
      <c r="D33" s="193">
        <v>61</v>
      </c>
      <c r="E33" s="193">
        <v>209196</v>
      </c>
      <c r="F33" s="193">
        <v>1901</v>
      </c>
      <c r="G33" s="193">
        <v>17915</v>
      </c>
      <c r="H33" s="257">
        <v>1</v>
      </c>
      <c r="I33" s="193">
        <v>0</v>
      </c>
      <c r="J33" s="193">
        <v>0</v>
      </c>
      <c r="K33" s="193">
        <v>765</v>
      </c>
    </row>
    <row r="34" spans="1:11" ht="11.25">
      <c r="A34" s="197" t="s">
        <v>88</v>
      </c>
      <c r="B34" s="198"/>
      <c r="C34" s="193">
        <v>1653</v>
      </c>
      <c r="D34" s="193">
        <v>65</v>
      </c>
      <c r="E34" s="193">
        <v>0</v>
      </c>
      <c r="F34" s="193">
        <v>0</v>
      </c>
      <c r="G34" s="193">
        <v>0</v>
      </c>
      <c r="H34" s="257">
        <v>0</v>
      </c>
      <c r="I34" s="193">
        <v>0</v>
      </c>
      <c r="J34" s="193">
        <v>0</v>
      </c>
      <c r="K34" s="193">
        <v>0</v>
      </c>
    </row>
    <row r="35" spans="1:11" ht="11.25">
      <c r="A35" s="192" t="s">
        <v>10</v>
      </c>
      <c r="B35" s="185"/>
      <c r="C35" s="193">
        <v>2650</v>
      </c>
      <c r="D35" s="193">
        <v>1977</v>
      </c>
      <c r="E35" s="193">
        <v>874739</v>
      </c>
      <c r="F35" s="193">
        <v>17519</v>
      </c>
      <c r="G35" s="193">
        <v>52152</v>
      </c>
      <c r="H35" s="257">
        <v>18</v>
      </c>
      <c r="I35" s="193">
        <v>0</v>
      </c>
      <c r="J35" s="193">
        <v>6.1000000000000005</v>
      </c>
      <c r="K35" s="193">
        <v>485</v>
      </c>
    </row>
    <row r="36" spans="1:11" ht="11.25">
      <c r="A36" s="192" t="s">
        <v>11</v>
      </c>
      <c r="B36" s="185"/>
      <c r="C36" s="193">
        <v>1095</v>
      </c>
      <c r="D36" s="193">
        <v>2989</v>
      </c>
      <c r="E36" s="193">
        <v>261214</v>
      </c>
      <c r="F36" s="193">
        <v>3829</v>
      </c>
      <c r="G36" s="193">
        <v>124</v>
      </c>
      <c r="H36" s="257">
        <v>2</v>
      </c>
      <c r="I36" s="193">
        <v>0</v>
      </c>
      <c r="J36" s="193">
        <v>0</v>
      </c>
      <c r="K36" s="193">
        <v>0</v>
      </c>
    </row>
    <row r="37" spans="1:11" ht="11.25">
      <c r="A37" s="192" t="s">
        <v>12</v>
      </c>
      <c r="B37" s="185"/>
      <c r="C37" s="193">
        <v>551</v>
      </c>
      <c r="D37" s="193">
        <v>871</v>
      </c>
      <c r="E37" s="193">
        <v>0</v>
      </c>
      <c r="F37" s="193">
        <v>0</v>
      </c>
      <c r="G37" s="193">
        <v>0</v>
      </c>
      <c r="H37" s="257">
        <v>0</v>
      </c>
      <c r="I37" s="193">
        <v>0</v>
      </c>
      <c r="J37" s="193">
        <v>0</v>
      </c>
      <c r="K37" s="193">
        <v>0</v>
      </c>
    </row>
    <row r="38" spans="1:11" ht="11.25">
      <c r="A38" s="192" t="s">
        <v>13</v>
      </c>
      <c r="B38" s="185"/>
      <c r="C38" s="193">
        <v>20851</v>
      </c>
      <c r="D38" s="193">
        <v>2274</v>
      </c>
      <c r="E38" s="193">
        <v>427810</v>
      </c>
      <c r="F38" s="193">
        <v>4862</v>
      </c>
      <c r="G38" s="193">
        <v>75401</v>
      </c>
      <c r="H38" s="257">
        <v>0</v>
      </c>
      <c r="I38" s="193">
        <v>0</v>
      </c>
      <c r="J38" s="193">
        <v>0</v>
      </c>
      <c r="K38" s="193">
        <v>0</v>
      </c>
    </row>
    <row r="39" spans="1:11" ht="11.25">
      <c r="A39" s="199" t="s">
        <v>14</v>
      </c>
      <c r="B39" s="200"/>
      <c r="C39" s="201">
        <v>5</v>
      </c>
      <c r="D39" s="201">
        <v>2433</v>
      </c>
      <c r="E39" s="201">
        <v>480768</v>
      </c>
      <c r="F39" s="201">
        <v>73896</v>
      </c>
      <c r="G39" s="201">
        <v>66721</v>
      </c>
      <c r="H39" s="258">
        <v>54</v>
      </c>
      <c r="I39" s="201">
        <v>0</v>
      </c>
      <c r="J39" s="201">
        <v>0</v>
      </c>
      <c r="K39" s="201">
        <v>0</v>
      </c>
    </row>
    <row r="40" spans="1:11" ht="15" customHeight="1">
      <c r="A40" s="192" t="s">
        <v>177</v>
      </c>
      <c r="B40" s="185"/>
      <c r="C40" s="202">
        <f>SUM(C11:C13)</f>
        <v>122178</v>
      </c>
      <c r="D40" s="202">
        <f t="shared" ref="D40:K40" si="0">SUM(D11:D13)</f>
        <v>352923</v>
      </c>
      <c r="E40" s="202">
        <f t="shared" si="0"/>
        <v>5077861</v>
      </c>
      <c r="F40" s="202">
        <f t="shared" si="0"/>
        <v>742703</v>
      </c>
      <c r="G40" s="202">
        <f t="shared" si="0"/>
        <v>908492</v>
      </c>
      <c r="H40" s="259">
        <f t="shared" si="0"/>
        <v>41</v>
      </c>
      <c r="I40" s="202">
        <f t="shared" si="0"/>
        <v>296749</v>
      </c>
      <c r="J40" s="202">
        <f t="shared" si="0"/>
        <v>322.5</v>
      </c>
      <c r="K40" s="202">
        <f t="shared" si="0"/>
        <v>44551</v>
      </c>
    </row>
    <row r="41" spans="1:11" ht="11.25">
      <c r="A41" s="192" t="s">
        <v>89</v>
      </c>
      <c r="B41" s="185"/>
      <c r="C41" s="202">
        <f>SUM(C16:C17)</f>
        <v>708</v>
      </c>
      <c r="D41" s="202">
        <f t="shared" ref="D41:K41" si="1">SUM(D16:D17)</f>
        <v>2231</v>
      </c>
      <c r="E41" s="202">
        <f t="shared" si="1"/>
        <v>519800</v>
      </c>
      <c r="F41" s="202">
        <f t="shared" si="1"/>
        <v>45131</v>
      </c>
      <c r="G41" s="202">
        <f t="shared" si="1"/>
        <v>94503</v>
      </c>
      <c r="H41" s="259">
        <f t="shared" si="1"/>
        <v>77</v>
      </c>
      <c r="I41" s="202">
        <f t="shared" si="1"/>
        <v>0</v>
      </c>
      <c r="J41" s="202">
        <f t="shared" si="1"/>
        <v>200</v>
      </c>
      <c r="K41" s="202">
        <f t="shared" si="1"/>
        <v>15729</v>
      </c>
    </row>
    <row r="42" spans="1:11" ht="11.25">
      <c r="A42" s="204" t="s">
        <v>90</v>
      </c>
      <c r="B42" s="192"/>
      <c r="C42" s="202">
        <f>SUM(C18:C39)</f>
        <v>129056</v>
      </c>
      <c r="D42" s="202">
        <f t="shared" ref="D42:K42" si="2">SUM(D18:D39)</f>
        <v>31154</v>
      </c>
      <c r="E42" s="202">
        <f t="shared" si="2"/>
        <v>8424048</v>
      </c>
      <c r="F42" s="202">
        <f t="shared" si="2"/>
        <v>294966</v>
      </c>
      <c r="G42" s="202">
        <f t="shared" si="2"/>
        <v>437259</v>
      </c>
      <c r="H42" s="259">
        <f t="shared" si="2"/>
        <v>1216</v>
      </c>
      <c r="I42" s="202">
        <f t="shared" si="2"/>
        <v>17037</v>
      </c>
      <c r="J42" s="202">
        <f t="shared" si="2"/>
        <v>26.400000000000002</v>
      </c>
      <c r="K42" s="202">
        <f t="shared" si="2"/>
        <v>217703</v>
      </c>
    </row>
    <row r="43" spans="1:11" ht="11.25">
      <c r="A43" s="205" t="s">
        <v>91</v>
      </c>
      <c r="B43" s="206"/>
      <c r="C43" s="207">
        <f>SUM(C18:C19,C21:C25, C28:C30,C33,C35:C36,C39)</f>
        <v>72624</v>
      </c>
      <c r="D43" s="207">
        <f t="shared" ref="D43:K43" si="3">SUM(D18:D19,D21:D25, D28:D30,D33,D35:D36,D39)</f>
        <v>25487</v>
      </c>
      <c r="E43" s="207">
        <f t="shared" si="3"/>
        <v>4361183</v>
      </c>
      <c r="F43" s="207">
        <f t="shared" si="3"/>
        <v>223862</v>
      </c>
      <c r="G43" s="207">
        <f t="shared" si="3"/>
        <v>359830</v>
      </c>
      <c r="H43" s="260">
        <f t="shared" si="3"/>
        <v>453</v>
      </c>
      <c r="I43" s="207">
        <f t="shared" si="3"/>
        <v>0</v>
      </c>
      <c r="J43" s="207">
        <f t="shared" si="3"/>
        <v>26.400000000000002</v>
      </c>
      <c r="K43" s="207">
        <f t="shared" si="3"/>
        <v>51310</v>
      </c>
    </row>
    <row r="44" spans="1:11" ht="15" customHeight="1">
      <c r="A44" s="204" t="s">
        <v>92</v>
      </c>
      <c r="B44" s="192"/>
      <c r="C44" s="202">
        <f>SUM(C11:C39)</f>
        <v>262929</v>
      </c>
      <c r="D44" s="202">
        <f t="shared" ref="D44:K44" si="4">SUM(D11:D39)</f>
        <v>672699</v>
      </c>
      <c r="E44" s="202">
        <f t="shared" si="4"/>
        <v>18173160</v>
      </c>
      <c r="F44" s="202">
        <f t="shared" si="4"/>
        <v>1340517</v>
      </c>
      <c r="G44" s="202">
        <f t="shared" si="4"/>
        <v>2636952</v>
      </c>
      <c r="H44" s="259">
        <f t="shared" si="4"/>
        <v>17196</v>
      </c>
      <c r="I44" s="202">
        <f t="shared" si="4"/>
        <v>313786</v>
      </c>
      <c r="J44" s="202">
        <f t="shared" si="4"/>
        <v>580.60000000000014</v>
      </c>
      <c r="K44" s="202">
        <f t="shared" si="4"/>
        <v>405402</v>
      </c>
    </row>
    <row r="45" spans="1:11" ht="11.25">
      <c r="A45" s="199" t="s">
        <v>93</v>
      </c>
      <c r="B45" s="200"/>
      <c r="C45" s="201">
        <v>8702549</v>
      </c>
      <c r="D45" s="201">
        <v>1630549</v>
      </c>
      <c r="E45" s="201">
        <v>67497278</v>
      </c>
      <c r="F45" s="201">
        <v>6166472</v>
      </c>
      <c r="G45" s="201">
        <v>7591149</v>
      </c>
      <c r="H45" s="258">
        <v>20814</v>
      </c>
      <c r="I45" s="201">
        <v>514003</v>
      </c>
      <c r="J45" s="201">
        <v>11232</v>
      </c>
      <c r="K45" s="201">
        <v>1143273</v>
      </c>
    </row>
    <row r="46" spans="1:11">
      <c r="A46" s="177"/>
      <c r="B46" s="177"/>
      <c r="C46" s="177"/>
      <c r="D46" s="177"/>
      <c r="E46" s="177"/>
      <c r="F46" s="177"/>
      <c r="G46" s="177"/>
      <c r="H46" s="177"/>
      <c r="I46" s="177"/>
      <c r="J46" s="177"/>
      <c r="K46" s="177"/>
    </row>
    <row r="47" spans="1:11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</row>
    <row r="48" spans="1:11">
      <c r="A48" s="177"/>
      <c r="B48" s="177"/>
      <c r="C48" s="177"/>
      <c r="D48" s="177"/>
      <c r="E48" s="177"/>
      <c r="F48" s="177"/>
      <c r="G48" s="177"/>
      <c r="H48" s="177"/>
      <c r="I48" s="177"/>
      <c r="J48" s="177"/>
      <c r="K48" s="177"/>
    </row>
    <row r="49" spans="1:11">
      <c r="A49" s="177"/>
      <c r="B49" s="177"/>
      <c r="C49" s="177"/>
      <c r="D49" s="177"/>
      <c r="E49" s="177"/>
      <c r="F49" s="177"/>
      <c r="G49" s="177"/>
      <c r="H49" s="177"/>
      <c r="I49" s="177"/>
      <c r="J49" s="177"/>
      <c r="K49" s="177"/>
    </row>
    <row r="50" spans="1:11">
      <c r="A50" s="177"/>
      <c r="B50" s="177"/>
      <c r="C50" s="177"/>
      <c r="D50" s="177"/>
      <c r="E50" s="177"/>
      <c r="F50" s="177"/>
      <c r="G50" s="177"/>
      <c r="H50" s="177"/>
      <c r="I50" s="177"/>
      <c r="J50" s="177"/>
      <c r="K50" s="177"/>
    </row>
    <row r="51" spans="1:11">
      <c r="A51" s="177"/>
      <c r="B51" s="177"/>
      <c r="C51" s="177"/>
      <c r="D51" s="177"/>
      <c r="E51" s="177"/>
      <c r="F51" s="177"/>
      <c r="G51" s="177"/>
      <c r="H51" s="177"/>
      <c r="I51" s="177"/>
      <c r="J51" s="177"/>
      <c r="K51" s="177"/>
    </row>
    <row r="52" spans="1:11">
      <c r="A52" s="177"/>
      <c r="B52" s="177"/>
      <c r="C52" s="177"/>
      <c r="D52" s="177"/>
      <c r="E52" s="177"/>
      <c r="F52" s="177"/>
      <c r="G52" s="177"/>
      <c r="H52" s="177"/>
      <c r="I52" s="177"/>
      <c r="J52" s="177"/>
      <c r="K52" s="177"/>
    </row>
    <row r="53" spans="1:11">
      <c r="A53" s="177"/>
      <c r="B53" s="177"/>
      <c r="C53" s="177"/>
      <c r="D53" s="177"/>
      <c r="E53" s="177"/>
      <c r="F53" s="177"/>
      <c r="G53" s="177"/>
      <c r="H53" s="177"/>
      <c r="I53" s="177"/>
      <c r="J53" s="177"/>
      <c r="K53" s="177"/>
    </row>
    <row r="54" spans="1:11">
      <c r="A54" s="177"/>
      <c r="B54" s="177"/>
      <c r="C54" s="177"/>
      <c r="D54" s="177"/>
      <c r="E54" s="177"/>
      <c r="F54" s="177"/>
      <c r="G54" s="177"/>
      <c r="H54" s="177"/>
      <c r="I54" s="177"/>
      <c r="J54" s="177"/>
      <c r="K54" s="177"/>
    </row>
  </sheetData>
  <printOptions horizontalCentered="1"/>
  <pageMargins left="0" right="0" top="0.39370078740157483" bottom="0.39370078740157483" header="0.19685039370078741" footer="0.19685039370078741"/>
  <pageSetup paperSize="9" orientation="portrait" horizontalDpi="360" r:id="rId1"/>
  <headerFooter alignWithMargins="0">
    <oddFooter>&amp;L&amp;"Helvetica,Italic"OECD Environmental Data 2008&amp;C- &amp;P -&amp;R&amp;"Helvetica,Italic"Données OCDE sur l'environnement 2008</oddFooter>
  </headerFooter>
  <legacyDrawing r:id="rId2"/>
  <oleObjects>
    <oleObject progId="Word.Document.6" shapeId="25602" r:id="rId3"/>
  </oleObjects>
</worksheet>
</file>

<file path=xl/worksheets/sheet11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A1:AJ53"/>
  <sheetViews>
    <sheetView zoomScaleNormal="100" workbookViewId="0">
      <selection activeCell="AP40" sqref="AP40"/>
    </sheetView>
  </sheetViews>
  <sheetFormatPr defaultColWidth="6.83203125" defaultRowHeight="10.5"/>
  <cols>
    <col min="1" max="1" width="12.5" style="213" customWidth="1"/>
    <col min="2" max="2" width="2.6640625" style="213" customWidth="1"/>
    <col min="3" max="3" width="5.83203125" style="213" customWidth="1"/>
    <col min="4" max="7" width="5.83203125" style="213" hidden="1" customWidth="1"/>
    <col min="8" max="8" width="5.83203125" style="213" customWidth="1"/>
    <col min="9" max="12" width="5.83203125" style="213" hidden="1" customWidth="1"/>
    <col min="13" max="13" width="5.83203125" style="213" customWidth="1"/>
    <col min="14" max="17" width="5.83203125" style="213" hidden="1" customWidth="1"/>
    <col min="18" max="18" width="6.33203125" style="213" customWidth="1"/>
    <col min="19" max="22" width="6.33203125" style="213" hidden="1" customWidth="1"/>
    <col min="23" max="29" width="6.33203125" style="213" customWidth="1"/>
    <col min="30" max="30" width="1.83203125" style="213" customWidth="1"/>
    <col min="31" max="31" width="5.5" style="213" customWidth="1"/>
    <col min="32" max="32" width="6.33203125" style="213" customWidth="1"/>
    <col min="33" max="33" width="1.83203125" style="213" customWidth="1"/>
    <col min="34" max="34" width="5.5" style="213" customWidth="1"/>
    <col min="35" max="35" width="6.33203125" style="213" customWidth="1"/>
    <col min="36" max="16384" width="6.83203125" style="213"/>
  </cols>
  <sheetData>
    <row r="1" spans="1:36" ht="13.5" thickBot="1">
      <c r="A1" s="208" t="s">
        <v>60</v>
      </c>
      <c r="B1" s="208"/>
      <c r="C1" s="209"/>
      <c r="D1" s="209"/>
      <c r="E1" s="209"/>
      <c r="F1" s="209"/>
      <c r="G1" s="209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1"/>
      <c r="S1" s="211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 t="s">
        <v>178</v>
      </c>
    </row>
    <row r="2" spans="1:36" s="218" customFormat="1" ht="12" customHeight="1">
      <c r="A2" s="214" t="s">
        <v>179</v>
      </c>
      <c r="B2" s="214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17"/>
      <c r="AF2" s="217"/>
      <c r="AG2" s="217"/>
      <c r="AH2" s="217"/>
      <c r="AI2" s="217"/>
    </row>
    <row r="3" spans="1:36" s="218" customFormat="1" ht="12" customHeight="1">
      <c r="A3" s="219" t="s">
        <v>180</v>
      </c>
      <c r="B3" s="219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2"/>
      <c r="AF3" s="222"/>
      <c r="AG3" s="222"/>
      <c r="AH3" s="222"/>
      <c r="AI3" s="222"/>
    </row>
    <row r="4" spans="1:36" s="218" customFormat="1" ht="12" customHeight="1">
      <c r="A4" s="223"/>
      <c r="B4" s="223"/>
      <c r="C4" s="224"/>
      <c r="D4" s="224"/>
      <c r="E4" s="224"/>
      <c r="F4" s="224"/>
      <c r="G4" s="224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16"/>
      <c r="S4" s="216"/>
      <c r="T4" s="226"/>
      <c r="U4" s="226"/>
      <c r="V4" s="226"/>
      <c r="W4" s="226"/>
      <c r="X4" s="226"/>
      <c r="Y4" s="226"/>
      <c r="Z4" s="226"/>
      <c r="AA4" s="226"/>
      <c r="AB4" s="226"/>
      <c r="AC4" s="226"/>
      <c r="AD4" s="227"/>
      <c r="AE4" s="228" t="s">
        <v>94</v>
      </c>
      <c r="AF4" s="228"/>
      <c r="AG4" s="228"/>
      <c r="AH4" s="222"/>
      <c r="AI4" s="228"/>
    </row>
    <row r="5" spans="1:36" ht="11.1" customHeight="1">
      <c r="A5" s="229"/>
      <c r="B5" s="229"/>
      <c r="C5" s="224" t="s">
        <v>95</v>
      </c>
      <c r="D5" s="224"/>
      <c r="E5" s="224"/>
      <c r="F5" s="224"/>
      <c r="G5" s="224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1"/>
      <c r="S5" s="231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3"/>
      <c r="AE5" s="275">
        <v>1985</v>
      </c>
      <c r="AF5" s="275"/>
      <c r="AG5" s="234"/>
      <c r="AH5" s="275">
        <v>2006</v>
      </c>
      <c r="AI5" s="275"/>
    </row>
    <row r="6" spans="1:36" s="238" customFormat="1" ht="11.1" customHeight="1">
      <c r="A6" s="235"/>
      <c r="B6" s="235"/>
      <c r="C6" s="234">
        <v>1980</v>
      </c>
      <c r="D6" s="234">
        <v>1981</v>
      </c>
      <c r="E6" s="234">
        <v>1982</v>
      </c>
      <c r="F6" s="234">
        <v>1983</v>
      </c>
      <c r="G6" s="234">
        <v>1984</v>
      </c>
      <c r="H6" s="234">
        <v>1985</v>
      </c>
      <c r="I6" s="234">
        <v>1986</v>
      </c>
      <c r="J6" s="234">
        <v>1987</v>
      </c>
      <c r="K6" s="234">
        <v>1988</v>
      </c>
      <c r="L6" s="234">
        <v>1989</v>
      </c>
      <c r="M6" s="234">
        <v>1990</v>
      </c>
      <c r="N6" s="234">
        <v>1991</v>
      </c>
      <c r="O6" s="234">
        <v>1992</v>
      </c>
      <c r="P6" s="234">
        <v>1993</v>
      </c>
      <c r="Q6" s="234">
        <v>1994</v>
      </c>
      <c r="R6" s="234">
        <v>1995</v>
      </c>
      <c r="S6" s="234">
        <v>1996</v>
      </c>
      <c r="T6" s="234">
        <v>1997</v>
      </c>
      <c r="U6" s="234">
        <v>1998</v>
      </c>
      <c r="V6" s="234">
        <v>1999</v>
      </c>
      <c r="W6" s="234">
        <v>2000</v>
      </c>
      <c r="X6" s="234">
        <v>2001</v>
      </c>
      <c r="Y6" s="234">
        <v>2002</v>
      </c>
      <c r="Z6" s="234">
        <v>2003</v>
      </c>
      <c r="AA6" s="234">
        <v>2004</v>
      </c>
      <c r="AB6" s="234">
        <v>2005</v>
      </c>
      <c r="AC6" s="234">
        <v>2006</v>
      </c>
      <c r="AD6" s="236"/>
      <c r="AE6" s="234" t="s">
        <v>96</v>
      </c>
      <c r="AF6" s="237" t="s">
        <v>97</v>
      </c>
      <c r="AG6" s="234"/>
      <c r="AH6" s="234" t="s">
        <v>96</v>
      </c>
      <c r="AI6" s="237" t="s">
        <v>97</v>
      </c>
    </row>
    <row r="7" spans="1:36" ht="11.1" customHeight="1">
      <c r="A7" s="196" t="s">
        <v>22</v>
      </c>
      <c r="B7" s="196"/>
      <c r="C7" s="239">
        <v>1345.442</v>
      </c>
      <c r="D7" s="239">
        <v>1414.5809999999999</v>
      </c>
      <c r="E7" s="239">
        <v>1402.027</v>
      </c>
      <c r="F7" s="239">
        <v>1346.7</v>
      </c>
      <c r="G7" s="239">
        <v>1280.3320000000001</v>
      </c>
      <c r="H7" s="239">
        <v>1446.57</v>
      </c>
      <c r="I7" s="239">
        <v>1505.029</v>
      </c>
      <c r="J7" s="239">
        <v>1569.933</v>
      </c>
      <c r="K7" s="239">
        <v>1662.3</v>
      </c>
      <c r="L7" s="239">
        <v>1606.8510000000001</v>
      </c>
      <c r="M7" s="239">
        <v>1643.981</v>
      </c>
      <c r="N7" s="239">
        <v>1469.558</v>
      </c>
      <c r="O7" s="239">
        <v>1301.6659999999999</v>
      </c>
      <c r="P7" s="239">
        <v>1140.6990000000001</v>
      </c>
      <c r="Q7" s="239">
        <v>1026.8800000000001</v>
      </c>
      <c r="R7" s="239">
        <v>853.68200000000002</v>
      </c>
      <c r="S7" s="239">
        <v>901.61099999999999</v>
      </c>
      <c r="T7" s="239">
        <v>966.58</v>
      </c>
      <c r="U7" s="239">
        <v>1003.901</v>
      </c>
      <c r="V7" s="239">
        <v>1016.67</v>
      </c>
      <c r="W7" s="239">
        <v>997.55399999999997</v>
      </c>
      <c r="X7" s="239">
        <v>1041.1010000000001</v>
      </c>
      <c r="Y7" s="239">
        <v>1062.866</v>
      </c>
      <c r="Z7" s="239">
        <v>1110.547</v>
      </c>
      <c r="AA7" s="239">
        <v>1176.212</v>
      </c>
      <c r="AB7" s="239">
        <v>1103.1890000000001</v>
      </c>
      <c r="AC7" s="239">
        <v>1063.0329999999999</v>
      </c>
      <c r="AD7" s="240"/>
      <c r="AE7" s="239">
        <v>8.798</v>
      </c>
      <c r="AF7" s="241">
        <f>IF(AND(AE7&lt;&gt;0,H7&lt;&gt;0),+AE7/(H7+AE7)*100,"..")</f>
        <v>0.60452064357605773</v>
      </c>
      <c r="AG7" s="242"/>
      <c r="AH7" s="239">
        <v>170.93799999999999</v>
      </c>
      <c r="AI7" s="243">
        <f>IF(AND(AC7&lt;&gt;0,AH7&lt;&gt;0),+AH7/(AC7+AH7)*100,"..")</f>
        <v>13.852675630140416</v>
      </c>
      <c r="AJ7" s="203"/>
    </row>
    <row r="8" spans="1:36" ht="11.1" customHeight="1">
      <c r="A8" s="196" t="s">
        <v>44</v>
      </c>
      <c r="B8" s="196"/>
      <c r="C8" s="239">
        <v>1241.7729999999999</v>
      </c>
      <c r="D8" s="239">
        <v>1599.7809999999999</v>
      </c>
      <c r="E8" s="239">
        <v>1387.3579999999999</v>
      </c>
      <c r="F8" s="239">
        <v>1051.741</v>
      </c>
      <c r="G8" s="239">
        <v>1096.6020000000001</v>
      </c>
      <c r="H8" s="239">
        <v>1205.4380000000001</v>
      </c>
      <c r="I8" s="239">
        <v>1294.7750000000001</v>
      </c>
      <c r="J8" s="239">
        <v>1402.625</v>
      </c>
      <c r="K8" s="239">
        <v>1347.934</v>
      </c>
      <c r="L8" s="239">
        <v>1446.8889999999999</v>
      </c>
      <c r="M8" s="239">
        <v>1361.134</v>
      </c>
      <c r="N8" s="239">
        <v>1373.17</v>
      </c>
      <c r="O8" s="239">
        <v>1157.5730000000001</v>
      </c>
      <c r="P8" s="239">
        <v>1102.933</v>
      </c>
      <c r="Q8" s="239">
        <v>1191.654</v>
      </c>
      <c r="R8" s="239">
        <v>1329.34</v>
      </c>
      <c r="S8" s="239">
        <v>1464.1880000000001</v>
      </c>
      <c r="T8" s="239">
        <v>1489.1120000000001</v>
      </c>
      <c r="U8" s="239">
        <v>1179.8599999999999</v>
      </c>
      <c r="V8" s="239">
        <v>1205.6030000000001</v>
      </c>
      <c r="W8" s="239">
        <v>1315.5809999999999</v>
      </c>
      <c r="X8" s="239">
        <v>1398.5920000000001</v>
      </c>
      <c r="Y8" s="239">
        <v>1450.7190000000001</v>
      </c>
      <c r="Z8" s="239">
        <v>1357.191</v>
      </c>
      <c r="AA8" s="239">
        <v>1258.973</v>
      </c>
      <c r="AB8" s="239">
        <v>1304.83</v>
      </c>
      <c r="AC8" s="239">
        <v>1300</v>
      </c>
      <c r="AD8" s="240"/>
      <c r="AE8" s="239">
        <v>11.23</v>
      </c>
      <c r="AF8" s="241">
        <f t="shared" ref="AF8:AF41" si="0">IF(AND(AE8&lt;&gt;0,H8&lt;&gt;0),+AE8/(H8+AE8)*100,"..")</f>
        <v>0.92301268710938389</v>
      </c>
      <c r="AG8" s="242"/>
      <c r="AH8" s="239">
        <v>158.642</v>
      </c>
      <c r="AI8" s="243">
        <f t="shared" ref="AI8:AI41" si="1">IF(AND(AC8&lt;&gt;0,AH8&lt;&gt;0),+AH8/(AC8+AH8)*100,"..")</f>
        <v>10.876006586948682</v>
      </c>
      <c r="AJ8" s="203"/>
    </row>
    <row r="9" spans="1:36" ht="11.1" customHeight="1">
      <c r="A9" s="196" t="s">
        <v>45</v>
      </c>
      <c r="B9" s="196"/>
      <c r="C9" s="239">
        <v>3539.1030000000001</v>
      </c>
      <c r="D9" s="239">
        <v>3651.0709999999999</v>
      </c>
      <c r="E9" s="239">
        <v>3872.904</v>
      </c>
      <c r="F9" s="239">
        <v>4146.59</v>
      </c>
      <c r="G9" s="239">
        <v>4681.3519999999999</v>
      </c>
      <c r="H9" s="239">
        <v>4637.1180000000004</v>
      </c>
      <c r="I9" s="239">
        <v>4823.9250000000002</v>
      </c>
      <c r="J9" s="239">
        <v>5612.0889999999999</v>
      </c>
      <c r="K9" s="239">
        <v>5599.0969999999998</v>
      </c>
      <c r="L9" s="239">
        <v>5408.6809999999996</v>
      </c>
      <c r="M9" s="239">
        <v>5555.4750000000004</v>
      </c>
      <c r="N9" s="239">
        <v>5126.7910000000002</v>
      </c>
      <c r="O9" s="239">
        <v>5191.0159999999996</v>
      </c>
      <c r="P9" s="239">
        <v>5522.9170000000004</v>
      </c>
      <c r="Q9" s="239">
        <v>5535.3239999999996</v>
      </c>
      <c r="R9" s="239">
        <v>5224.8580000000002</v>
      </c>
      <c r="S9" s="239">
        <v>5001.1909999999998</v>
      </c>
      <c r="T9" s="239">
        <v>4983.4399999999996</v>
      </c>
      <c r="U9" s="239">
        <v>4708.9799999999996</v>
      </c>
      <c r="V9" s="239">
        <v>4749.6459999999997</v>
      </c>
      <c r="W9" s="239">
        <v>4717.6379999999999</v>
      </c>
      <c r="X9" s="239">
        <v>4944.3360000000002</v>
      </c>
      <c r="Y9" s="239">
        <v>4937.3050000000003</v>
      </c>
      <c r="Z9" s="239">
        <v>4938.9560000000001</v>
      </c>
      <c r="AA9" s="239">
        <v>4959.826</v>
      </c>
      <c r="AB9" s="239">
        <v>4892.9669999999996</v>
      </c>
      <c r="AC9" s="239">
        <v>4859.8720000000003</v>
      </c>
      <c r="AD9" s="240"/>
      <c r="AE9" s="239">
        <v>323.57299999999998</v>
      </c>
      <c r="AF9" s="241">
        <f t="shared" si="0"/>
        <v>6.5227404811144236</v>
      </c>
      <c r="AG9" s="242"/>
      <c r="AH9" s="239">
        <v>465.06099999999998</v>
      </c>
      <c r="AI9" s="243">
        <f t="shared" si="1"/>
        <v>8.7336497942791009</v>
      </c>
      <c r="AJ9" s="203"/>
    </row>
    <row r="10" spans="1:36" ht="11.1" customHeight="1">
      <c r="A10" s="196" t="s">
        <v>46</v>
      </c>
      <c r="B10" s="196"/>
      <c r="C10" s="239">
        <v>9863.0920000000006</v>
      </c>
      <c r="D10" s="239">
        <v>10171.754000000001</v>
      </c>
      <c r="E10" s="239">
        <v>10218.501</v>
      </c>
      <c r="F10" s="239">
        <v>10622.367</v>
      </c>
      <c r="G10" s="239">
        <v>11390.8</v>
      </c>
      <c r="H10" s="239">
        <v>10750.911</v>
      </c>
      <c r="I10" s="239">
        <v>11282.611999999999</v>
      </c>
      <c r="J10" s="239">
        <v>11118.263000000001</v>
      </c>
      <c r="K10" s="239">
        <v>11159.369000000001</v>
      </c>
      <c r="L10" s="239">
        <v>10388.912</v>
      </c>
      <c r="M10" s="239">
        <v>9556.4339999999993</v>
      </c>
      <c r="N10" s="239">
        <v>8499.1419999999998</v>
      </c>
      <c r="O10" s="239">
        <v>7734.2849999999999</v>
      </c>
      <c r="P10" s="239">
        <v>7252.2780000000002</v>
      </c>
      <c r="Q10" s="239">
        <v>6615.893</v>
      </c>
      <c r="R10" s="239">
        <v>5969.5169999999998</v>
      </c>
      <c r="S10" s="239">
        <v>5931.8720000000003</v>
      </c>
      <c r="T10" s="239">
        <v>5916.6480000000001</v>
      </c>
      <c r="U10" s="239">
        <v>5303.1120000000001</v>
      </c>
      <c r="V10" s="239">
        <v>5185.04</v>
      </c>
      <c r="W10" s="239">
        <v>4985.8940000000002</v>
      </c>
      <c r="X10" s="239">
        <v>4703.1469999999999</v>
      </c>
      <c r="Y10" s="239">
        <v>4360.6639999999998</v>
      </c>
      <c r="Z10" s="239">
        <v>4670.4520000000002</v>
      </c>
      <c r="AA10" s="239">
        <v>4311.8190000000004</v>
      </c>
      <c r="AB10" s="239">
        <v>4089.8209999999999</v>
      </c>
      <c r="AC10" s="239">
        <v>4186.9799999999996</v>
      </c>
      <c r="AD10" s="240"/>
      <c r="AE10" s="239">
        <v>660.94299999999998</v>
      </c>
      <c r="AF10" s="241">
        <f t="shared" si="0"/>
        <v>5.7917232379594061</v>
      </c>
      <c r="AG10" s="242"/>
      <c r="AH10" s="239">
        <v>733.89099999999996</v>
      </c>
      <c r="AI10" s="243">
        <f t="shared" si="1"/>
        <v>14.913843504534057</v>
      </c>
      <c r="AJ10" s="203"/>
    </row>
    <row r="11" spans="1:36" ht="11.25">
      <c r="A11" s="244" t="s">
        <v>26</v>
      </c>
      <c r="B11" s="244"/>
      <c r="C11" s="239">
        <v>1804.415</v>
      </c>
      <c r="D11" s="239">
        <v>2044.2639999999999</v>
      </c>
      <c r="E11" s="239">
        <v>1993.5050000000001</v>
      </c>
      <c r="F11" s="239">
        <v>2102.2399999999998</v>
      </c>
      <c r="G11" s="239">
        <v>2181.261</v>
      </c>
      <c r="H11" s="239">
        <v>2256.9340000000002</v>
      </c>
      <c r="I11" s="239">
        <v>2675.3209999999999</v>
      </c>
      <c r="J11" s="239">
        <v>2399.248</v>
      </c>
      <c r="K11" s="239">
        <v>2275.9059999999999</v>
      </c>
      <c r="L11" s="239">
        <v>2435.8890000000001</v>
      </c>
      <c r="M11" s="239">
        <v>2466.5830000000001</v>
      </c>
      <c r="N11" s="239">
        <v>2171.8580000000002</v>
      </c>
      <c r="O11" s="239">
        <v>2321.0479999999998</v>
      </c>
      <c r="P11" s="239">
        <v>2257.192</v>
      </c>
      <c r="Q11" s="239">
        <v>2358.5749999999998</v>
      </c>
      <c r="R11" s="239">
        <v>2319.9169999999999</v>
      </c>
      <c r="S11" s="239">
        <v>2413.7849999999999</v>
      </c>
      <c r="T11" s="239">
        <v>2204.2020000000002</v>
      </c>
      <c r="U11" s="239">
        <v>2027.999</v>
      </c>
      <c r="V11" s="239">
        <v>2118.5250000000001</v>
      </c>
      <c r="W11" s="239">
        <v>1824.9949999999999</v>
      </c>
      <c r="X11" s="239">
        <v>1990.7660000000001</v>
      </c>
      <c r="Y11" s="239">
        <v>1671.63</v>
      </c>
      <c r="Z11" s="239">
        <v>1643.1479999999999</v>
      </c>
      <c r="AA11" s="239">
        <v>1575.473</v>
      </c>
      <c r="AB11" s="239">
        <v>1639.069</v>
      </c>
      <c r="AC11" s="239">
        <v>1749.9290000000001</v>
      </c>
      <c r="AD11" s="240"/>
      <c r="AE11" s="239">
        <v>393.04199999999997</v>
      </c>
      <c r="AF11" s="241">
        <f t="shared" si="0"/>
        <v>14.831907911618822</v>
      </c>
      <c r="AG11" s="242"/>
      <c r="AH11" s="239">
        <v>513.56799999999998</v>
      </c>
      <c r="AI11" s="243">
        <f t="shared" si="1"/>
        <v>22.689139857486001</v>
      </c>
      <c r="AJ11" s="203"/>
    </row>
    <row r="12" spans="1:36" ht="11.1" customHeight="1">
      <c r="A12" s="196" t="s">
        <v>98</v>
      </c>
      <c r="B12" s="196"/>
      <c r="C12" s="239">
        <v>123.70099999999999</v>
      </c>
      <c r="D12" s="239">
        <v>137.97800000000001</v>
      </c>
      <c r="E12" s="239">
        <v>160.74799999999999</v>
      </c>
      <c r="F12" s="239">
        <v>159.52199999999999</v>
      </c>
      <c r="G12" s="239">
        <v>161.595</v>
      </c>
      <c r="H12" s="239">
        <v>151.453</v>
      </c>
      <c r="I12" s="239">
        <v>171.285</v>
      </c>
      <c r="J12" s="239">
        <v>196.62</v>
      </c>
      <c r="K12" s="239">
        <v>201.529</v>
      </c>
      <c r="L12" s="239">
        <v>170.39</v>
      </c>
      <c r="M12" s="239">
        <v>208.441</v>
      </c>
      <c r="N12" s="239">
        <v>223.74600000000001</v>
      </c>
      <c r="O12" s="239">
        <v>232.625</v>
      </c>
      <c r="P12" s="239">
        <v>228.53299999999999</v>
      </c>
      <c r="Q12" s="239">
        <v>202.48</v>
      </c>
      <c r="R12" s="239">
        <v>204.92500000000001</v>
      </c>
      <c r="S12" s="239">
        <v>200.411</v>
      </c>
      <c r="T12" s="239">
        <v>196.73099999999999</v>
      </c>
      <c r="U12" s="239">
        <v>203.49600000000001</v>
      </c>
      <c r="V12" s="239">
        <v>211.04499999999999</v>
      </c>
      <c r="W12" s="239">
        <v>190.358</v>
      </c>
      <c r="X12" s="239">
        <v>191.37200000000001</v>
      </c>
      <c r="Y12" s="239">
        <v>197.184</v>
      </c>
      <c r="Z12" s="239">
        <v>215.25899999999999</v>
      </c>
      <c r="AA12" s="239">
        <v>230.679</v>
      </c>
      <c r="AB12" s="239">
        <v>237.042</v>
      </c>
      <c r="AC12" s="239">
        <v>192.57400000000001</v>
      </c>
      <c r="AD12" s="240"/>
      <c r="AE12" s="239">
        <v>9.5340000000000007</v>
      </c>
      <c r="AF12" s="241">
        <f t="shared" si="0"/>
        <v>5.9222173218955572</v>
      </c>
      <c r="AG12" s="242"/>
      <c r="AH12" s="239">
        <v>48.881999999999998</v>
      </c>
      <c r="AI12" s="243">
        <f t="shared" si="1"/>
        <v>20.244682260950235</v>
      </c>
      <c r="AJ12" s="203"/>
    </row>
    <row r="13" spans="1:36" ht="11.1" customHeight="1">
      <c r="A13" s="196" t="s">
        <v>86</v>
      </c>
      <c r="B13" s="196"/>
      <c r="C13" s="239">
        <v>154.28899999999999</v>
      </c>
      <c r="D13" s="239">
        <v>167.267</v>
      </c>
      <c r="E13" s="239">
        <v>169.142</v>
      </c>
      <c r="F13" s="239">
        <v>198.14699999999999</v>
      </c>
      <c r="G13" s="239">
        <v>207.86500000000001</v>
      </c>
      <c r="H13" s="239">
        <v>202.554</v>
      </c>
      <c r="I13" s="239">
        <v>201.42500000000001</v>
      </c>
      <c r="J13" s="239">
        <v>234.47399999999999</v>
      </c>
      <c r="K13" s="239">
        <v>269.17599999999999</v>
      </c>
      <c r="L13" s="239">
        <v>310.404</v>
      </c>
      <c r="M13" s="239">
        <v>347.822</v>
      </c>
      <c r="N13" s="239">
        <v>376.19299999999998</v>
      </c>
      <c r="O13" s="239">
        <v>460.822</v>
      </c>
      <c r="P13" s="239">
        <v>426.66800000000001</v>
      </c>
      <c r="Q13" s="239">
        <v>449.66</v>
      </c>
      <c r="R13" s="239">
        <v>556.63499999999999</v>
      </c>
      <c r="S13" s="239">
        <v>425.56400000000002</v>
      </c>
      <c r="T13" s="239">
        <v>614.53599999999994</v>
      </c>
      <c r="U13" s="239">
        <v>640.23599999999999</v>
      </c>
      <c r="V13" s="239">
        <v>599.46500000000003</v>
      </c>
      <c r="W13" s="239">
        <v>553.255</v>
      </c>
      <c r="X13" s="239">
        <v>569.76199999999994</v>
      </c>
      <c r="Y13" s="239">
        <v>588.69100000000003</v>
      </c>
      <c r="Z13" s="239">
        <v>550.94299999999998</v>
      </c>
      <c r="AA13" s="239">
        <v>545.95000000000005</v>
      </c>
      <c r="AB13" s="239">
        <v>545.11800000000005</v>
      </c>
      <c r="AC13" s="239">
        <v>470.70800000000003</v>
      </c>
      <c r="AD13" s="240"/>
      <c r="AE13" s="239">
        <v>11.835000000000001</v>
      </c>
      <c r="AF13" s="241">
        <f t="shared" si="0"/>
        <v>5.5203391965072841</v>
      </c>
      <c r="AG13" s="242"/>
      <c r="AH13" s="239">
        <v>107.52200000000001</v>
      </c>
      <c r="AI13" s="243">
        <f t="shared" si="1"/>
        <v>18.595022741815541</v>
      </c>
      <c r="AJ13" s="203"/>
    </row>
    <row r="14" spans="1:36" ht="11.1" customHeight="1">
      <c r="A14" s="196" t="s">
        <v>16</v>
      </c>
      <c r="B14" s="196"/>
      <c r="C14" s="239">
        <v>1.1000000000000001</v>
      </c>
      <c r="D14" s="239">
        <v>1.2</v>
      </c>
      <c r="E14" s="239">
        <v>1.4</v>
      </c>
      <c r="F14" s="239">
        <v>1.1000000000000001</v>
      </c>
      <c r="G14" s="239">
        <v>0.7</v>
      </c>
      <c r="H14" s="239">
        <v>0.7</v>
      </c>
      <c r="I14" s="239">
        <v>0.64</v>
      </c>
      <c r="J14" s="239">
        <v>0.6</v>
      </c>
      <c r="K14" s="239">
        <v>0.6</v>
      </c>
      <c r="L14" s="239">
        <v>0.55000000000000004</v>
      </c>
      <c r="M14" s="239">
        <v>0.53300000000000003</v>
      </c>
      <c r="N14" s="239">
        <v>0.5</v>
      </c>
      <c r="O14" s="239">
        <v>0.47899999999999998</v>
      </c>
      <c r="P14" s="239">
        <v>0.42</v>
      </c>
      <c r="Q14" s="239">
        <v>0.38800000000000001</v>
      </c>
      <c r="R14" s="239">
        <v>0.40400000000000003</v>
      </c>
      <c r="S14" s="239">
        <v>0.45</v>
      </c>
      <c r="T14" s="239">
        <v>0.46500000000000002</v>
      </c>
      <c r="U14" s="239">
        <v>0.45100000000000001</v>
      </c>
      <c r="V14" s="239">
        <v>0.432</v>
      </c>
      <c r="W14" s="239">
        <v>0.439</v>
      </c>
      <c r="X14" s="239">
        <v>0.36199999999999999</v>
      </c>
      <c r="Y14" s="239">
        <v>0.35</v>
      </c>
      <c r="Z14" s="239">
        <v>0.372</v>
      </c>
      <c r="AA14" s="239">
        <v>0.4</v>
      </c>
      <c r="AB14" s="239">
        <v>0.37</v>
      </c>
      <c r="AC14" s="239">
        <v>0.36</v>
      </c>
      <c r="AD14" s="240"/>
      <c r="AE14" s="239">
        <v>4.0999999999999996</v>
      </c>
      <c r="AF14" s="241">
        <f t="shared" si="0"/>
        <v>85.416666666666657</v>
      </c>
      <c r="AG14" s="242"/>
      <c r="AH14" s="239">
        <v>2.5030000000000001</v>
      </c>
      <c r="AI14" s="243">
        <f t="shared" si="1"/>
        <v>87.425777156828516</v>
      </c>
      <c r="AJ14" s="203"/>
    </row>
    <row r="15" spans="1:36" ht="11.1" customHeight="1">
      <c r="A15" s="196" t="s">
        <v>17</v>
      </c>
      <c r="B15" s="196" t="s">
        <v>24</v>
      </c>
      <c r="C15" s="239">
        <v>45.615000000000002</v>
      </c>
      <c r="D15" s="239">
        <v>49.279000000000003</v>
      </c>
      <c r="E15" s="239">
        <v>47.841000000000001</v>
      </c>
      <c r="F15" s="239">
        <v>48.58</v>
      </c>
      <c r="G15" s="239">
        <v>47.871000000000002</v>
      </c>
      <c r="H15" s="239">
        <v>45.115000000000002</v>
      </c>
      <c r="I15" s="239">
        <v>39.466000000000001</v>
      </c>
      <c r="J15" s="239">
        <v>40.231000000000002</v>
      </c>
      <c r="K15" s="239">
        <v>41.540999999999997</v>
      </c>
      <c r="L15" s="239">
        <v>39.633000000000003</v>
      </c>
      <c r="M15" s="239">
        <v>41.46</v>
      </c>
      <c r="N15" s="239">
        <v>39.890999999999998</v>
      </c>
      <c r="O15" s="239">
        <v>37.119999999999997</v>
      </c>
      <c r="P15" s="239">
        <v>36.088999999999999</v>
      </c>
      <c r="Q15" s="239">
        <v>34.253999999999998</v>
      </c>
      <c r="R15" s="239">
        <v>35.598999999999997</v>
      </c>
      <c r="S15" s="239">
        <v>30.823</v>
      </c>
      <c r="T15" s="239">
        <v>30.5</v>
      </c>
      <c r="U15" s="239">
        <v>30.835000000000001</v>
      </c>
      <c r="V15" s="239">
        <v>29.876000000000001</v>
      </c>
      <c r="W15" s="239">
        <v>29.8</v>
      </c>
      <c r="X15" s="239">
        <v>30.209</v>
      </c>
      <c r="Y15" s="239">
        <v>29.027999999999999</v>
      </c>
      <c r="Z15" s="239">
        <v>26.831</v>
      </c>
      <c r="AA15" s="239">
        <v>26.734999999999999</v>
      </c>
      <c r="AB15" s="239">
        <v>24.567</v>
      </c>
      <c r="AC15" s="239">
        <v>23.018999999999998</v>
      </c>
      <c r="AD15" s="240"/>
      <c r="AE15" s="239">
        <v>0.44</v>
      </c>
      <c r="AF15" s="241">
        <f t="shared" si="0"/>
        <v>0.96586543738338282</v>
      </c>
      <c r="AG15" s="242"/>
      <c r="AH15" s="239">
        <v>1.2</v>
      </c>
      <c r="AI15" s="243">
        <f t="shared" si="1"/>
        <v>4.9547875634832161</v>
      </c>
      <c r="AJ15" s="203"/>
    </row>
    <row r="16" spans="1:36" ht="11.25">
      <c r="A16" s="196" t="s">
        <v>99</v>
      </c>
      <c r="B16" s="196"/>
      <c r="C16" s="239">
        <v>0</v>
      </c>
      <c r="D16" s="239">
        <v>0</v>
      </c>
      <c r="E16" s="239">
        <v>0</v>
      </c>
      <c r="F16" s="239">
        <v>0</v>
      </c>
      <c r="G16" s="239">
        <v>0</v>
      </c>
      <c r="H16" s="239">
        <v>0</v>
      </c>
      <c r="I16" s="239">
        <v>0</v>
      </c>
      <c r="J16" s="239">
        <v>0</v>
      </c>
      <c r="K16" s="239">
        <v>0</v>
      </c>
      <c r="L16" s="239">
        <v>0</v>
      </c>
      <c r="M16" s="239">
        <v>0</v>
      </c>
      <c r="N16" s="239">
        <v>0</v>
      </c>
      <c r="O16" s="239">
        <v>0</v>
      </c>
      <c r="P16" s="239">
        <v>3.1850000000000001</v>
      </c>
      <c r="Q16" s="239">
        <v>3.9550000000000001</v>
      </c>
      <c r="R16" s="239">
        <v>3.9289999999999998</v>
      </c>
      <c r="S16" s="239">
        <v>3.524</v>
      </c>
      <c r="T16" s="239">
        <v>3.3210000000000002</v>
      </c>
      <c r="U16" s="239">
        <v>3.952</v>
      </c>
      <c r="V16" s="239">
        <v>4.1900000000000004</v>
      </c>
      <c r="W16" s="239">
        <v>4.6539999999999999</v>
      </c>
      <c r="X16" s="239">
        <v>4.6459999999999999</v>
      </c>
      <c r="Y16" s="239">
        <v>4.9829999999999997</v>
      </c>
      <c r="Z16" s="239">
        <v>5.1269999999999998</v>
      </c>
      <c r="AA16" s="239">
        <v>4.5279999999999996</v>
      </c>
      <c r="AB16" s="239">
        <v>4.242</v>
      </c>
      <c r="AC16" s="239">
        <v>4.6459999999999999</v>
      </c>
      <c r="AD16" s="240"/>
      <c r="AE16" s="239">
        <v>0</v>
      </c>
      <c r="AF16" s="241" t="str">
        <f t="shared" si="0"/>
        <v>..</v>
      </c>
      <c r="AG16" s="242"/>
      <c r="AH16" s="239">
        <v>20.431000000000001</v>
      </c>
      <c r="AI16" s="243">
        <f t="shared" si="1"/>
        <v>81.473062966064518</v>
      </c>
      <c r="AJ16" s="203"/>
    </row>
    <row r="17" spans="1:36" ht="11.1" customHeight="1">
      <c r="A17" s="196" t="s">
        <v>38</v>
      </c>
      <c r="B17" s="196" t="s">
        <v>24</v>
      </c>
      <c r="C17" s="239">
        <v>2013.518</v>
      </c>
      <c r="D17" s="239">
        <v>1838.2429999999999</v>
      </c>
      <c r="E17" s="239">
        <v>1909.7180000000001</v>
      </c>
      <c r="F17" s="239">
        <v>1845.546</v>
      </c>
      <c r="G17" s="239">
        <v>1827.875</v>
      </c>
      <c r="H17" s="239">
        <v>1772.7449999999999</v>
      </c>
      <c r="I17" s="239">
        <v>1825.356</v>
      </c>
      <c r="J17" s="239">
        <v>1681.9649999999999</v>
      </c>
      <c r="K17" s="239">
        <v>1945.7550000000001</v>
      </c>
      <c r="L17" s="239">
        <v>1896.2349999999999</v>
      </c>
      <c r="M17" s="239">
        <v>1475.7</v>
      </c>
      <c r="N17" s="239">
        <v>1751.146</v>
      </c>
      <c r="O17" s="239">
        <v>1953.827</v>
      </c>
      <c r="P17" s="239">
        <v>1614.289</v>
      </c>
      <c r="Q17" s="239">
        <v>1873.316</v>
      </c>
      <c r="R17" s="239">
        <v>1999.0329999999999</v>
      </c>
      <c r="S17" s="239">
        <v>1681.518</v>
      </c>
      <c r="T17" s="239">
        <v>1826.8520000000001</v>
      </c>
      <c r="U17" s="239">
        <v>1557.335</v>
      </c>
      <c r="V17" s="239">
        <v>1405</v>
      </c>
      <c r="W17" s="239">
        <v>1534.0889999999999</v>
      </c>
      <c r="X17" s="239">
        <v>1510.694</v>
      </c>
      <c r="Y17" s="239">
        <v>1442.348</v>
      </c>
      <c r="Z17" s="239">
        <v>1036.154</v>
      </c>
      <c r="AA17" s="239">
        <v>1090.596</v>
      </c>
      <c r="AB17" s="239">
        <v>910.59900000000005</v>
      </c>
      <c r="AC17" s="239">
        <v>867.70600000000002</v>
      </c>
      <c r="AD17" s="240"/>
      <c r="AE17" s="239">
        <v>24.244</v>
      </c>
      <c r="AF17" s="241">
        <f t="shared" si="0"/>
        <v>1.3491457098513124</v>
      </c>
      <c r="AG17" s="242"/>
      <c r="AH17" s="239">
        <v>37.188000000000002</v>
      </c>
      <c r="AI17" s="243">
        <f t="shared" si="1"/>
        <v>4.1096526222960925</v>
      </c>
      <c r="AJ17" s="203"/>
    </row>
    <row r="18" spans="1:36" ht="11.1" customHeight="1">
      <c r="A18" s="196" t="s">
        <v>39</v>
      </c>
      <c r="B18" s="196"/>
      <c r="C18" s="239">
        <v>167.70699999999999</v>
      </c>
      <c r="D18" s="239">
        <v>158.798</v>
      </c>
      <c r="E18" s="239">
        <v>166.85400000000001</v>
      </c>
      <c r="F18" s="239">
        <v>176.928</v>
      </c>
      <c r="G18" s="239">
        <v>180.494</v>
      </c>
      <c r="H18" s="239">
        <v>180.52600000000001</v>
      </c>
      <c r="I18" s="239">
        <v>160.93100000000001</v>
      </c>
      <c r="J18" s="239">
        <v>158.10499999999999</v>
      </c>
      <c r="K18" s="239">
        <v>163.24199999999999</v>
      </c>
      <c r="L18" s="239">
        <v>150.536</v>
      </c>
      <c r="M18" s="239">
        <v>141.833</v>
      </c>
      <c r="N18" s="239">
        <v>128.16900000000001</v>
      </c>
      <c r="O18" s="239">
        <v>151.75299999999999</v>
      </c>
      <c r="P18" s="239">
        <v>156.29400000000001</v>
      </c>
      <c r="Q18" s="239">
        <v>164.26900000000001</v>
      </c>
      <c r="R18" s="239">
        <v>167.48400000000001</v>
      </c>
      <c r="S18" s="239">
        <v>179.077</v>
      </c>
      <c r="T18" s="239">
        <v>180.185</v>
      </c>
      <c r="U18" s="239">
        <v>171.67599999999999</v>
      </c>
      <c r="V18" s="239">
        <v>160.55500000000001</v>
      </c>
      <c r="W18" s="239">
        <v>156.43100000000001</v>
      </c>
      <c r="X18" s="239">
        <v>150.05600000000001</v>
      </c>
      <c r="Y18" s="239">
        <v>142.30099999999999</v>
      </c>
      <c r="Z18" s="239">
        <v>121.95399999999999</v>
      </c>
      <c r="AA18" s="239">
        <v>135.42699999999999</v>
      </c>
      <c r="AB18" s="239">
        <v>131.74100000000001</v>
      </c>
      <c r="AC18" s="239">
        <v>149.44999999999999</v>
      </c>
      <c r="AD18" s="240"/>
      <c r="AE18" s="239">
        <v>10.166</v>
      </c>
      <c r="AF18" s="241">
        <f t="shared" si="0"/>
        <v>5.3311098525370753</v>
      </c>
      <c r="AG18" s="242"/>
      <c r="AH18" s="239">
        <v>12.891</v>
      </c>
      <c r="AI18" s="243">
        <f t="shared" si="1"/>
        <v>7.9406927393572797</v>
      </c>
      <c r="AJ18" s="203"/>
    </row>
    <row r="19" spans="1:36" ht="11.1" customHeight="1">
      <c r="A19" s="196" t="s">
        <v>40</v>
      </c>
      <c r="B19" s="196"/>
      <c r="C19" s="239">
        <v>603.649</v>
      </c>
      <c r="D19" s="239">
        <v>635.91899999999998</v>
      </c>
      <c r="E19" s="239">
        <v>615.01599999999996</v>
      </c>
      <c r="F19" s="239">
        <v>636.09500000000003</v>
      </c>
      <c r="G19" s="239">
        <v>606.38599999999997</v>
      </c>
      <c r="H19" s="239">
        <v>624.30700000000002</v>
      </c>
      <c r="I19" s="239">
        <v>642.154</v>
      </c>
      <c r="J19" s="239">
        <v>625.75699999999995</v>
      </c>
      <c r="K19" s="239">
        <v>667.05200000000002</v>
      </c>
      <c r="L19" s="239">
        <v>634.44399999999996</v>
      </c>
      <c r="M19" s="239">
        <v>619.87</v>
      </c>
      <c r="N19" s="239">
        <v>580.25099999999998</v>
      </c>
      <c r="O19" s="239">
        <v>585.09699999999998</v>
      </c>
      <c r="P19" s="239">
        <v>623.40899999999999</v>
      </c>
      <c r="Q19" s="239">
        <v>622.56799999999998</v>
      </c>
      <c r="R19" s="239">
        <v>610.84100000000001</v>
      </c>
      <c r="S19" s="239">
        <v>564.73800000000006</v>
      </c>
      <c r="T19" s="239">
        <v>574.10799999999995</v>
      </c>
      <c r="U19" s="239">
        <v>549.56700000000001</v>
      </c>
      <c r="V19" s="239">
        <v>593.48199999999997</v>
      </c>
      <c r="W19" s="239">
        <v>635.00599999999997</v>
      </c>
      <c r="X19" s="239">
        <v>614.71100000000001</v>
      </c>
      <c r="Y19" s="239">
        <v>631.62099999999998</v>
      </c>
      <c r="Z19" s="239">
        <v>638.39300000000003</v>
      </c>
      <c r="AA19" s="239">
        <v>599.54200000000003</v>
      </c>
      <c r="AB19" s="239">
        <v>574.55200000000002</v>
      </c>
      <c r="AC19" s="239">
        <v>573.375</v>
      </c>
      <c r="AD19" s="240"/>
      <c r="AE19" s="239">
        <v>226.89699999999999</v>
      </c>
      <c r="AF19" s="241">
        <f t="shared" si="0"/>
        <v>26.656007255605001</v>
      </c>
      <c r="AG19" s="242"/>
      <c r="AH19" s="239">
        <v>238.86</v>
      </c>
      <c r="AI19" s="243">
        <f t="shared" si="1"/>
        <v>29.407745295388647</v>
      </c>
      <c r="AJ19" s="203"/>
    </row>
    <row r="20" spans="1:36" ht="11.1" customHeight="1">
      <c r="A20" s="196" t="s">
        <v>100</v>
      </c>
      <c r="B20" s="196"/>
      <c r="C20" s="239">
        <v>523.77700000000004</v>
      </c>
      <c r="D20" s="239">
        <v>549.48299999999995</v>
      </c>
      <c r="E20" s="239">
        <v>499.02100000000002</v>
      </c>
      <c r="F20" s="239">
        <v>473.786</v>
      </c>
      <c r="G20" s="239">
        <v>455.971</v>
      </c>
      <c r="H20" s="239">
        <v>365.32299999999998</v>
      </c>
      <c r="I20" s="239">
        <v>345.15300000000002</v>
      </c>
      <c r="J20" s="239">
        <v>332.89299999999997</v>
      </c>
      <c r="K20" s="239">
        <v>321.10700000000003</v>
      </c>
      <c r="L20" s="239">
        <v>346.03800000000001</v>
      </c>
      <c r="M20" s="239">
        <v>326.30399999999997</v>
      </c>
      <c r="N20" s="239">
        <v>235.90100000000001</v>
      </c>
      <c r="O20" s="239">
        <v>216.89</v>
      </c>
      <c r="P20" s="239">
        <v>253.01</v>
      </c>
      <c r="Q20" s="239">
        <v>230.161</v>
      </c>
      <c r="R20" s="239">
        <v>239.88900000000001</v>
      </c>
      <c r="S20" s="239">
        <v>236.411</v>
      </c>
      <c r="T20" s="239">
        <v>259.35199999999998</v>
      </c>
      <c r="U20" s="239">
        <v>266.62200000000001</v>
      </c>
      <c r="V20" s="239">
        <v>238.92400000000001</v>
      </c>
      <c r="W20" s="239">
        <v>205.68899999999999</v>
      </c>
      <c r="X20" s="239">
        <v>211.28200000000001</v>
      </c>
      <c r="Y20" s="239">
        <v>224.452</v>
      </c>
      <c r="Z20" s="239">
        <v>260.86700000000002</v>
      </c>
      <c r="AA20" s="239">
        <v>262.10300000000001</v>
      </c>
      <c r="AB20" s="239">
        <v>285.66800000000001</v>
      </c>
      <c r="AC20" s="239">
        <v>297.83699999999999</v>
      </c>
      <c r="AD20" s="240"/>
      <c r="AE20" s="239">
        <v>61.134</v>
      </c>
      <c r="AF20" s="241">
        <f t="shared" si="0"/>
        <v>14.335325718653932</v>
      </c>
      <c r="AG20" s="242"/>
      <c r="AH20" s="239">
        <v>35.378999999999998</v>
      </c>
      <c r="AI20" s="243">
        <f t="shared" si="1"/>
        <v>10.617437337942954</v>
      </c>
      <c r="AJ20" s="203"/>
    </row>
    <row r="21" spans="1:36" ht="11.1" customHeight="1">
      <c r="A21" s="196" t="s">
        <v>42</v>
      </c>
      <c r="B21" s="196"/>
      <c r="C21" s="239">
        <v>105.62</v>
      </c>
      <c r="D21" s="239">
        <v>101.423</v>
      </c>
      <c r="E21" s="239">
        <v>104.6</v>
      </c>
      <c r="F21" s="239">
        <v>99.814999999999998</v>
      </c>
      <c r="G21" s="239">
        <v>105.96599999999999</v>
      </c>
      <c r="H21" s="239">
        <v>112.548</v>
      </c>
      <c r="I21" s="239">
        <v>122.515</v>
      </c>
      <c r="J21" s="239">
        <v>131.989</v>
      </c>
      <c r="K21" s="239">
        <v>119.57899999999999</v>
      </c>
      <c r="L21" s="239">
        <v>131.791</v>
      </c>
      <c r="M21" s="239">
        <v>132.36799999999999</v>
      </c>
      <c r="N21" s="239">
        <v>138.64099999999999</v>
      </c>
      <c r="O21" s="239">
        <v>152.608</v>
      </c>
      <c r="P21" s="239">
        <v>159.09800000000001</v>
      </c>
      <c r="Q21" s="239">
        <v>181.12200000000001</v>
      </c>
      <c r="R21" s="239">
        <v>151.70500000000001</v>
      </c>
      <c r="S21" s="239">
        <v>151.03899999999999</v>
      </c>
      <c r="T21" s="239">
        <v>156.96700000000001</v>
      </c>
      <c r="U21" s="239">
        <v>110.13500000000001</v>
      </c>
      <c r="V21" s="239">
        <v>120.58</v>
      </c>
      <c r="W21" s="239">
        <v>99.331999999999994</v>
      </c>
      <c r="X21" s="239">
        <v>94.19</v>
      </c>
      <c r="Y21" s="239">
        <v>96.343000000000004</v>
      </c>
      <c r="Z21" s="239">
        <v>93.382999999999996</v>
      </c>
      <c r="AA21" s="239">
        <v>93.885999999999996</v>
      </c>
      <c r="AB21" s="239">
        <v>92.423000000000002</v>
      </c>
      <c r="AC21" s="239">
        <v>98.238</v>
      </c>
      <c r="AD21" s="240"/>
      <c r="AE21" s="239">
        <v>2.3769999999999998</v>
      </c>
      <c r="AF21" s="241">
        <f t="shared" si="0"/>
        <v>2.0683054165760275</v>
      </c>
      <c r="AG21" s="242"/>
      <c r="AH21" s="239">
        <v>113.384</v>
      </c>
      <c r="AI21" s="243">
        <f t="shared" si="1"/>
        <v>53.578550434264862</v>
      </c>
      <c r="AJ21" s="203"/>
    </row>
    <row r="22" spans="1:36" ht="11.1" customHeight="1">
      <c r="A22" s="196" t="s">
        <v>29</v>
      </c>
      <c r="B22" s="196"/>
      <c r="C22" s="239">
        <v>11.163</v>
      </c>
      <c r="D22" s="239">
        <v>12.989000000000001</v>
      </c>
      <c r="E22" s="239">
        <v>15.972</v>
      </c>
      <c r="F22" s="239">
        <v>16.247</v>
      </c>
      <c r="G22" s="239">
        <v>22.704000000000001</v>
      </c>
      <c r="H22" s="239">
        <v>18.611999999999998</v>
      </c>
      <c r="I22" s="239">
        <v>19.065000000000001</v>
      </c>
      <c r="J22" s="239">
        <v>18.811</v>
      </c>
      <c r="K22" s="239">
        <v>20.324000000000002</v>
      </c>
      <c r="L22" s="239">
        <v>14.968999999999999</v>
      </c>
      <c r="M22" s="239">
        <v>16.234000000000002</v>
      </c>
      <c r="N22" s="239">
        <v>8.4450000000000003</v>
      </c>
      <c r="O22" s="239">
        <v>8.6780000000000008</v>
      </c>
      <c r="P22" s="239">
        <v>7.8860000000000001</v>
      </c>
      <c r="Q22" s="239">
        <v>8.3070000000000004</v>
      </c>
      <c r="R22" s="239">
        <v>7.3140000000000001</v>
      </c>
      <c r="S22" s="239">
        <v>7.6059999999999999</v>
      </c>
      <c r="T22" s="239">
        <v>7.4059999999999997</v>
      </c>
      <c r="U22" s="239">
        <v>7.2649999999999997</v>
      </c>
      <c r="V22" s="239">
        <v>7.5140000000000002</v>
      </c>
      <c r="W22" s="239">
        <v>7.101</v>
      </c>
      <c r="X22" s="239">
        <v>6.6379999999999999</v>
      </c>
      <c r="Y22" s="239">
        <v>6.75</v>
      </c>
      <c r="Z22" s="239">
        <v>6.5359999999999996</v>
      </c>
      <c r="AA22" s="239">
        <v>7.242</v>
      </c>
      <c r="AB22" s="239">
        <v>7.609</v>
      </c>
      <c r="AC22" s="239">
        <v>7.5430000000000001</v>
      </c>
      <c r="AD22" s="240"/>
      <c r="AE22" s="239">
        <v>18.315000000000001</v>
      </c>
      <c r="AF22" s="241">
        <f t="shared" si="0"/>
        <v>49.597855227882043</v>
      </c>
      <c r="AG22" s="242"/>
      <c r="AH22" s="239">
        <v>14.686</v>
      </c>
      <c r="AI22" s="243">
        <f t="shared" si="1"/>
        <v>66.066849610868687</v>
      </c>
      <c r="AJ22" s="203"/>
    </row>
    <row r="23" spans="1:36" ht="11.1" customHeight="1">
      <c r="A23" s="196" t="s">
        <v>43</v>
      </c>
      <c r="B23" s="196"/>
      <c r="C23" s="239">
        <v>1514.874</v>
      </c>
      <c r="D23" s="239">
        <v>1441.7470000000001</v>
      </c>
      <c r="E23" s="239">
        <v>788.65899999999999</v>
      </c>
      <c r="F23" s="239">
        <v>839.24400000000003</v>
      </c>
      <c r="G23" s="239">
        <v>1534.8140000000001</v>
      </c>
      <c r="H23" s="239">
        <v>1680.3019999999999</v>
      </c>
      <c r="I23" s="239">
        <v>1658.278</v>
      </c>
      <c r="J23" s="239">
        <v>1632.0640000000001</v>
      </c>
      <c r="K23" s="239">
        <v>1756.4670000000001</v>
      </c>
      <c r="L23" s="239">
        <v>1500.7170000000001</v>
      </c>
      <c r="M23" s="239">
        <v>1505.3119999999999</v>
      </c>
      <c r="N23" s="239">
        <v>1047.395</v>
      </c>
      <c r="O23" s="239">
        <v>1574.682</v>
      </c>
      <c r="P23" s="239">
        <v>1715.5809999999999</v>
      </c>
      <c r="Q23" s="239">
        <v>1556.962</v>
      </c>
      <c r="R23" s="239">
        <v>1612.548</v>
      </c>
      <c r="S23" s="239">
        <v>2060.1680000000001</v>
      </c>
      <c r="T23" s="239">
        <v>2205.944</v>
      </c>
      <c r="U23" s="239">
        <v>1681.951</v>
      </c>
      <c r="V23" s="239">
        <v>1736.261</v>
      </c>
      <c r="W23" s="239">
        <v>1982.5450000000001</v>
      </c>
      <c r="X23" s="239">
        <v>1983.5740000000001</v>
      </c>
      <c r="Y23" s="239">
        <v>2134.5459999999998</v>
      </c>
      <c r="Z23" s="239">
        <v>1986.539</v>
      </c>
      <c r="AA23" s="239">
        <v>1733.702</v>
      </c>
      <c r="AB23" s="239">
        <v>1664.6569999999999</v>
      </c>
      <c r="AC23" s="239">
        <v>1327.0630000000001</v>
      </c>
      <c r="AD23" s="240"/>
      <c r="AE23" s="239">
        <v>0.10299999999999999</v>
      </c>
      <c r="AF23" s="241">
        <f t="shared" si="0"/>
        <v>6.1294747397204839E-3</v>
      </c>
      <c r="AG23" s="242"/>
      <c r="AH23" s="239">
        <v>8.2409999999999997</v>
      </c>
      <c r="AI23" s="243">
        <f t="shared" si="1"/>
        <v>0.61716283333233479</v>
      </c>
      <c r="AJ23" s="203"/>
    </row>
    <row r="24" spans="1:36" ht="11.1" customHeight="1">
      <c r="A24" s="196" t="s">
        <v>3</v>
      </c>
      <c r="B24" s="196"/>
      <c r="C24" s="239">
        <v>144.39099999999999</v>
      </c>
      <c r="D24" s="239">
        <v>185.429</v>
      </c>
      <c r="E24" s="239">
        <v>205.95400000000001</v>
      </c>
      <c r="F24" s="239">
        <v>197.08799999999999</v>
      </c>
      <c r="G24" s="239">
        <v>194.827</v>
      </c>
      <c r="H24" s="239">
        <v>218.62700000000001</v>
      </c>
      <c r="I24" s="239">
        <v>218.47800000000001</v>
      </c>
      <c r="J24" s="239">
        <v>232.167</v>
      </c>
      <c r="K24" s="239">
        <v>242.024</v>
      </c>
      <c r="L24" s="239">
        <v>186.84899999999999</v>
      </c>
      <c r="M24" s="239">
        <v>215.71700000000001</v>
      </c>
      <c r="N24" s="239">
        <v>233.27199999999999</v>
      </c>
      <c r="O24" s="239">
        <v>249.18600000000001</v>
      </c>
      <c r="P24" s="239">
        <v>278.57400000000001</v>
      </c>
      <c r="Q24" s="239">
        <v>293.95400000000001</v>
      </c>
      <c r="R24" s="239">
        <v>388.10300000000001</v>
      </c>
      <c r="S24" s="239">
        <v>332.08300000000003</v>
      </c>
      <c r="T24" s="239">
        <v>292.65899999999999</v>
      </c>
      <c r="U24" s="239">
        <v>324.51499999999999</v>
      </c>
      <c r="V24" s="239">
        <v>283.28500000000003</v>
      </c>
      <c r="W24" s="239">
        <v>276.29199999999997</v>
      </c>
      <c r="X24" s="239">
        <v>356.43</v>
      </c>
      <c r="Y24" s="239">
        <v>282.85700000000003</v>
      </c>
      <c r="Z24" s="239">
        <v>266.21800000000002</v>
      </c>
      <c r="AA24" s="239">
        <v>280.62</v>
      </c>
      <c r="AB24" s="239">
        <v>262.548</v>
      </c>
      <c r="AC24" s="239">
        <v>211.11</v>
      </c>
      <c r="AD24" s="240"/>
      <c r="AE24" s="239">
        <v>11.964</v>
      </c>
      <c r="AF24" s="241">
        <f t="shared" si="0"/>
        <v>5.1884071798118745</v>
      </c>
      <c r="AG24" s="242"/>
      <c r="AH24" s="239">
        <v>53.122</v>
      </c>
      <c r="AI24" s="243">
        <f t="shared" si="1"/>
        <v>20.104302279814707</v>
      </c>
      <c r="AJ24" s="203"/>
    </row>
    <row r="25" spans="1:36" ht="11.1" customHeight="1">
      <c r="A25" s="196" t="s">
        <v>4</v>
      </c>
      <c r="B25" s="196"/>
      <c r="C25" s="239">
        <v>427.64499999999998</v>
      </c>
      <c r="D25" s="239">
        <v>427.43900000000002</v>
      </c>
      <c r="E25" s="239">
        <v>446.49599999999998</v>
      </c>
      <c r="F25" s="239">
        <v>451.21</v>
      </c>
      <c r="G25" s="239">
        <v>481.32299999999998</v>
      </c>
      <c r="H25" s="239">
        <v>479.39600000000002</v>
      </c>
      <c r="I25" s="239">
        <v>454.06900000000002</v>
      </c>
      <c r="J25" s="239">
        <v>442.26499999999999</v>
      </c>
      <c r="K25" s="239">
        <v>437.45100000000002</v>
      </c>
      <c r="L25" s="239">
        <v>414.12299999999999</v>
      </c>
      <c r="M25" s="239">
        <v>371.86399999999998</v>
      </c>
      <c r="N25" s="239">
        <v>405.86599999999999</v>
      </c>
      <c r="O25" s="239">
        <v>396.45699999999999</v>
      </c>
      <c r="P25" s="239">
        <v>397.53300000000002</v>
      </c>
      <c r="Q25" s="239">
        <v>398.73</v>
      </c>
      <c r="R25" s="239">
        <v>396.791</v>
      </c>
      <c r="S25" s="239">
        <v>365.899</v>
      </c>
      <c r="T25" s="239">
        <v>343.69299999999998</v>
      </c>
      <c r="U25" s="239">
        <v>306.096</v>
      </c>
      <c r="V25" s="239">
        <v>282.79000000000002</v>
      </c>
      <c r="W25" s="239">
        <v>302.149</v>
      </c>
      <c r="X25" s="239">
        <v>310.39699999999999</v>
      </c>
      <c r="Y25" s="239">
        <v>269.846</v>
      </c>
      <c r="Z25" s="239">
        <v>295.69400000000002</v>
      </c>
      <c r="AA25" s="239">
        <v>287.084</v>
      </c>
      <c r="AB25" s="239">
        <v>296.88900000000001</v>
      </c>
      <c r="AC25" s="239">
        <v>315.43599999999998</v>
      </c>
      <c r="AD25" s="240"/>
      <c r="AE25" s="239">
        <v>104.301</v>
      </c>
      <c r="AF25" s="241">
        <f t="shared" si="0"/>
        <v>17.869031363875436</v>
      </c>
      <c r="AG25" s="242"/>
      <c r="AH25" s="239">
        <v>173.083</v>
      </c>
      <c r="AI25" s="243">
        <f t="shared" si="1"/>
        <v>35.430147036246282</v>
      </c>
      <c r="AJ25" s="203"/>
    </row>
    <row r="26" spans="1:36" ht="11.1" customHeight="1">
      <c r="A26" s="196" t="s">
        <v>37</v>
      </c>
      <c r="B26" s="196"/>
      <c r="C26" s="239">
        <v>263.45699999999999</v>
      </c>
      <c r="D26" s="239">
        <v>370.21699999999998</v>
      </c>
      <c r="E26" s="239">
        <v>414.48200000000003</v>
      </c>
      <c r="F26" s="239">
        <v>442.178</v>
      </c>
      <c r="G26" s="239">
        <v>435.74200000000002</v>
      </c>
      <c r="H26" s="239">
        <v>438.36399999999998</v>
      </c>
      <c r="I26" s="239">
        <v>416.38099999999997</v>
      </c>
      <c r="J26" s="239">
        <v>412.20600000000002</v>
      </c>
      <c r="K26" s="239">
        <v>397.24599999999998</v>
      </c>
      <c r="L26" s="239">
        <v>421.351</v>
      </c>
      <c r="M26" s="239">
        <v>406.24200000000002</v>
      </c>
      <c r="N26" s="239">
        <v>407.166</v>
      </c>
      <c r="O26" s="239">
        <v>432.971</v>
      </c>
      <c r="P26" s="239">
        <v>461.75700000000001</v>
      </c>
      <c r="Q26" s="239">
        <v>420.05200000000002</v>
      </c>
      <c r="R26" s="239">
        <v>438.09300000000002</v>
      </c>
      <c r="S26" s="239">
        <v>410.798</v>
      </c>
      <c r="T26" s="239">
        <v>451.8</v>
      </c>
      <c r="U26" s="239">
        <v>536.625</v>
      </c>
      <c r="V26" s="239">
        <v>514.61099999999999</v>
      </c>
      <c r="W26" s="239">
        <v>495.774</v>
      </c>
      <c r="X26" s="239">
        <v>518.16300000000001</v>
      </c>
      <c r="Y26" s="239">
        <v>464.036</v>
      </c>
      <c r="Z26" s="239">
        <v>526.28099999999995</v>
      </c>
      <c r="AA26" s="239">
        <v>521.63599999999997</v>
      </c>
      <c r="AB26" s="239">
        <v>549.20799999999997</v>
      </c>
      <c r="AC26" s="239">
        <v>435.33499999999998</v>
      </c>
      <c r="AD26" s="240"/>
      <c r="AE26" s="239">
        <v>116.547</v>
      </c>
      <c r="AF26" s="241">
        <f t="shared" si="0"/>
        <v>21.002827480442811</v>
      </c>
      <c r="AG26" s="242"/>
      <c r="AH26" s="239">
        <v>43.945</v>
      </c>
      <c r="AI26" s="243">
        <f t="shared" si="1"/>
        <v>9.1689617759973299</v>
      </c>
      <c r="AJ26" s="203"/>
    </row>
    <row r="27" spans="1:36" ht="11.1" customHeight="1">
      <c r="A27" s="196" t="s">
        <v>7</v>
      </c>
      <c r="B27" s="196"/>
      <c r="C27" s="239">
        <v>2400.98</v>
      </c>
      <c r="D27" s="239">
        <v>2538.933</v>
      </c>
      <c r="E27" s="239">
        <v>2485.15</v>
      </c>
      <c r="F27" s="239">
        <v>2813.0650000000001</v>
      </c>
      <c r="G27" s="239">
        <v>2439.9569999999999</v>
      </c>
      <c r="H27" s="239">
        <v>2084.3000000000002</v>
      </c>
      <c r="I27" s="239">
        <v>1864.8869999999999</v>
      </c>
      <c r="J27" s="239">
        <v>1893.117</v>
      </c>
      <c r="K27" s="239">
        <v>1749.9059999999999</v>
      </c>
      <c r="L27" s="239">
        <v>1794.8389999999999</v>
      </c>
      <c r="M27" s="239">
        <v>1602.954</v>
      </c>
      <c r="N27" s="239">
        <v>2012.11</v>
      </c>
      <c r="O27" s="239">
        <v>2430.8220000000001</v>
      </c>
      <c r="P27" s="239">
        <v>2415.1309999999999</v>
      </c>
      <c r="Q27" s="239">
        <v>2366.1190000000001</v>
      </c>
      <c r="R27" s="239">
        <v>2524.1109999999999</v>
      </c>
      <c r="S27" s="239">
        <v>2648.4580000000001</v>
      </c>
      <c r="T27" s="239">
        <v>2863.0590000000002</v>
      </c>
      <c r="U27" s="239">
        <v>2861.223</v>
      </c>
      <c r="V27" s="239">
        <v>2627.5340000000001</v>
      </c>
      <c r="W27" s="239">
        <v>2699.3649999999998</v>
      </c>
      <c r="X27" s="239">
        <v>2686.9430000000002</v>
      </c>
      <c r="Y27" s="239">
        <v>2740.3440000000001</v>
      </c>
      <c r="Z27" s="239">
        <v>2548.9749999999999</v>
      </c>
      <c r="AA27" s="239">
        <v>2524.4639999999999</v>
      </c>
      <c r="AB27" s="239">
        <v>2392.9879999999998</v>
      </c>
      <c r="AC27" s="239">
        <v>2255.5129999999999</v>
      </c>
      <c r="AD27" s="240"/>
      <c r="AE27" s="239">
        <v>34.616999999999997</v>
      </c>
      <c r="AF27" s="241">
        <f t="shared" si="0"/>
        <v>1.6337119386932095</v>
      </c>
      <c r="AG27" s="242"/>
      <c r="AH27" s="239">
        <v>708.78</v>
      </c>
      <c r="AI27" s="243">
        <f t="shared" si="1"/>
        <v>23.910591834208024</v>
      </c>
      <c r="AJ27" s="203"/>
    </row>
    <row r="28" spans="1:36" ht="11.1" customHeight="1">
      <c r="A28" s="196" t="s">
        <v>8</v>
      </c>
      <c r="B28" s="196"/>
      <c r="C28" s="239">
        <v>630.78300000000002</v>
      </c>
      <c r="D28" s="239">
        <v>608.89800000000002</v>
      </c>
      <c r="E28" s="239">
        <v>596.4</v>
      </c>
      <c r="F28" s="239">
        <v>722.83299999999997</v>
      </c>
      <c r="G28" s="239">
        <v>700.36900000000003</v>
      </c>
      <c r="H28" s="239">
        <v>658.19799999999998</v>
      </c>
      <c r="I28" s="239">
        <v>626.40099999999995</v>
      </c>
      <c r="J28" s="239">
        <v>651.64800000000002</v>
      </c>
      <c r="K28" s="239">
        <v>628.02599999999995</v>
      </c>
      <c r="L28" s="239">
        <v>539.44000000000005</v>
      </c>
      <c r="M28" s="239">
        <v>448.29199999999997</v>
      </c>
      <c r="N28" s="239">
        <v>428.62700000000001</v>
      </c>
      <c r="O28" s="239">
        <v>481.77499999999998</v>
      </c>
      <c r="P28" s="239">
        <v>395.40600000000001</v>
      </c>
      <c r="Q28" s="239">
        <v>438.03199999999998</v>
      </c>
      <c r="R28" s="239">
        <v>429.37200000000001</v>
      </c>
      <c r="S28" s="239">
        <v>342.79300000000001</v>
      </c>
      <c r="T28" s="239">
        <v>348.91300000000001</v>
      </c>
      <c r="U28" s="239">
        <v>242.01</v>
      </c>
      <c r="V28" s="239">
        <v>235.72399999999999</v>
      </c>
      <c r="W28" s="239">
        <v>217.68199999999999</v>
      </c>
      <c r="X28" s="239">
        <v>225.06399999999999</v>
      </c>
      <c r="Y28" s="239">
        <v>223.44</v>
      </c>
      <c r="Z28" s="239">
        <v>180.399</v>
      </c>
      <c r="AA28" s="239">
        <v>192.108</v>
      </c>
      <c r="AB28" s="239">
        <v>155.24700000000001</v>
      </c>
      <c r="AC28" s="239">
        <v>144.398</v>
      </c>
      <c r="AD28" s="240"/>
      <c r="AE28" s="239">
        <v>20.099</v>
      </c>
      <c r="AF28" s="241">
        <f t="shared" si="0"/>
        <v>2.963156257509616</v>
      </c>
      <c r="AG28" s="242"/>
      <c r="AH28" s="239">
        <v>35.866999999999997</v>
      </c>
      <c r="AI28" s="243">
        <f t="shared" si="1"/>
        <v>19.896818572656922</v>
      </c>
      <c r="AJ28" s="203"/>
    </row>
    <row r="29" spans="1:36" ht="11.1" customHeight="1">
      <c r="A29" s="196" t="s">
        <v>9</v>
      </c>
      <c r="B29" s="196"/>
      <c r="C29" s="239">
        <v>270.57900000000001</v>
      </c>
      <c r="D29" s="239">
        <v>263.233</v>
      </c>
      <c r="E29" s="239">
        <v>254.947</v>
      </c>
      <c r="F29" s="239">
        <v>248.4</v>
      </c>
      <c r="G29" s="239">
        <v>298.73399999999998</v>
      </c>
      <c r="H29" s="239">
        <v>313.60899999999998</v>
      </c>
      <c r="I29" s="239">
        <v>396.89800000000002</v>
      </c>
      <c r="J29" s="239">
        <v>380.34899999999999</v>
      </c>
      <c r="K29" s="239">
        <v>337.875</v>
      </c>
      <c r="L29" s="239">
        <v>324.60700000000003</v>
      </c>
      <c r="M29" s="239">
        <v>324.67700000000002</v>
      </c>
      <c r="N29" s="239">
        <v>324.79500000000002</v>
      </c>
      <c r="O29" s="239">
        <v>296.48200000000003</v>
      </c>
      <c r="P29" s="239">
        <v>292.78100000000001</v>
      </c>
      <c r="Q29" s="239">
        <v>267.44400000000002</v>
      </c>
      <c r="R29" s="239">
        <v>264.99799999999999</v>
      </c>
      <c r="S29" s="239">
        <v>263.73099999999999</v>
      </c>
      <c r="T29" s="239">
        <v>226.06399999999999</v>
      </c>
      <c r="U29" s="239">
        <v>227.82400000000001</v>
      </c>
      <c r="V29" s="239">
        <v>210.65799999999999</v>
      </c>
      <c r="W29" s="239">
        <v>190.89400000000001</v>
      </c>
      <c r="X29" s="239">
        <v>193.26599999999999</v>
      </c>
      <c r="Y29" s="239">
        <v>202.85300000000001</v>
      </c>
      <c r="Z29" s="239">
        <v>212.07300000000001</v>
      </c>
      <c r="AA29" s="239">
        <v>221.316</v>
      </c>
      <c r="AB29" s="239">
        <v>211.756</v>
      </c>
      <c r="AC29" s="239">
        <v>229.07499999999999</v>
      </c>
      <c r="AD29" s="240"/>
      <c r="AE29" s="239">
        <v>6.4020000000000001</v>
      </c>
      <c r="AF29" s="241">
        <f t="shared" si="0"/>
        <v>2.0005562308795635</v>
      </c>
      <c r="AG29" s="242"/>
      <c r="AH29" s="239">
        <v>6.7779999999999996</v>
      </c>
      <c r="AI29" s="243">
        <f t="shared" si="1"/>
        <v>2.8738239496635618</v>
      </c>
      <c r="AJ29" s="203"/>
    </row>
    <row r="30" spans="1:36" ht="12" customHeight="1">
      <c r="A30" s="197" t="s">
        <v>101</v>
      </c>
      <c r="B30" s="245"/>
      <c r="C30" s="239">
        <v>0</v>
      </c>
      <c r="D30" s="239">
        <v>0</v>
      </c>
      <c r="E30" s="239">
        <v>0</v>
      </c>
      <c r="F30" s="239">
        <v>0</v>
      </c>
      <c r="G30" s="239">
        <v>0</v>
      </c>
      <c r="H30" s="239">
        <v>0</v>
      </c>
      <c r="I30" s="239">
        <v>0</v>
      </c>
      <c r="J30" s="239">
        <v>0</v>
      </c>
      <c r="K30" s="239">
        <v>0</v>
      </c>
      <c r="L30" s="239">
        <v>0</v>
      </c>
      <c r="M30" s="239">
        <v>0</v>
      </c>
      <c r="N30" s="239">
        <v>0</v>
      </c>
      <c r="O30" s="239">
        <v>0</v>
      </c>
      <c r="P30" s="239">
        <v>1.1850000000000001</v>
      </c>
      <c r="Q30" s="239">
        <v>1.627</v>
      </c>
      <c r="R30" s="239">
        <v>1.95</v>
      </c>
      <c r="S30" s="239">
        <v>1.4139999999999999</v>
      </c>
      <c r="T30" s="239">
        <v>1.3640000000000001</v>
      </c>
      <c r="U30" s="239">
        <v>1.361</v>
      </c>
      <c r="V30" s="239">
        <v>1.3959999999999999</v>
      </c>
      <c r="W30" s="239">
        <v>1.3680000000000001</v>
      </c>
      <c r="X30" s="239">
        <v>1.5309999999999999</v>
      </c>
      <c r="Y30" s="239">
        <v>1.746</v>
      </c>
      <c r="Z30" s="239">
        <v>1.6459999999999999</v>
      </c>
      <c r="AA30" s="239">
        <v>1.603</v>
      </c>
      <c r="AB30" s="239">
        <v>1.6930000000000001</v>
      </c>
      <c r="AC30" s="239">
        <v>1.718</v>
      </c>
      <c r="AD30" s="240"/>
      <c r="AE30" s="239">
        <v>0</v>
      </c>
      <c r="AF30" s="241" t="str">
        <f t="shared" si="0"/>
        <v>..</v>
      </c>
      <c r="AG30" s="242"/>
      <c r="AH30" s="239">
        <v>1.2629999999999999</v>
      </c>
      <c r="AI30" s="243">
        <f t="shared" si="1"/>
        <v>42.368332774236833</v>
      </c>
      <c r="AJ30" s="203"/>
    </row>
    <row r="31" spans="1:36" ht="11.1" customHeight="1">
      <c r="A31" s="196" t="s">
        <v>10</v>
      </c>
      <c r="B31" s="196"/>
      <c r="C31" s="239">
        <v>1163.346</v>
      </c>
      <c r="D31" s="239">
        <v>1176.5429999999999</v>
      </c>
      <c r="E31" s="239">
        <v>1235.2360000000001</v>
      </c>
      <c r="F31" s="239">
        <v>1174.7560000000001</v>
      </c>
      <c r="G31" s="239">
        <v>1189.8869999999999</v>
      </c>
      <c r="H31" s="239">
        <v>1218.412</v>
      </c>
      <c r="I31" s="239">
        <v>1227.922</v>
      </c>
      <c r="J31" s="239">
        <v>1259.5640000000001</v>
      </c>
      <c r="K31" s="239">
        <v>1319.799</v>
      </c>
      <c r="L31" s="239">
        <v>1299.173</v>
      </c>
      <c r="M31" s="239">
        <v>1117.5540000000001</v>
      </c>
      <c r="N31" s="239">
        <v>1064.692</v>
      </c>
      <c r="O31" s="239">
        <v>1077.7650000000001</v>
      </c>
      <c r="P31" s="239">
        <v>1085.9580000000001</v>
      </c>
      <c r="Q31" s="239">
        <v>1094.5239999999999</v>
      </c>
      <c r="R31" s="239">
        <v>1181.3240000000001</v>
      </c>
      <c r="S31" s="239">
        <v>1174.683</v>
      </c>
      <c r="T31" s="239">
        <v>1205.4010000000001</v>
      </c>
      <c r="U31" s="239">
        <v>1242.904</v>
      </c>
      <c r="V31" s="239">
        <v>1172.9939999999999</v>
      </c>
      <c r="W31" s="239">
        <v>1044.999</v>
      </c>
      <c r="X31" s="239">
        <v>1091.4179999999999</v>
      </c>
      <c r="Y31" s="239">
        <v>890.43899999999996</v>
      </c>
      <c r="Z31" s="239">
        <v>894.65700000000004</v>
      </c>
      <c r="AA31" s="239">
        <v>807.57399999999996</v>
      </c>
      <c r="AB31" s="239">
        <v>846.09900000000005</v>
      </c>
      <c r="AC31" s="239">
        <v>949.51499999999999</v>
      </c>
      <c r="AD31" s="240"/>
      <c r="AE31" s="239">
        <v>266.608</v>
      </c>
      <c r="AF31" s="241">
        <f t="shared" si="0"/>
        <v>17.953158880015085</v>
      </c>
      <c r="AG31" s="242"/>
      <c r="AH31" s="239">
        <v>293.28699999999998</v>
      </c>
      <c r="AI31" s="243">
        <f t="shared" si="1"/>
        <v>23.598851627210127</v>
      </c>
      <c r="AJ31" s="203"/>
    </row>
    <row r="32" spans="1:36" ht="11.1" customHeight="1">
      <c r="A32" s="196" t="s">
        <v>11</v>
      </c>
      <c r="B32" s="196"/>
      <c r="C32" s="239">
        <v>232.69399999999999</v>
      </c>
      <c r="D32" s="239">
        <v>254.71799999999999</v>
      </c>
      <c r="E32" s="239">
        <v>251.84200000000001</v>
      </c>
      <c r="F32" s="239">
        <v>258.49</v>
      </c>
      <c r="G32" s="239">
        <v>271.35300000000001</v>
      </c>
      <c r="H32" s="239">
        <v>236.637</v>
      </c>
      <c r="I32" s="239">
        <v>210.96299999999999</v>
      </c>
      <c r="J32" s="239">
        <v>207.124</v>
      </c>
      <c r="K32" s="239">
        <v>242.67599999999999</v>
      </c>
      <c r="L32" s="239">
        <v>249.78299999999999</v>
      </c>
      <c r="M32" s="239">
        <v>250.982</v>
      </c>
      <c r="N32" s="239">
        <v>237.017</v>
      </c>
      <c r="O32" s="239">
        <v>307.54500000000002</v>
      </c>
      <c r="P32" s="239">
        <v>341.89699999999999</v>
      </c>
      <c r="Q32" s="239">
        <v>386.81400000000002</v>
      </c>
      <c r="R32" s="239">
        <v>404.57299999999998</v>
      </c>
      <c r="S32" s="239">
        <v>370.89800000000002</v>
      </c>
      <c r="T32" s="239">
        <v>357.38299999999998</v>
      </c>
      <c r="U32" s="239">
        <v>410.887</v>
      </c>
      <c r="V32" s="239">
        <v>351.25599999999997</v>
      </c>
      <c r="W32" s="239">
        <v>338.53399999999999</v>
      </c>
      <c r="X32" s="239">
        <v>311.81700000000001</v>
      </c>
      <c r="Y32" s="239">
        <v>294.964</v>
      </c>
      <c r="Z32" s="239">
        <v>286.875</v>
      </c>
      <c r="AA32" s="239">
        <v>269.92200000000003</v>
      </c>
      <c r="AB32" s="239">
        <v>256.35899999999998</v>
      </c>
      <c r="AC32" s="239">
        <v>269.25099999999998</v>
      </c>
      <c r="AD32" s="240"/>
      <c r="AE32" s="239">
        <v>3.081</v>
      </c>
      <c r="AF32" s="241">
        <f t="shared" si="0"/>
        <v>1.2852601807123369</v>
      </c>
      <c r="AG32" s="242"/>
      <c r="AH32" s="239">
        <v>7.5490000000000004</v>
      </c>
      <c r="AI32" s="243">
        <f t="shared" si="1"/>
        <v>2.7272398843930641</v>
      </c>
      <c r="AJ32" s="203"/>
    </row>
    <row r="33" spans="1:36" ht="11.1" customHeight="1">
      <c r="A33" s="196" t="s">
        <v>102</v>
      </c>
      <c r="B33" s="196"/>
      <c r="C33" s="239">
        <v>3.33</v>
      </c>
      <c r="D33" s="239">
        <v>3.476</v>
      </c>
      <c r="E33" s="239">
        <v>3.149</v>
      </c>
      <c r="F33" s="239">
        <v>3.29</v>
      </c>
      <c r="G33" s="239">
        <v>3.8410000000000002</v>
      </c>
      <c r="H33" s="239">
        <v>4.2939999999999996</v>
      </c>
      <c r="I33" s="239">
        <v>4.3860000000000001</v>
      </c>
      <c r="J33" s="239">
        <v>4.2709999999999999</v>
      </c>
      <c r="K33" s="239">
        <v>3.9729999999999999</v>
      </c>
      <c r="L33" s="239">
        <v>3.3029999999999999</v>
      </c>
      <c r="M33" s="239">
        <v>3.1579999999999999</v>
      </c>
      <c r="N33" s="239">
        <v>3.5990000000000002</v>
      </c>
      <c r="O33" s="239">
        <v>2.7149999999999999</v>
      </c>
      <c r="P33" s="239">
        <v>1.8220000000000001</v>
      </c>
      <c r="Q33" s="239">
        <v>1.4810000000000001</v>
      </c>
      <c r="R33" s="239">
        <v>1.5880000000000001</v>
      </c>
      <c r="S33" s="239">
        <v>1.841</v>
      </c>
      <c r="T33" s="239">
        <v>1.859</v>
      </c>
      <c r="U33" s="239">
        <v>1.8089999999999999</v>
      </c>
      <c r="V33" s="239">
        <v>1.84</v>
      </c>
      <c r="W33" s="239">
        <v>1.659</v>
      </c>
      <c r="X33" s="239">
        <v>1.7150000000000001</v>
      </c>
      <c r="Y33" s="239">
        <v>1.544</v>
      </c>
      <c r="Z33" s="239">
        <v>1.8149999999999999</v>
      </c>
      <c r="AA33" s="239">
        <v>1.6020000000000001</v>
      </c>
      <c r="AB33" s="239">
        <v>1.4750000000000001</v>
      </c>
      <c r="AC33" s="239">
        <v>1.4219999999999999</v>
      </c>
      <c r="AD33" s="240"/>
      <c r="AE33" s="239">
        <v>0.27</v>
      </c>
      <c r="AF33" s="241">
        <f t="shared" si="0"/>
        <v>5.9158632778264684</v>
      </c>
      <c r="AG33" s="242"/>
      <c r="AH33" s="239">
        <v>1.214</v>
      </c>
      <c r="AI33" s="243">
        <f t="shared" si="1"/>
        <v>46.0546282245827</v>
      </c>
      <c r="AJ33" s="203"/>
    </row>
    <row r="34" spans="1:36" ht="11.1" customHeight="1">
      <c r="A34" s="196" t="s">
        <v>13</v>
      </c>
      <c r="B34" s="196"/>
      <c r="C34" s="239">
        <v>426.84500000000003</v>
      </c>
      <c r="D34" s="239">
        <v>470.15600000000001</v>
      </c>
      <c r="E34" s="239">
        <v>503.45699999999999</v>
      </c>
      <c r="F34" s="239">
        <v>557.28599999999994</v>
      </c>
      <c r="G34" s="239">
        <v>564.70399999999995</v>
      </c>
      <c r="H34" s="239">
        <v>575.36800000000005</v>
      </c>
      <c r="I34" s="239">
        <v>579.79</v>
      </c>
      <c r="J34" s="239">
        <v>624.69399999999996</v>
      </c>
      <c r="K34" s="239">
        <v>669.9</v>
      </c>
      <c r="L34" s="239">
        <v>450.48500000000001</v>
      </c>
      <c r="M34" s="239">
        <v>379.089</v>
      </c>
      <c r="N34" s="239">
        <v>356.916</v>
      </c>
      <c r="O34" s="239">
        <v>447.49799999999999</v>
      </c>
      <c r="P34" s="239">
        <v>548.75800000000004</v>
      </c>
      <c r="Q34" s="239">
        <v>589.803</v>
      </c>
      <c r="R34" s="239">
        <v>633.97</v>
      </c>
      <c r="S34" s="239">
        <v>527.82600000000002</v>
      </c>
      <c r="T34" s="239">
        <v>459.15300000000002</v>
      </c>
      <c r="U34" s="239">
        <v>487.2</v>
      </c>
      <c r="V34" s="239">
        <v>573.82399999999996</v>
      </c>
      <c r="W34" s="239">
        <v>503.34800000000001</v>
      </c>
      <c r="X34" s="239">
        <v>527.73299999999995</v>
      </c>
      <c r="Y34" s="239">
        <v>566.68200000000002</v>
      </c>
      <c r="Z34" s="239">
        <v>507.77199999999999</v>
      </c>
      <c r="AA34" s="239">
        <v>550.48199999999997</v>
      </c>
      <c r="AB34" s="239">
        <v>426.49599999999998</v>
      </c>
      <c r="AC34" s="239">
        <v>533.048</v>
      </c>
      <c r="AD34" s="240"/>
      <c r="AE34" s="239">
        <v>2.7</v>
      </c>
      <c r="AF34" s="241">
        <f t="shared" si="0"/>
        <v>0.4670730779077894</v>
      </c>
      <c r="AG34" s="242"/>
      <c r="AH34" s="239">
        <v>129.07300000000001</v>
      </c>
      <c r="AI34" s="243">
        <f t="shared" si="1"/>
        <v>19.493868945404241</v>
      </c>
      <c r="AJ34" s="203"/>
    </row>
    <row r="35" spans="1:36" ht="11.1" customHeight="1">
      <c r="A35" s="246" t="s">
        <v>14</v>
      </c>
      <c r="B35" s="246"/>
      <c r="C35" s="247">
        <v>831.96799999999996</v>
      </c>
      <c r="D35" s="247">
        <v>867.49800000000005</v>
      </c>
      <c r="E35" s="247">
        <v>891.72</v>
      </c>
      <c r="F35" s="247">
        <v>828.55899999999997</v>
      </c>
      <c r="G35" s="247">
        <v>816.99900000000002</v>
      </c>
      <c r="H35" s="247">
        <v>868.548</v>
      </c>
      <c r="I35" s="247">
        <v>825.59199999999998</v>
      </c>
      <c r="J35" s="247">
        <v>916.77</v>
      </c>
      <c r="K35" s="247">
        <v>901.23299999999995</v>
      </c>
      <c r="L35" s="247">
        <v>857.03399999999999</v>
      </c>
      <c r="M35" s="247">
        <v>760.41899999999998</v>
      </c>
      <c r="N35" s="247">
        <v>790.55100000000004</v>
      </c>
      <c r="O35" s="247">
        <v>813.08199999999999</v>
      </c>
      <c r="P35" s="247">
        <v>860.22900000000004</v>
      </c>
      <c r="Q35" s="247">
        <v>878.01800000000003</v>
      </c>
      <c r="R35" s="247">
        <v>909.96299999999997</v>
      </c>
      <c r="S35" s="247">
        <v>867.68499999999995</v>
      </c>
      <c r="T35" s="247">
        <v>890.93600000000004</v>
      </c>
      <c r="U35" s="247">
        <v>923.21900000000005</v>
      </c>
      <c r="V35" s="247">
        <v>840.71900000000005</v>
      </c>
      <c r="W35" s="247">
        <v>747.57100000000003</v>
      </c>
      <c r="X35" s="247">
        <v>741.04499999999996</v>
      </c>
      <c r="Y35" s="247">
        <v>689.89099999999996</v>
      </c>
      <c r="Z35" s="247">
        <v>635.48599999999999</v>
      </c>
      <c r="AA35" s="247">
        <v>653.40800000000002</v>
      </c>
      <c r="AB35" s="247">
        <v>669.90700000000004</v>
      </c>
      <c r="AC35" s="247">
        <v>623.82299999999998</v>
      </c>
      <c r="AD35" s="248"/>
      <c r="AE35" s="247">
        <v>20.103999999999999</v>
      </c>
      <c r="AF35" s="249">
        <f t="shared" si="0"/>
        <v>2.2623029037238425</v>
      </c>
      <c r="AG35" s="250"/>
      <c r="AH35" s="247">
        <v>171.84800000000001</v>
      </c>
      <c r="AI35" s="251">
        <f t="shared" si="1"/>
        <v>21.597871482057283</v>
      </c>
      <c r="AJ35" s="203"/>
    </row>
    <row r="36" spans="1:36" ht="12" customHeight="1">
      <c r="A36" s="196" t="s">
        <v>103</v>
      </c>
      <c r="B36" s="196"/>
      <c r="C36" s="252">
        <f>SUM(C7:C9)</f>
        <v>6126.3180000000002</v>
      </c>
      <c r="D36" s="252">
        <f t="shared" ref="D36:AB36" si="2">SUM(D7:D9)</f>
        <v>6665.433</v>
      </c>
      <c r="E36" s="252">
        <f t="shared" si="2"/>
        <v>6662.2890000000007</v>
      </c>
      <c r="F36" s="252">
        <f t="shared" si="2"/>
        <v>6545.0309999999999</v>
      </c>
      <c r="G36" s="252">
        <f t="shared" si="2"/>
        <v>7058.2860000000001</v>
      </c>
      <c r="H36" s="252">
        <f t="shared" si="2"/>
        <v>7289.1260000000002</v>
      </c>
      <c r="I36" s="252">
        <f t="shared" si="2"/>
        <v>7623.7290000000003</v>
      </c>
      <c r="J36" s="252">
        <f t="shared" si="2"/>
        <v>8584.6470000000008</v>
      </c>
      <c r="K36" s="252">
        <f t="shared" si="2"/>
        <v>8609.3310000000001</v>
      </c>
      <c r="L36" s="252">
        <f t="shared" si="2"/>
        <v>8462.4209999999985</v>
      </c>
      <c r="M36" s="252">
        <f t="shared" si="2"/>
        <v>8560.59</v>
      </c>
      <c r="N36" s="252">
        <f t="shared" si="2"/>
        <v>7969.5190000000002</v>
      </c>
      <c r="O36" s="252">
        <f t="shared" si="2"/>
        <v>7650.2549999999992</v>
      </c>
      <c r="P36" s="252">
        <f t="shared" si="2"/>
        <v>7766.5490000000009</v>
      </c>
      <c r="Q36" s="252">
        <f t="shared" si="2"/>
        <v>7753.8580000000002</v>
      </c>
      <c r="R36" s="252">
        <f t="shared" si="2"/>
        <v>7407.88</v>
      </c>
      <c r="S36" s="252">
        <f t="shared" si="2"/>
        <v>7366.99</v>
      </c>
      <c r="T36" s="252">
        <f t="shared" si="2"/>
        <v>7439.1319999999996</v>
      </c>
      <c r="U36" s="252">
        <f t="shared" si="2"/>
        <v>6892.741</v>
      </c>
      <c r="V36" s="252">
        <f t="shared" si="2"/>
        <v>6971.9189999999999</v>
      </c>
      <c r="W36" s="252">
        <f t="shared" si="2"/>
        <v>7030.7729999999992</v>
      </c>
      <c r="X36" s="252">
        <f t="shared" si="2"/>
        <v>7384.0290000000005</v>
      </c>
      <c r="Y36" s="252">
        <f t="shared" si="2"/>
        <v>7450.89</v>
      </c>
      <c r="Z36" s="252">
        <f t="shared" si="2"/>
        <v>7406.6940000000004</v>
      </c>
      <c r="AA36" s="252">
        <f t="shared" si="2"/>
        <v>7395.0110000000004</v>
      </c>
      <c r="AB36" s="252">
        <f t="shared" si="2"/>
        <v>7300.9859999999999</v>
      </c>
      <c r="AC36" s="252">
        <f>SUM(AC7:AC9)</f>
        <v>7222.9050000000007</v>
      </c>
      <c r="AD36" s="252"/>
      <c r="AE36" s="252">
        <f>SUM(AE7:AE9)</f>
        <v>343.601</v>
      </c>
      <c r="AF36" s="242">
        <f t="shared" si="0"/>
        <v>4.5016807230233704</v>
      </c>
      <c r="AG36" s="252"/>
      <c r="AH36" s="252">
        <f>SUM(AH7:AH9)</f>
        <v>794.64099999999996</v>
      </c>
      <c r="AI36" s="243">
        <f t="shared" si="1"/>
        <v>9.9112745969901503</v>
      </c>
      <c r="AJ36" s="203"/>
    </row>
    <row r="37" spans="1:36" ht="11.1" customHeight="1">
      <c r="A37" s="196" t="s">
        <v>104</v>
      </c>
      <c r="B37" s="196"/>
      <c r="C37" s="252">
        <f>SUM(C12:C13)</f>
        <v>277.99</v>
      </c>
      <c r="D37" s="252">
        <f t="shared" ref="D37:AB37" si="3">SUM(D12:D13)</f>
        <v>305.245</v>
      </c>
      <c r="E37" s="252">
        <f t="shared" si="3"/>
        <v>329.89</v>
      </c>
      <c r="F37" s="252">
        <f t="shared" si="3"/>
        <v>357.66899999999998</v>
      </c>
      <c r="G37" s="252">
        <f t="shared" si="3"/>
        <v>369.46000000000004</v>
      </c>
      <c r="H37" s="252">
        <f t="shared" si="3"/>
        <v>354.00700000000001</v>
      </c>
      <c r="I37" s="252">
        <f t="shared" si="3"/>
        <v>372.71000000000004</v>
      </c>
      <c r="J37" s="252">
        <f t="shared" si="3"/>
        <v>431.09399999999999</v>
      </c>
      <c r="K37" s="252">
        <f t="shared" si="3"/>
        <v>470.70499999999998</v>
      </c>
      <c r="L37" s="252">
        <f t="shared" si="3"/>
        <v>480.79399999999998</v>
      </c>
      <c r="M37" s="252">
        <f t="shared" si="3"/>
        <v>556.26300000000003</v>
      </c>
      <c r="N37" s="252">
        <f t="shared" si="3"/>
        <v>599.93899999999996</v>
      </c>
      <c r="O37" s="252">
        <f t="shared" si="3"/>
        <v>693.447</v>
      </c>
      <c r="P37" s="252">
        <f t="shared" si="3"/>
        <v>655.20100000000002</v>
      </c>
      <c r="Q37" s="252">
        <f t="shared" si="3"/>
        <v>652.14</v>
      </c>
      <c r="R37" s="252">
        <f t="shared" si="3"/>
        <v>761.56</v>
      </c>
      <c r="S37" s="252">
        <f t="shared" si="3"/>
        <v>625.97500000000002</v>
      </c>
      <c r="T37" s="252">
        <f t="shared" si="3"/>
        <v>811.26699999999994</v>
      </c>
      <c r="U37" s="252">
        <f t="shared" si="3"/>
        <v>843.73199999999997</v>
      </c>
      <c r="V37" s="252">
        <f t="shared" si="3"/>
        <v>810.51</v>
      </c>
      <c r="W37" s="252">
        <f t="shared" si="3"/>
        <v>743.61300000000006</v>
      </c>
      <c r="X37" s="252">
        <f t="shared" si="3"/>
        <v>761.13400000000001</v>
      </c>
      <c r="Y37" s="252">
        <f t="shared" si="3"/>
        <v>785.875</v>
      </c>
      <c r="Z37" s="252">
        <f t="shared" si="3"/>
        <v>766.202</v>
      </c>
      <c r="AA37" s="252">
        <f t="shared" si="3"/>
        <v>776.62900000000002</v>
      </c>
      <c r="AB37" s="252">
        <f t="shared" si="3"/>
        <v>782.16000000000008</v>
      </c>
      <c r="AC37" s="252">
        <f>SUM(AC12:AC13)</f>
        <v>663.28200000000004</v>
      </c>
      <c r="AD37" s="252"/>
      <c r="AE37" s="252">
        <f>SUM(AE12:AE13)</f>
        <v>21.369</v>
      </c>
      <c r="AF37" s="242">
        <f t="shared" si="0"/>
        <v>5.6926921273603011</v>
      </c>
      <c r="AG37" s="252"/>
      <c r="AH37" s="252">
        <f>SUM(AH12:AH13)</f>
        <v>156.404</v>
      </c>
      <c r="AI37" s="243">
        <f t="shared" si="1"/>
        <v>19.080965150069659</v>
      </c>
      <c r="AJ37" s="203"/>
    </row>
    <row r="38" spans="1:36" ht="11.1" customHeight="1">
      <c r="A38" s="196" t="s">
        <v>105</v>
      </c>
      <c r="B38" s="253"/>
      <c r="C38" s="252">
        <f>SUM(C14:C35)</f>
        <v>11783.040999999997</v>
      </c>
      <c r="D38" s="252">
        <f t="shared" ref="D38:AB38" si="4">SUM(D14:D35)</f>
        <v>11955.620999999999</v>
      </c>
      <c r="E38" s="252">
        <f t="shared" si="4"/>
        <v>11437.914000000001</v>
      </c>
      <c r="F38" s="252">
        <f t="shared" si="4"/>
        <v>11834.495999999999</v>
      </c>
      <c r="G38" s="252">
        <f t="shared" si="4"/>
        <v>12180.517000000002</v>
      </c>
      <c r="H38" s="252">
        <f t="shared" si="4"/>
        <v>11895.931000000002</v>
      </c>
      <c r="I38" s="252">
        <f t="shared" si="4"/>
        <v>11639.325000000001</v>
      </c>
      <c r="J38" s="252">
        <f t="shared" si="4"/>
        <v>11646.590000000002</v>
      </c>
      <c r="K38" s="252">
        <f t="shared" si="4"/>
        <v>11965.776000000002</v>
      </c>
      <c r="L38" s="252">
        <f t="shared" si="4"/>
        <v>11255.9</v>
      </c>
      <c r="M38" s="252">
        <f t="shared" si="4"/>
        <v>10140.561999999998</v>
      </c>
      <c r="N38" s="252">
        <f t="shared" si="4"/>
        <v>10194.950000000001</v>
      </c>
      <c r="O38" s="252">
        <f t="shared" si="4"/>
        <v>11617.431999999999</v>
      </c>
      <c r="P38" s="252">
        <f t="shared" si="4"/>
        <v>11650.292000000001</v>
      </c>
      <c r="Q38" s="252">
        <f t="shared" si="4"/>
        <v>11811.899999999998</v>
      </c>
      <c r="R38" s="252">
        <f t="shared" si="4"/>
        <v>12403.582</v>
      </c>
      <c r="S38" s="252">
        <f t="shared" si="4"/>
        <v>12223.462999999998</v>
      </c>
      <c r="T38" s="252">
        <f t="shared" si="4"/>
        <v>12687.384000000002</v>
      </c>
      <c r="U38" s="252">
        <f t="shared" si="4"/>
        <v>11945.462000000003</v>
      </c>
      <c r="V38" s="252">
        <f t="shared" si="4"/>
        <v>11393.445</v>
      </c>
      <c r="W38" s="252">
        <f t="shared" si="4"/>
        <v>11474.721000000001</v>
      </c>
      <c r="X38" s="252">
        <f t="shared" si="4"/>
        <v>11571.884000000004</v>
      </c>
      <c r="Y38" s="252">
        <f t="shared" si="4"/>
        <v>11341.364</v>
      </c>
      <c r="Z38" s="252">
        <f t="shared" si="4"/>
        <v>10534.047000000002</v>
      </c>
      <c r="AA38" s="252">
        <f t="shared" si="4"/>
        <v>10265.980000000001</v>
      </c>
      <c r="AB38" s="252">
        <f t="shared" si="4"/>
        <v>9767.0929999999989</v>
      </c>
      <c r="AC38" s="252">
        <f>SUM(AC14:AC35)</f>
        <v>9318.8810000000012</v>
      </c>
      <c r="AD38" s="252"/>
      <c r="AE38" s="252">
        <f>SUM(AE14:AE35)</f>
        <v>934.46900000000016</v>
      </c>
      <c r="AF38" s="242">
        <f t="shared" si="0"/>
        <v>7.2832413642598821</v>
      </c>
      <c r="AG38" s="252"/>
      <c r="AH38" s="252">
        <f>SUM(AH14:AH35)</f>
        <v>2110.5720000000001</v>
      </c>
      <c r="AI38" s="243">
        <f t="shared" si="1"/>
        <v>18.466080572709824</v>
      </c>
      <c r="AJ38" s="203"/>
    </row>
    <row r="39" spans="1:36" ht="11.1" customHeight="1">
      <c r="A39" s="246" t="s">
        <v>106</v>
      </c>
      <c r="B39" s="246"/>
      <c r="C39" s="254">
        <f>SUM(C14:C15,C17:C21, C24:C26,C29,C31:C32,C35)</f>
        <v>6795.0660000000007</v>
      </c>
      <c r="D39" s="254">
        <f t="shared" ref="D39:AB39" si="5">SUM(D14:D15,D17:D21, D24:D26,D29,D31:D32,D35)</f>
        <v>6879.4219999999987</v>
      </c>
      <c r="E39" s="254">
        <f t="shared" si="5"/>
        <v>7045.1270000000004</v>
      </c>
      <c r="F39" s="254">
        <f t="shared" si="5"/>
        <v>6882.5309999999999</v>
      </c>
      <c r="G39" s="254">
        <f t="shared" si="5"/>
        <v>6914.1279999999997</v>
      </c>
      <c r="H39" s="254">
        <f t="shared" si="5"/>
        <v>6874.857</v>
      </c>
      <c r="I39" s="254">
        <f t="shared" si="5"/>
        <v>6886.5179999999991</v>
      </c>
      <c r="J39" s="254">
        <f t="shared" si="5"/>
        <v>6821.9850000000006</v>
      </c>
      <c r="K39" s="254">
        <f t="shared" si="5"/>
        <v>7137.1800000000012</v>
      </c>
      <c r="L39" s="254">
        <f t="shared" si="5"/>
        <v>6952.1469999999999</v>
      </c>
      <c r="M39" s="254">
        <f t="shared" si="5"/>
        <v>6185.523000000001</v>
      </c>
      <c r="N39" s="254">
        <f t="shared" si="5"/>
        <v>6337.8580000000002</v>
      </c>
      <c r="O39" s="254">
        <f t="shared" si="5"/>
        <v>6671.2620000000006</v>
      </c>
      <c r="P39" s="254">
        <f t="shared" si="5"/>
        <v>6561.3380000000016</v>
      </c>
      <c r="Q39" s="254">
        <f t="shared" si="5"/>
        <v>6845.6140000000014</v>
      </c>
      <c r="R39" s="254">
        <f t="shared" si="5"/>
        <v>7188.7999999999993</v>
      </c>
      <c r="S39" s="254">
        <f t="shared" si="5"/>
        <v>6629.8329999999987</v>
      </c>
      <c r="T39" s="254">
        <f t="shared" si="5"/>
        <v>6796.3649999999998</v>
      </c>
      <c r="U39" s="254">
        <f t="shared" si="5"/>
        <v>6658.6909999999998</v>
      </c>
      <c r="V39" s="254">
        <f t="shared" si="5"/>
        <v>6205.1620000000003</v>
      </c>
      <c r="W39" s="254">
        <f t="shared" si="5"/>
        <v>6056.9989999999989</v>
      </c>
      <c r="X39" s="254">
        <f t="shared" si="5"/>
        <v>6134.04</v>
      </c>
      <c r="Y39" s="254">
        <f t="shared" si="5"/>
        <v>5661.3289999999988</v>
      </c>
      <c r="Z39" s="254">
        <f t="shared" si="5"/>
        <v>5295.2379999999994</v>
      </c>
      <c r="AA39" s="254">
        <f t="shared" si="5"/>
        <v>5250.2489999999989</v>
      </c>
      <c r="AB39" s="254">
        <f t="shared" si="5"/>
        <v>5112.6860000000006</v>
      </c>
      <c r="AC39" s="254">
        <f>SUM(AC14:AC15,AC17:AC21, AC24:AC26,AC29,AC31:AC32,AC35)</f>
        <v>5043.5300000000007</v>
      </c>
      <c r="AD39" s="254"/>
      <c r="AE39" s="254">
        <f>SUM(AE14:AE15,AE17:AE21, AE24:AE26,AE29,AE31:AE32,AE35)</f>
        <v>858.36500000000012</v>
      </c>
      <c r="AF39" s="250">
        <f t="shared" si="0"/>
        <v>11.099707211302096</v>
      </c>
      <c r="AG39" s="254"/>
      <c r="AH39" s="254">
        <f>SUM(AH14:AH15,AH17:AH21, AH24:AH26,AH29,AH31:AH32,AH35)</f>
        <v>1191.0170000000001</v>
      </c>
      <c r="AI39" s="251">
        <f t="shared" si="1"/>
        <v>19.103505034126776</v>
      </c>
      <c r="AJ39" s="203"/>
    </row>
    <row r="40" spans="1:36" ht="12" customHeight="1">
      <c r="A40" s="253" t="s">
        <v>92</v>
      </c>
      <c r="B40" s="253"/>
      <c r="C40" s="252">
        <f>SUM(C7:C35)</f>
        <v>29854.856000000007</v>
      </c>
      <c r="D40" s="252">
        <f t="shared" ref="D40:AB40" si="6">SUM(D7:D35)</f>
        <v>31142.316999999999</v>
      </c>
      <c r="E40" s="252">
        <f t="shared" si="6"/>
        <v>30642.099000000009</v>
      </c>
      <c r="F40" s="252">
        <f t="shared" si="6"/>
        <v>31461.803</v>
      </c>
      <c r="G40" s="252">
        <f t="shared" si="6"/>
        <v>33180.324000000001</v>
      </c>
      <c r="H40" s="252">
        <f t="shared" si="6"/>
        <v>32546.909000000007</v>
      </c>
      <c r="I40" s="252">
        <f t="shared" si="6"/>
        <v>33593.696999999986</v>
      </c>
      <c r="J40" s="252">
        <f t="shared" si="6"/>
        <v>34179.841999999997</v>
      </c>
      <c r="K40" s="252">
        <f t="shared" si="6"/>
        <v>34481.087</v>
      </c>
      <c r="L40" s="252">
        <f t="shared" si="6"/>
        <v>33023.915999999997</v>
      </c>
      <c r="M40" s="252">
        <f t="shared" si="6"/>
        <v>31280.431999999993</v>
      </c>
      <c r="N40" s="252">
        <f t="shared" si="6"/>
        <v>29435.408000000003</v>
      </c>
      <c r="O40" s="252">
        <f t="shared" si="6"/>
        <v>30016.467000000001</v>
      </c>
      <c r="P40" s="252">
        <f t="shared" si="6"/>
        <v>29581.512000000002</v>
      </c>
      <c r="Q40" s="252">
        <f t="shared" si="6"/>
        <v>29192.365999999998</v>
      </c>
      <c r="R40" s="252">
        <f t="shared" si="6"/>
        <v>28862.455999999998</v>
      </c>
      <c r="S40" s="252">
        <f t="shared" si="6"/>
        <v>28562.08500000001</v>
      </c>
      <c r="T40" s="252">
        <f t="shared" si="6"/>
        <v>29058.633000000002</v>
      </c>
      <c r="U40" s="252">
        <f t="shared" si="6"/>
        <v>27013.045999999995</v>
      </c>
      <c r="V40" s="252">
        <f t="shared" si="6"/>
        <v>26479.438999999998</v>
      </c>
      <c r="W40" s="252">
        <f t="shared" si="6"/>
        <v>26059.995999999999</v>
      </c>
      <c r="X40" s="252">
        <f t="shared" si="6"/>
        <v>26410.959999999995</v>
      </c>
      <c r="Y40" s="252">
        <f t="shared" si="6"/>
        <v>25610.423000000003</v>
      </c>
      <c r="Z40" s="252">
        <f t="shared" si="6"/>
        <v>25020.543000000001</v>
      </c>
      <c r="AA40" s="252">
        <f t="shared" si="6"/>
        <v>24324.911999999993</v>
      </c>
      <c r="AB40" s="252">
        <f t="shared" si="6"/>
        <v>23579.128999999994</v>
      </c>
      <c r="AC40" s="252">
        <f>SUM(AC7:AC35)</f>
        <v>23141.977000000003</v>
      </c>
      <c r="AD40" s="252"/>
      <c r="AE40" s="252">
        <f>SUM(AE7:AE35)</f>
        <v>2353.424</v>
      </c>
      <c r="AF40" s="242">
        <f t="shared" si="0"/>
        <v>6.7432709023148849</v>
      </c>
      <c r="AG40" s="252"/>
      <c r="AH40" s="252">
        <f>SUM(AH7:AH35)</f>
        <v>4309.076</v>
      </c>
      <c r="AI40" s="243">
        <f t="shared" si="1"/>
        <v>15.697306766337887</v>
      </c>
      <c r="AJ40" s="203"/>
    </row>
    <row r="41" spans="1:36" ht="11.1" customHeight="1">
      <c r="A41" s="246" t="s">
        <v>93</v>
      </c>
      <c r="B41" s="246"/>
      <c r="C41" s="247">
        <v>67216.532000000007</v>
      </c>
      <c r="D41" s="247">
        <v>69415.288</v>
      </c>
      <c r="E41" s="247">
        <v>71120.267999999996</v>
      </c>
      <c r="F41" s="247">
        <v>71064.337</v>
      </c>
      <c r="G41" s="247">
        <v>76656.149999999994</v>
      </c>
      <c r="H41" s="247">
        <v>78234.986999999994</v>
      </c>
      <c r="I41" s="247">
        <v>83723.921000000002</v>
      </c>
      <c r="J41" s="247">
        <v>84332.357999999993</v>
      </c>
      <c r="K41" s="247">
        <v>87799.615999999995</v>
      </c>
      <c r="L41" s="247">
        <v>88270.343999999997</v>
      </c>
      <c r="M41" s="247">
        <v>84634.197</v>
      </c>
      <c r="N41" s="247">
        <v>83621.175000000003</v>
      </c>
      <c r="O41" s="247">
        <v>85141.214999999997</v>
      </c>
      <c r="P41" s="247">
        <v>86537.951000000001</v>
      </c>
      <c r="Q41" s="247">
        <v>92079.909</v>
      </c>
      <c r="R41" s="247">
        <v>92291.627999999997</v>
      </c>
      <c r="S41" s="247">
        <v>93772.081999999995</v>
      </c>
      <c r="T41" s="247">
        <v>94243.732000000004</v>
      </c>
      <c r="U41" s="247">
        <v>87608.19</v>
      </c>
      <c r="V41" s="247">
        <v>93663.923999999999</v>
      </c>
      <c r="W41" s="247">
        <v>95674.79</v>
      </c>
      <c r="X41" s="247">
        <v>93019.546000000002</v>
      </c>
      <c r="Y41" s="247">
        <v>93234.941999999995</v>
      </c>
      <c r="Z41" s="247">
        <v>90494.119000000006</v>
      </c>
      <c r="AA41" s="247">
        <v>94570.561000000002</v>
      </c>
      <c r="AB41" s="247">
        <v>94201.61</v>
      </c>
      <c r="AC41" s="247">
        <v>91994.320999999996</v>
      </c>
      <c r="AD41" s="248"/>
      <c r="AE41" s="247">
        <v>8021.7950000000001</v>
      </c>
      <c r="AF41" s="249">
        <f t="shared" si="0"/>
        <v>9.2999006153510351</v>
      </c>
      <c r="AG41" s="250"/>
      <c r="AH41" s="247">
        <v>51653.328999999998</v>
      </c>
      <c r="AI41" s="251">
        <f t="shared" si="1"/>
        <v>35.958352956000326</v>
      </c>
      <c r="AJ41" s="203"/>
    </row>
    <row r="42" spans="1:36">
      <c r="A42" s="255"/>
      <c r="B42" s="255"/>
      <c r="C42" s="256"/>
      <c r="D42" s="256"/>
      <c r="E42" s="256"/>
      <c r="F42" s="256"/>
      <c r="G42" s="256"/>
      <c r="H42" s="256"/>
      <c r="I42" s="256"/>
      <c r="J42" s="256"/>
      <c r="K42" s="256"/>
      <c r="L42" s="256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5"/>
    </row>
    <row r="43" spans="1:36">
      <c r="A43" s="255"/>
      <c r="B43" s="255"/>
      <c r="C43" s="255"/>
      <c r="D43" s="255"/>
      <c r="E43" s="255"/>
      <c r="F43" s="255"/>
      <c r="G43" s="255"/>
      <c r="H43" s="255"/>
      <c r="I43" s="255"/>
      <c r="J43" s="255"/>
      <c r="K43" s="255"/>
      <c r="L43" s="255"/>
      <c r="M43" s="255"/>
      <c r="N43" s="255"/>
      <c r="O43" s="255"/>
      <c r="P43" s="255"/>
      <c r="Q43" s="255"/>
      <c r="R43" s="255"/>
      <c r="S43" s="255"/>
      <c r="T43" s="255"/>
      <c r="U43" s="255"/>
      <c r="V43" s="255"/>
      <c r="W43" s="255"/>
      <c r="X43" s="255"/>
      <c r="Y43" s="255"/>
      <c r="Z43" s="255"/>
      <c r="AA43" s="255"/>
      <c r="AB43" s="255"/>
      <c r="AC43" s="255"/>
      <c r="AD43" s="255"/>
      <c r="AE43" s="255"/>
      <c r="AF43" s="255"/>
      <c r="AG43" s="255"/>
      <c r="AH43" s="255"/>
      <c r="AI43" s="255"/>
    </row>
    <row r="44" spans="1:36">
      <c r="A44" s="255"/>
      <c r="B44" s="255"/>
      <c r="C44" s="255"/>
      <c r="D44" s="255"/>
      <c r="E44" s="255"/>
      <c r="F44" s="255"/>
      <c r="G44" s="255"/>
      <c r="H44" s="255"/>
      <c r="I44" s="255"/>
      <c r="J44" s="255"/>
      <c r="K44" s="255"/>
      <c r="L44" s="255"/>
      <c r="M44" s="255"/>
      <c r="N44" s="255"/>
      <c r="O44" s="255"/>
      <c r="P44" s="255"/>
      <c r="Q44" s="255"/>
      <c r="R44" s="255"/>
      <c r="S44" s="255"/>
      <c r="T44" s="255"/>
      <c r="U44" s="255"/>
      <c r="V44" s="255"/>
      <c r="W44" s="255"/>
      <c r="X44" s="255"/>
      <c r="Y44" s="255"/>
      <c r="Z44" s="255"/>
      <c r="AA44" s="255"/>
      <c r="AB44" s="255"/>
      <c r="AC44" s="255"/>
      <c r="AD44" s="255"/>
      <c r="AE44" s="255"/>
      <c r="AF44" s="255"/>
      <c r="AG44" s="255"/>
      <c r="AH44" s="255"/>
      <c r="AI44" s="255"/>
    </row>
    <row r="45" spans="1:36">
      <c r="A45" s="255"/>
      <c r="B45" s="255"/>
      <c r="C45" s="255"/>
      <c r="D45" s="255"/>
      <c r="E45" s="255"/>
      <c r="F45" s="255"/>
      <c r="G45" s="255"/>
      <c r="H45" s="255"/>
      <c r="I45" s="255"/>
      <c r="J45" s="255"/>
      <c r="K45" s="255"/>
      <c r="L45" s="255"/>
      <c r="M45" s="255"/>
      <c r="N45" s="255"/>
      <c r="O45" s="255"/>
      <c r="P45" s="255"/>
      <c r="Q45" s="255"/>
      <c r="R45" s="255"/>
      <c r="S45" s="255"/>
      <c r="T45" s="255"/>
      <c r="U45" s="255"/>
      <c r="V45" s="255"/>
      <c r="W45" s="255"/>
      <c r="X45" s="255"/>
      <c r="Y45" s="255"/>
      <c r="Z45" s="255"/>
      <c r="AA45" s="255"/>
      <c r="AB45" s="255"/>
      <c r="AC45" s="255"/>
      <c r="AD45" s="255"/>
      <c r="AE45" s="255"/>
      <c r="AF45" s="255"/>
      <c r="AG45" s="255"/>
      <c r="AH45" s="255"/>
      <c r="AI45" s="255"/>
    </row>
    <row r="46" spans="1:36">
      <c r="A46" s="255"/>
      <c r="B46" s="255"/>
      <c r="C46" s="255"/>
      <c r="D46" s="255"/>
      <c r="E46" s="255"/>
      <c r="F46" s="255"/>
      <c r="G46" s="255"/>
      <c r="H46" s="255"/>
      <c r="I46" s="255"/>
      <c r="J46" s="255"/>
      <c r="K46" s="255"/>
      <c r="L46" s="255"/>
      <c r="M46" s="255"/>
      <c r="N46" s="255"/>
      <c r="O46" s="255"/>
      <c r="P46" s="255"/>
      <c r="Q46" s="255"/>
      <c r="R46" s="255"/>
      <c r="S46" s="255"/>
      <c r="T46" s="255"/>
      <c r="U46" s="255"/>
      <c r="V46" s="255"/>
      <c r="W46" s="255"/>
      <c r="X46" s="255"/>
      <c r="Y46" s="255"/>
      <c r="Z46" s="255"/>
      <c r="AA46" s="255"/>
      <c r="AB46" s="255"/>
      <c r="AC46" s="255"/>
      <c r="AD46" s="255"/>
      <c r="AE46" s="255"/>
      <c r="AF46" s="255"/>
      <c r="AG46" s="255"/>
      <c r="AH46" s="255"/>
      <c r="AI46" s="255"/>
    </row>
    <row r="47" spans="1:36">
      <c r="A47" s="255"/>
      <c r="B47" s="255"/>
      <c r="C47" s="255"/>
      <c r="D47" s="255"/>
      <c r="E47" s="255"/>
      <c r="F47" s="255"/>
      <c r="G47" s="255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  <c r="AA47" s="255"/>
      <c r="AB47" s="255"/>
      <c r="AC47" s="255"/>
      <c r="AD47" s="255"/>
      <c r="AE47" s="255"/>
      <c r="AF47" s="255"/>
      <c r="AG47" s="255"/>
      <c r="AH47" s="255"/>
      <c r="AI47" s="255"/>
    </row>
    <row r="48" spans="1:36">
      <c r="A48" s="255"/>
      <c r="B48" s="255"/>
      <c r="C48" s="255"/>
      <c r="D48" s="255"/>
      <c r="E48" s="255"/>
      <c r="F48" s="255"/>
      <c r="G48" s="255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  <c r="AA48" s="255"/>
      <c r="AB48" s="255"/>
      <c r="AC48" s="255"/>
      <c r="AD48" s="255"/>
      <c r="AE48" s="255"/>
      <c r="AF48" s="255"/>
      <c r="AG48" s="255"/>
      <c r="AH48" s="255"/>
      <c r="AI48" s="255"/>
    </row>
    <row r="49" spans="1:35">
      <c r="A49" s="255"/>
      <c r="B49" s="255"/>
      <c r="C49" s="255"/>
      <c r="D49" s="255"/>
      <c r="E49" s="255"/>
      <c r="F49" s="255"/>
      <c r="G49" s="255"/>
      <c r="H49" s="255"/>
      <c r="I49" s="255"/>
      <c r="J49" s="255"/>
      <c r="K49" s="255"/>
      <c r="L49" s="255"/>
      <c r="M49" s="255"/>
      <c r="N49" s="255"/>
      <c r="O49" s="255"/>
      <c r="P49" s="255"/>
      <c r="Q49" s="255"/>
      <c r="R49" s="255"/>
      <c r="S49" s="255"/>
      <c r="T49" s="255"/>
      <c r="U49" s="255"/>
      <c r="V49" s="255"/>
      <c r="W49" s="255"/>
      <c r="X49" s="255"/>
      <c r="Y49" s="255"/>
      <c r="Z49" s="255"/>
      <c r="AA49" s="255"/>
      <c r="AB49" s="255"/>
      <c r="AC49" s="255"/>
      <c r="AD49" s="255"/>
      <c r="AE49" s="255"/>
      <c r="AF49" s="255"/>
      <c r="AG49" s="255"/>
      <c r="AH49" s="255"/>
      <c r="AI49" s="255"/>
    </row>
    <row r="50" spans="1:35">
      <c r="A50" s="255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  <c r="S50" s="255"/>
      <c r="T50" s="255"/>
      <c r="U50" s="255"/>
      <c r="V50" s="255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  <c r="AG50" s="255"/>
      <c r="AH50" s="255"/>
      <c r="AI50" s="255"/>
    </row>
    <row r="51" spans="1:35">
      <c r="A51" s="255"/>
      <c r="B51" s="255"/>
      <c r="C51" s="255"/>
      <c r="D51" s="255"/>
      <c r="E51" s="255"/>
      <c r="F51" s="255"/>
      <c r="G51" s="255"/>
      <c r="H51" s="255"/>
      <c r="I51" s="255"/>
      <c r="J51" s="255"/>
      <c r="K51" s="255"/>
      <c r="L51" s="255"/>
      <c r="M51" s="255"/>
      <c r="N51" s="255"/>
      <c r="O51" s="255"/>
      <c r="P51" s="255"/>
      <c r="Q51" s="255"/>
      <c r="R51" s="255"/>
      <c r="S51" s="255"/>
      <c r="T51" s="255"/>
      <c r="U51" s="255"/>
      <c r="V51" s="255"/>
      <c r="W51" s="255"/>
      <c r="X51" s="255"/>
      <c r="Y51" s="255"/>
      <c r="Z51" s="255"/>
      <c r="AA51" s="255"/>
      <c r="AB51" s="255"/>
      <c r="AC51" s="255"/>
      <c r="AD51" s="255"/>
      <c r="AE51" s="255"/>
      <c r="AF51" s="255"/>
      <c r="AG51" s="255"/>
      <c r="AH51" s="255"/>
      <c r="AI51" s="255"/>
    </row>
    <row r="52" spans="1:35">
      <c r="A52" s="255"/>
      <c r="B52" s="255"/>
      <c r="C52" s="255"/>
      <c r="D52" s="255"/>
      <c r="E52" s="255"/>
      <c r="F52" s="255"/>
      <c r="G52" s="255"/>
      <c r="H52" s="255"/>
      <c r="I52" s="255"/>
      <c r="J52" s="255"/>
      <c r="K52" s="255"/>
      <c r="L52" s="255"/>
      <c r="M52" s="255"/>
      <c r="N52" s="255"/>
      <c r="O52" s="255"/>
      <c r="P52" s="255"/>
      <c r="Q52" s="255"/>
      <c r="R52" s="255"/>
      <c r="S52" s="255"/>
      <c r="T52" s="255"/>
      <c r="U52" s="255"/>
      <c r="V52" s="255"/>
      <c r="W52" s="255"/>
      <c r="X52" s="255"/>
      <c r="Y52" s="255"/>
      <c r="Z52" s="255"/>
      <c r="AA52" s="255"/>
      <c r="AB52" s="255"/>
      <c r="AC52" s="255"/>
      <c r="AD52" s="255"/>
      <c r="AE52" s="255"/>
      <c r="AF52" s="255"/>
      <c r="AG52" s="255"/>
      <c r="AH52" s="255"/>
      <c r="AI52" s="255"/>
    </row>
    <row r="53" spans="1:35">
      <c r="A53" s="255"/>
      <c r="B53" s="255"/>
      <c r="C53" s="255"/>
      <c r="D53" s="255"/>
      <c r="E53" s="255"/>
      <c r="F53" s="255"/>
      <c r="G53" s="255"/>
      <c r="H53" s="255"/>
      <c r="I53" s="255"/>
      <c r="J53" s="255"/>
      <c r="K53" s="255"/>
      <c r="L53" s="255"/>
      <c r="M53" s="255"/>
      <c r="N53" s="255"/>
      <c r="O53" s="255"/>
      <c r="P53" s="255"/>
      <c r="Q53" s="255"/>
      <c r="R53" s="255"/>
      <c r="S53" s="255"/>
      <c r="T53" s="255"/>
      <c r="U53" s="255"/>
      <c r="V53" s="255"/>
      <c r="W53" s="255"/>
      <c r="X53" s="255"/>
      <c r="Y53" s="255"/>
      <c r="Z53" s="255"/>
      <c r="AA53" s="255"/>
      <c r="AB53" s="255"/>
      <c r="AC53" s="255"/>
      <c r="AD53" s="255"/>
      <c r="AE53" s="255"/>
      <c r="AF53" s="255"/>
      <c r="AG53" s="255"/>
      <c r="AH53" s="255"/>
      <c r="AI53" s="255"/>
    </row>
  </sheetData>
  <mergeCells count="2">
    <mergeCell ref="AE5:AF5"/>
    <mergeCell ref="AH5:AI5"/>
  </mergeCells>
  <printOptions horizontalCentered="1"/>
  <pageMargins left="0" right="0" top="0.39370078740157483" bottom="0.39370078740157483" header="0.19685039370078741" footer="0.19685039370078741"/>
  <pageSetup paperSize="9" orientation="portrait" horizontalDpi="360" r:id="rId1"/>
  <headerFooter alignWithMargins="0">
    <oddFooter>&amp;L&amp;"Helvetica,Italic"OECD Environmental Data 2008&amp;C- &amp;P -&amp;R&amp;"Helvetica,Italic"Données OCDE sur l'environnement 2008</oddFooter>
  </headerFooter>
  <legacyDrawing r:id="rId2"/>
  <oleObjects>
    <oleObject progId="Word.Document.6" shapeId="26625" r:id="rId3"/>
  </oleObjec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1"/>
  <sheetViews>
    <sheetView topLeftCell="A25" zoomScaleNormal="100" zoomScaleSheetLayoutView="100" workbookViewId="0">
      <selection activeCell="G27" sqref="G27"/>
    </sheetView>
  </sheetViews>
  <sheetFormatPr defaultRowHeight="10.5"/>
  <cols>
    <col min="1" max="1" width="18.33203125" style="31" customWidth="1"/>
    <col min="2" max="2" width="86.33203125" style="31" customWidth="1"/>
    <col min="3" max="16384" width="9.33203125" style="31"/>
  </cols>
  <sheetData>
    <row r="1" spans="1:2" ht="17.25" thickBot="1">
      <c r="A1" s="29" t="s">
        <v>60</v>
      </c>
      <c r="B1" s="30" t="s">
        <v>61</v>
      </c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firstPageNumber="16" orientation="portrait" r:id="rId1"/>
  <headerFooter alignWithMargins="0">
    <oddFooter>&amp;L&amp;"Arial Narrow,Italic"OECD Environmental Data 2008&amp;C- &amp;P -&amp;R&amp;"Arial Narrow,Italic"Données OCDE sur l'environnement 2008</oddFooter>
  </headerFooter>
  <legacyDrawing r:id="rId2"/>
  <oleObjects>
    <oleObject progId="Word.Document.8" shapeId="15361" r:id="rId3"/>
  </oleObjects>
</worksheet>
</file>

<file path=xl/worksheets/sheet13.xml><?xml version="1.0" encoding="utf-8"?>
<worksheet xmlns="http://schemas.openxmlformats.org/spreadsheetml/2006/main" xmlns:r="http://schemas.openxmlformats.org/officeDocument/2006/relationships">
  <dimension ref="A1:G55"/>
  <sheetViews>
    <sheetView topLeftCell="A43" workbookViewId="0">
      <selection activeCell="I50" sqref="I50"/>
    </sheetView>
  </sheetViews>
  <sheetFormatPr defaultRowHeight="10.5"/>
  <cols>
    <col min="1" max="1" width="30.83203125" style="133" customWidth="1"/>
    <col min="2" max="2" width="1.83203125" style="133" customWidth="1"/>
    <col min="3" max="3" width="23.83203125" style="133" customWidth="1"/>
    <col min="4" max="4" width="3.33203125" style="133" customWidth="1"/>
    <col min="5" max="5" width="21.83203125" style="133" customWidth="1"/>
    <col min="6" max="6" width="20.83203125" style="133" customWidth="1"/>
    <col min="7" max="7" width="14.33203125" style="133" customWidth="1"/>
    <col min="8" max="16384" width="9.33203125" style="133"/>
  </cols>
  <sheetData>
    <row r="1" spans="1:7" ht="14.25" thickBot="1">
      <c r="A1" s="130" t="s">
        <v>108</v>
      </c>
      <c r="B1" s="131"/>
      <c r="C1" s="131"/>
      <c r="D1" s="131"/>
      <c r="E1" s="131"/>
      <c r="F1" s="132" t="s">
        <v>61</v>
      </c>
    </row>
    <row r="2" spans="1:7" ht="8.25" customHeight="1">
      <c r="A2" s="134"/>
      <c r="B2" s="135"/>
      <c r="C2" s="135"/>
      <c r="D2" s="135"/>
      <c r="E2" s="135"/>
      <c r="F2" s="135"/>
      <c r="G2" s="136"/>
    </row>
    <row r="3" spans="1:7" ht="13.5">
      <c r="A3" s="137" t="s">
        <v>160</v>
      </c>
      <c r="B3" s="138"/>
      <c r="C3" s="138"/>
      <c r="D3" s="138"/>
      <c r="E3" s="138"/>
      <c r="F3" s="138"/>
    </row>
    <row r="4" spans="1:7" ht="13.5">
      <c r="A4" s="137" t="s">
        <v>161</v>
      </c>
      <c r="B4" s="138"/>
      <c r="C4" s="138"/>
      <c r="D4" s="138"/>
      <c r="E4" s="138"/>
      <c r="F4" s="138"/>
      <c r="G4" s="139"/>
    </row>
    <row r="5" spans="1:7" ht="6" customHeight="1">
      <c r="A5" s="140"/>
      <c r="B5" s="140"/>
      <c r="C5" s="140"/>
      <c r="D5" s="140"/>
      <c r="E5" s="141"/>
      <c r="F5" s="141"/>
      <c r="G5" s="142"/>
    </row>
    <row r="6" spans="1:7" ht="12.75" customHeight="1">
      <c r="A6" s="143"/>
      <c r="B6" s="143"/>
      <c r="C6" s="144" t="s">
        <v>109</v>
      </c>
      <c r="D6" s="143"/>
      <c r="E6" s="145" t="s">
        <v>110</v>
      </c>
      <c r="F6" s="145"/>
      <c r="G6" s="142"/>
    </row>
    <row r="7" spans="1:7" ht="11.85" customHeight="1">
      <c r="A7" s="146"/>
      <c r="B7" s="146"/>
      <c r="C7" s="147" t="s">
        <v>111</v>
      </c>
      <c r="D7" s="143"/>
      <c r="E7" s="148"/>
      <c r="F7" s="149"/>
      <c r="G7" s="142"/>
    </row>
    <row r="8" spans="1:7" ht="11.85" customHeight="1">
      <c r="A8" s="146"/>
      <c r="B8" s="146"/>
      <c r="C8" s="150" t="s">
        <v>112</v>
      </c>
      <c r="D8" s="151"/>
      <c r="E8" s="150" t="s">
        <v>112</v>
      </c>
      <c r="F8" s="152" t="s">
        <v>113</v>
      </c>
      <c r="G8" s="142"/>
    </row>
    <row r="9" spans="1:7" ht="11.85" customHeight="1">
      <c r="A9" s="143"/>
      <c r="B9" s="143"/>
      <c r="C9" s="153" t="s">
        <v>114</v>
      </c>
      <c r="D9" s="154"/>
      <c r="E9" s="153" t="s">
        <v>114</v>
      </c>
      <c r="F9" s="150" t="s">
        <v>115</v>
      </c>
      <c r="G9" s="142"/>
    </row>
    <row r="10" spans="1:7" ht="11.85" customHeight="1">
      <c r="A10" s="155"/>
      <c r="B10" s="155"/>
      <c r="C10" s="148"/>
      <c r="D10" s="156"/>
      <c r="E10" s="148"/>
      <c r="F10" s="157" t="s">
        <v>116</v>
      </c>
      <c r="G10" s="142"/>
    </row>
    <row r="11" spans="1:7" ht="11.1" customHeight="1">
      <c r="A11" s="158" t="s">
        <v>22</v>
      </c>
      <c r="B11" s="143"/>
      <c r="C11" s="144">
        <v>15</v>
      </c>
      <c r="D11" s="143"/>
      <c r="E11" s="159">
        <v>37</v>
      </c>
      <c r="F11" s="159">
        <v>130666.75</v>
      </c>
      <c r="G11" s="142"/>
    </row>
    <row r="12" spans="1:7" ht="11.1" customHeight="1">
      <c r="A12" s="158" t="s">
        <v>44</v>
      </c>
      <c r="B12" s="143"/>
      <c r="C12" s="144">
        <v>36</v>
      </c>
      <c r="D12" s="143"/>
      <c r="E12" s="159">
        <v>78</v>
      </c>
      <c r="F12" s="159">
        <v>59221.09</v>
      </c>
      <c r="G12" s="142"/>
    </row>
    <row r="13" spans="1:7" ht="11.1" customHeight="1">
      <c r="A13" s="158" t="s">
        <v>117</v>
      </c>
      <c r="B13" s="143"/>
      <c r="C13" s="144">
        <v>47</v>
      </c>
      <c r="D13" s="143"/>
      <c r="E13" s="159">
        <v>22</v>
      </c>
      <c r="F13" s="159">
        <v>13058.6</v>
      </c>
      <c r="G13" s="142"/>
    </row>
    <row r="14" spans="1:7" ht="11.1" customHeight="1">
      <c r="A14" s="158" t="s">
        <v>46</v>
      </c>
      <c r="B14" s="143"/>
      <c r="C14" s="144">
        <v>4</v>
      </c>
      <c r="D14" s="143"/>
      <c r="E14" s="159">
        <v>33</v>
      </c>
      <c r="F14" s="159">
        <v>1302.93</v>
      </c>
      <c r="G14" s="142"/>
    </row>
    <row r="15" spans="1:7" ht="11.1" customHeight="1">
      <c r="A15" s="158" t="s">
        <v>26</v>
      </c>
      <c r="B15" s="143"/>
      <c r="C15" s="144">
        <v>2</v>
      </c>
      <c r="D15" s="143"/>
      <c r="E15" s="159">
        <v>7</v>
      </c>
      <c r="F15" s="159">
        <v>45.6</v>
      </c>
      <c r="G15" s="139"/>
    </row>
    <row r="16" spans="1:7" ht="11.1" customHeight="1">
      <c r="A16" s="158" t="s">
        <v>15</v>
      </c>
      <c r="B16" s="143"/>
      <c r="C16" s="144">
        <v>14</v>
      </c>
      <c r="D16" s="143"/>
      <c r="E16" s="159">
        <v>64</v>
      </c>
      <c r="F16" s="159">
        <v>73718.73</v>
      </c>
      <c r="G16" s="142"/>
    </row>
    <row r="17" spans="1:7" ht="11.1" customHeight="1">
      <c r="A17" s="158" t="s">
        <v>118</v>
      </c>
      <c r="B17" s="143"/>
      <c r="C17" s="144" t="s">
        <v>59</v>
      </c>
      <c r="D17" s="143"/>
      <c r="E17" s="159">
        <v>6</v>
      </c>
      <c r="F17" s="159">
        <v>390.68</v>
      </c>
      <c r="G17" s="142"/>
    </row>
    <row r="18" spans="1:7" ht="11.1" customHeight="1">
      <c r="A18" s="158" t="s">
        <v>16</v>
      </c>
      <c r="B18" s="143"/>
      <c r="C18" s="144">
        <v>6</v>
      </c>
      <c r="D18" s="143"/>
      <c r="E18" s="159">
        <v>19</v>
      </c>
      <c r="F18" s="159">
        <v>1223.72</v>
      </c>
      <c r="G18" s="136"/>
    </row>
    <row r="19" spans="1:7" ht="11.1" customHeight="1">
      <c r="A19" s="158" t="s">
        <v>17</v>
      </c>
      <c r="B19" s="143"/>
      <c r="C19" s="144" t="s">
        <v>59</v>
      </c>
      <c r="D19" s="143"/>
      <c r="E19" s="159">
        <v>9</v>
      </c>
      <c r="F19" s="159">
        <v>429.38</v>
      </c>
      <c r="G19" s="136"/>
    </row>
    <row r="20" spans="1:7" ht="11.1" customHeight="1">
      <c r="A20" s="158" t="s">
        <v>119</v>
      </c>
      <c r="B20" s="158" t="s">
        <v>24</v>
      </c>
      <c r="C20" s="144">
        <v>6</v>
      </c>
      <c r="D20" s="143"/>
      <c r="E20" s="159">
        <v>12</v>
      </c>
      <c r="F20" s="159">
        <v>546.80999999999995</v>
      </c>
      <c r="G20" s="136"/>
    </row>
    <row r="21" spans="1:7" ht="11.1" customHeight="1">
      <c r="A21" s="158" t="s">
        <v>38</v>
      </c>
      <c r="B21" s="158" t="s">
        <v>24</v>
      </c>
      <c r="C21" s="144" t="s">
        <v>59</v>
      </c>
      <c r="D21" s="158"/>
      <c r="E21" s="159">
        <v>27</v>
      </c>
      <c r="F21" s="159">
        <v>7365.13</v>
      </c>
      <c r="G21" s="136"/>
    </row>
    <row r="22" spans="1:7" ht="11.1" customHeight="1">
      <c r="A22" s="158" t="s">
        <v>39</v>
      </c>
      <c r="B22" s="143"/>
      <c r="C22" s="144">
        <v>2</v>
      </c>
      <c r="D22" s="143"/>
      <c r="E22" s="159">
        <v>49</v>
      </c>
      <c r="F22" s="159">
        <v>7995.18</v>
      </c>
      <c r="G22" s="136"/>
    </row>
    <row r="23" spans="1:7" ht="11.1" customHeight="1">
      <c r="A23" s="158" t="s">
        <v>40</v>
      </c>
      <c r="B23" s="158" t="s">
        <v>24</v>
      </c>
      <c r="C23" s="144">
        <v>8</v>
      </c>
      <c r="D23" s="143"/>
      <c r="E23" s="159">
        <v>21</v>
      </c>
      <c r="F23" s="159">
        <v>6128.03</v>
      </c>
      <c r="G23" s="136"/>
    </row>
    <row r="24" spans="1:7" ht="11.1" customHeight="1">
      <c r="A24" s="158" t="s">
        <v>41</v>
      </c>
      <c r="B24" s="158" t="s">
        <v>24</v>
      </c>
      <c r="C24" s="144">
        <v>13</v>
      </c>
      <c r="D24" s="143"/>
      <c r="E24" s="159">
        <v>33</v>
      </c>
      <c r="F24" s="159">
        <v>8431.09</v>
      </c>
      <c r="G24" s="136"/>
    </row>
    <row r="25" spans="1:7" ht="11.1" customHeight="1">
      <c r="A25" s="158" t="s">
        <v>42</v>
      </c>
      <c r="B25" s="143"/>
      <c r="C25" s="144">
        <v>2</v>
      </c>
      <c r="D25" s="143"/>
      <c r="E25" s="159">
        <v>10</v>
      </c>
      <c r="F25" s="159">
        <v>1635.01</v>
      </c>
      <c r="G25" s="136"/>
    </row>
    <row r="26" spans="1:7" ht="11.1" customHeight="1">
      <c r="A26" s="158" t="s">
        <v>29</v>
      </c>
      <c r="B26" s="143"/>
      <c r="C26" s="144">
        <v>5</v>
      </c>
      <c r="D26" s="143"/>
      <c r="E26" s="159">
        <v>28</v>
      </c>
      <c r="F26" s="159">
        <v>2354.3000000000002</v>
      </c>
      <c r="G26" s="136"/>
    </row>
    <row r="27" spans="1:7" ht="11.1" customHeight="1">
      <c r="A27" s="158" t="s">
        <v>43</v>
      </c>
      <c r="B27" s="143"/>
      <c r="C27" s="150" t="s">
        <v>59</v>
      </c>
      <c r="D27" s="143"/>
      <c r="E27" s="159">
        <v>3</v>
      </c>
      <c r="F27" s="159">
        <v>589.70000000000005</v>
      </c>
      <c r="G27" s="136"/>
    </row>
    <row r="28" spans="1:7" ht="11.1" customHeight="1">
      <c r="A28" s="158" t="s">
        <v>3</v>
      </c>
      <c r="B28" s="143"/>
      <c r="C28" s="144">
        <v>2</v>
      </c>
      <c r="D28" s="143"/>
      <c r="E28" s="159">
        <v>45</v>
      </c>
      <c r="F28" s="159">
        <v>669.94</v>
      </c>
      <c r="G28" s="136"/>
    </row>
    <row r="29" spans="1:7" ht="11.1" customHeight="1">
      <c r="A29" s="158" t="s">
        <v>120</v>
      </c>
      <c r="B29" s="143"/>
      <c r="C29" s="144">
        <v>8</v>
      </c>
      <c r="D29" s="143"/>
      <c r="E29" s="159">
        <v>50</v>
      </c>
      <c r="F29" s="159">
        <v>597.96</v>
      </c>
      <c r="G29" s="136"/>
    </row>
    <row r="30" spans="1:7" ht="11.1" customHeight="1">
      <c r="A30" s="158" t="s">
        <v>5</v>
      </c>
      <c r="B30" s="143"/>
      <c r="C30" s="150" t="s">
        <v>59</v>
      </c>
      <c r="D30" s="143"/>
      <c r="E30" s="159">
        <v>2</v>
      </c>
      <c r="F30" s="159">
        <v>3.13</v>
      </c>
      <c r="G30" s="136"/>
    </row>
    <row r="31" spans="1:7" ht="11.1" customHeight="1">
      <c r="A31" s="158" t="s">
        <v>6</v>
      </c>
      <c r="B31" s="158" t="s">
        <v>24</v>
      </c>
      <c r="C31" s="144">
        <v>1</v>
      </c>
      <c r="D31" s="158"/>
      <c r="E31" s="159">
        <v>43</v>
      </c>
      <c r="F31" s="159">
        <v>8168.98</v>
      </c>
      <c r="G31" s="136"/>
    </row>
    <row r="32" spans="1:7" ht="11.1" customHeight="1">
      <c r="A32" s="158" t="s">
        <v>121</v>
      </c>
      <c r="B32" s="158" t="s">
        <v>24</v>
      </c>
      <c r="C32" s="150" t="s">
        <v>59</v>
      </c>
      <c r="D32" s="158"/>
      <c r="E32" s="159">
        <v>37</v>
      </c>
      <c r="F32" s="159">
        <v>1163.69</v>
      </c>
      <c r="G32" s="136"/>
    </row>
    <row r="33" spans="1:7" ht="11.1" customHeight="1">
      <c r="A33" s="158" t="s">
        <v>8</v>
      </c>
      <c r="B33" s="158" t="s">
        <v>24</v>
      </c>
      <c r="C33" s="144">
        <v>9</v>
      </c>
      <c r="D33" s="143"/>
      <c r="E33" s="159">
        <v>13</v>
      </c>
      <c r="F33" s="159">
        <v>1450.75</v>
      </c>
      <c r="G33" s="136"/>
    </row>
    <row r="34" spans="1:7" ht="11.1" customHeight="1">
      <c r="A34" s="158" t="s">
        <v>9</v>
      </c>
      <c r="B34" s="160"/>
      <c r="C34" s="144">
        <v>3</v>
      </c>
      <c r="D34" s="143"/>
      <c r="E34" s="159">
        <v>17</v>
      </c>
      <c r="F34" s="159">
        <v>737.84</v>
      </c>
      <c r="G34" s="136"/>
    </row>
    <row r="35" spans="1:7" ht="11.1" customHeight="1">
      <c r="A35" s="158" t="s">
        <v>122</v>
      </c>
      <c r="B35" s="158" t="s">
        <v>24</v>
      </c>
      <c r="C35" s="144">
        <v>4</v>
      </c>
      <c r="D35" s="143"/>
      <c r="E35" s="159">
        <v>14</v>
      </c>
      <c r="F35" s="159">
        <v>406.97</v>
      </c>
      <c r="G35" s="142"/>
    </row>
    <row r="36" spans="1:7" ht="11.1" customHeight="1">
      <c r="A36" s="158" t="s">
        <v>10</v>
      </c>
      <c r="B36" s="160"/>
      <c r="C36" s="144">
        <v>38</v>
      </c>
      <c r="D36" s="143"/>
      <c r="E36" s="159">
        <v>63</v>
      </c>
      <c r="F36" s="159">
        <v>2817.68</v>
      </c>
      <c r="G36" s="136"/>
    </row>
    <row r="37" spans="1:7" ht="11.1" customHeight="1">
      <c r="A37" s="158" t="s">
        <v>11</v>
      </c>
      <c r="B37" s="143"/>
      <c r="C37" s="144">
        <v>2</v>
      </c>
      <c r="D37" s="143"/>
      <c r="E37" s="159">
        <v>51</v>
      </c>
      <c r="F37" s="159">
        <v>5145.0600000000004</v>
      </c>
      <c r="G37" s="136"/>
    </row>
    <row r="38" spans="1:7" ht="11.1" customHeight="1">
      <c r="A38" s="158" t="s">
        <v>12</v>
      </c>
      <c r="B38" s="143"/>
      <c r="C38" s="144">
        <v>2</v>
      </c>
      <c r="D38" s="143"/>
      <c r="E38" s="159">
        <v>11</v>
      </c>
      <c r="F38" s="159">
        <v>86.76</v>
      </c>
      <c r="G38" s="136"/>
    </row>
    <row r="39" spans="1:7" ht="11.1" customHeight="1">
      <c r="A39" s="143" t="s">
        <v>13</v>
      </c>
      <c r="B39" s="143"/>
      <c r="C39" s="144">
        <v>1</v>
      </c>
      <c r="D39" s="143"/>
      <c r="E39" s="161">
        <v>12</v>
      </c>
      <c r="F39" s="161">
        <v>1794.82</v>
      </c>
      <c r="G39" s="136"/>
    </row>
    <row r="40" spans="1:7" ht="11.1" customHeight="1">
      <c r="A40" s="158" t="s">
        <v>14</v>
      </c>
      <c r="B40" s="158" t="s">
        <v>24</v>
      </c>
      <c r="C40" s="144">
        <v>9</v>
      </c>
      <c r="D40" s="143"/>
      <c r="E40" s="159">
        <v>152</v>
      </c>
      <c r="F40" s="159">
        <f>9179.88-1024.01</f>
        <v>8155.869999999999</v>
      </c>
      <c r="G40" s="136"/>
    </row>
    <row r="41" spans="1:7" ht="5.25" customHeight="1">
      <c r="A41" s="158"/>
      <c r="B41" s="158"/>
      <c r="C41" s="144"/>
      <c r="D41" s="143"/>
      <c r="E41" s="159"/>
      <c r="F41" s="159"/>
      <c r="G41" s="136"/>
    </row>
    <row r="42" spans="1:7" ht="11.1" customHeight="1">
      <c r="A42" s="158" t="s">
        <v>162</v>
      </c>
      <c r="B42" s="158"/>
      <c r="C42" s="144">
        <v>9</v>
      </c>
      <c r="D42" s="143"/>
      <c r="E42" s="161">
        <v>9</v>
      </c>
      <c r="F42" s="161">
        <v>1591.54</v>
      </c>
      <c r="G42" s="136"/>
    </row>
    <row r="43" spans="1:7" ht="11.1" customHeight="1">
      <c r="A43" s="158" t="s">
        <v>163</v>
      </c>
      <c r="B43" s="158"/>
      <c r="C43" s="144">
        <v>1</v>
      </c>
      <c r="D43" s="143"/>
      <c r="E43" s="161">
        <v>12</v>
      </c>
      <c r="F43" s="161">
        <v>2259.6</v>
      </c>
      <c r="G43" s="136"/>
    </row>
    <row r="44" spans="1:7" ht="11.1" customHeight="1">
      <c r="A44" s="158" t="s">
        <v>164</v>
      </c>
      <c r="B44" s="158"/>
      <c r="C44" s="144">
        <v>1</v>
      </c>
      <c r="D44" s="143"/>
      <c r="E44" s="159">
        <v>2</v>
      </c>
      <c r="F44" s="159">
        <v>3.66</v>
      </c>
      <c r="G44" s="136"/>
    </row>
    <row r="45" spans="1:7" ht="11.1" customHeight="1">
      <c r="A45" s="146" t="s">
        <v>165</v>
      </c>
      <c r="B45" s="162"/>
      <c r="C45" s="163">
        <v>40</v>
      </c>
      <c r="D45" s="146"/>
      <c r="E45" s="164">
        <v>35</v>
      </c>
      <c r="F45" s="164">
        <v>103237.67</v>
      </c>
      <c r="G45" s="142"/>
    </row>
    <row r="46" spans="1:7" ht="11.1" customHeight="1">
      <c r="A46" s="146" t="s">
        <v>166</v>
      </c>
      <c r="B46" s="162"/>
      <c r="C46" s="163">
        <v>2</v>
      </c>
      <c r="D46" s="146"/>
      <c r="E46" s="164">
        <v>3</v>
      </c>
      <c r="F46" s="164">
        <v>82.05</v>
      </c>
      <c r="G46" s="142"/>
    </row>
    <row r="47" spans="1:7" ht="4.5" customHeight="1">
      <c r="A47" s="146"/>
      <c r="B47" s="162"/>
      <c r="C47" s="163"/>
      <c r="D47" s="146"/>
      <c r="E47" s="164"/>
      <c r="F47" s="164"/>
      <c r="G47" s="142"/>
    </row>
    <row r="48" spans="1:7" ht="11.1" customHeight="1">
      <c r="A48" s="146" t="s">
        <v>167</v>
      </c>
      <c r="B48" s="162"/>
      <c r="C48" s="163">
        <v>6</v>
      </c>
      <c r="D48" s="146"/>
      <c r="E48" s="164">
        <v>8</v>
      </c>
      <c r="F48" s="164">
        <v>64340.86</v>
      </c>
      <c r="G48" s="142"/>
    </row>
    <row r="49" spans="1:7" ht="11.1" customHeight="1">
      <c r="A49" s="146" t="s">
        <v>168</v>
      </c>
      <c r="B49" s="162"/>
      <c r="C49" s="163">
        <v>4</v>
      </c>
      <c r="D49" s="146"/>
      <c r="E49" s="164">
        <v>25</v>
      </c>
      <c r="F49" s="164">
        <v>6771.31</v>
      </c>
      <c r="G49" s="142"/>
    </row>
    <row r="50" spans="1:7" ht="11.1" customHeight="1">
      <c r="A50" s="146" t="s">
        <v>169</v>
      </c>
      <c r="B50" s="162"/>
      <c r="C50" s="163">
        <v>6</v>
      </c>
      <c r="D50" s="146"/>
      <c r="E50" s="164">
        <v>3</v>
      </c>
      <c r="F50" s="164">
        <v>6565.1</v>
      </c>
      <c r="G50" s="142"/>
    </row>
    <row r="51" spans="1:7" ht="11.1" customHeight="1">
      <c r="A51" s="146" t="s">
        <v>170</v>
      </c>
      <c r="B51" s="162"/>
      <c r="C51" s="163">
        <v>28</v>
      </c>
      <c r="D51" s="146"/>
      <c r="E51" s="164">
        <v>30</v>
      </c>
      <c r="F51" s="164">
        <v>29374.81</v>
      </c>
      <c r="G51" s="142"/>
    </row>
    <row r="52" spans="1:7" ht="11.1" customHeight="1">
      <c r="A52" s="148" t="s">
        <v>171</v>
      </c>
      <c r="B52" s="165"/>
      <c r="C52" s="147">
        <v>5</v>
      </c>
      <c r="D52" s="148"/>
      <c r="E52" s="166">
        <v>19</v>
      </c>
      <c r="F52" s="166">
        <v>5439.78</v>
      </c>
      <c r="G52" s="142"/>
    </row>
    <row r="53" spans="1:7" ht="11.85" customHeight="1">
      <c r="A53" s="162" t="s">
        <v>123</v>
      </c>
      <c r="B53" s="162" t="s">
        <v>124</v>
      </c>
      <c r="C53" s="173">
        <f>SUM(C11:C40)-4</f>
        <v>235</v>
      </c>
      <c r="D53" s="162"/>
      <c r="E53" s="167">
        <f>SUM(E11:E40)</f>
        <v>968</v>
      </c>
      <c r="F53" s="167">
        <f>SUM(F11:F40)</f>
        <v>346302.18000000005</v>
      </c>
      <c r="G53" s="142"/>
    </row>
    <row r="54" spans="1:7" ht="11.85" customHeight="1">
      <c r="A54" s="165" t="s">
        <v>125</v>
      </c>
      <c r="B54" s="165"/>
      <c r="C54" s="168">
        <v>531</v>
      </c>
      <c r="D54" s="165"/>
      <c r="E54" s="166">
        <v>1743</v>
      </c>
      <c r="F54" s="166">
        <v>1611773.58</v>
      </c>
      <c r="G54" s="142"/>
    </row>
    <row r="55" spans="1:7" ht="11.25">
      <c r="A55" s="169"/>
      <c r="B55" s="169"/>
      <c r="C55" s="170"/>
      <c r="D55" s="169"/>
      <c r="E55" s="171"/>
      <c r="F55" s="172"/>
      <c r="G55" s="142"/>
    </row>
  </sheetData>
  <pageMargins left="0.78740157480314965" right="0.15748031496062992" top="0.19685039370078741" bottom="0.19685039370078741" header="0.39370078740157483" footer="0.19685039370078741"/>
  <pageSetup paperSize="9" scale="96" orientation="portrait" r:id="rId1"/>
  <headerFooter alignWithMargins="0">
    <oddFooter>&amp;L&amp;"Arial Narrow,Italic"OECD Environmental Data 2008&amp;C- &amp;P -&amp;R&amp;"Arial Narrow,Italic"Données OCDE sur l'environnement 2008</oddFooter>
  </headerFooter>
  <legacyDrawing r:id="rId2"/>
  <oleObjects>
    <oleObject progId="Word.Document.6" shapeId="24577" r:id="rId3"/>
  </oleObjects>
</worksheet>
</file>

<file path=xl/worksheets/sheet14.xml><?xml version="1.0" encoding="utf-8"?>
<worksheet xmlns="http://schemas.openxmlformats.org/spreadsheetml/2006/main" xmlns:r="http://schemas.openxmlformats.org/officeDocument/2006/relationships">
  <dimension ref="A1:B1"/>
  <sheetViews>
    <sheetView topLeftCell="A7" zoomScaleNormal="100" workbookViewId="0">
      <selection activeCell="F59" sqref="F59"/>
    </sheetView>
  </sheetViews>
  <sheetFormatPr defaultRowHeight="10.5"/>
  <cols>
    <col min="1" max="1" width="18.33203125" style="31" customWidth="1"/>
    <col min="2" max="2" width="88" style="31" customWidth="1"/>
    <col min="3" max="16384" width="9.33203125" style="31"/>
  </cols>
  <sheetData>
    <row r="1" spans="1:2" ht="17.25" thickBot="1">
      <c r="A1" s="29" t="s">
        <v>60</v>
      </c>
      <c r="B1" s="30" t="s">
        <v>61</v>
      </c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firstPageNumber="18" orientation="portrait" r:id="rId1"/>
  <headerFooter alignWithMargins="0">
    <oddFooter>&amp;L&amp;"Arial Narrow,Italic"OECD Environmental Data 2008&amp;C- &amp;P -&amp;R&amp;"Arial Narrow,Italic"Données OCDE sur l'environnement 2008</oddFooter>
  </headerFooter>
  <legacyDrawing r:id="rId2"/>
  <oleObjects>
    <oleObject progId="Word.Document.8" shapeId="17409" r:id="rId3"/>
  </oleObjects>
</worksheet>
</file>

<file path=xl/worksheets/sheet15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A1:O102"/>
  <sheetViews>
    <sheetView workbookViewId="0">
      <selection activeCell="Q26" sqref="Q26"/>
    </sheetView>
  </sheetViews>
  <sheetFormatPr defaultColWidth="13.83203125" defaultRowHeight="10.5"/>
  <cols>
    <col min="1" max="1" width="16" style="45" customWidth="1"/>
    <col min="2" max="2" width="2.6640625" style="45" customWidth="1"/>
    <col min="3" max="3" width="11.33203125" style="45" customWidth="1"/>
    <col min="4" max="4" width="19.5" style="45" customWidth="1"/>
    <col min="5" max="5" width="15.1640625" style="45" customWidth="1"/>
    <col min="6" max="6" width="1.5" style="45" customWidth="1"/>
    <col min="7" max="7" width="6.5" style="45" bestFit="1" customWidth="1"/>
    <col min="8" max="9" width="4.6640625" style="45" bestFit="1" customWidth="1"/>
    <col min="10" max="10" width="5" style="45" bestFit="1" customWidth="1"/>
    <col min="11" max="11" width="4.1640625" style="45" bestFit="1" customWidth="1"/>
    <col min="12" max="12" width="5" style="45" bestFit="1" customWidth="1"/>
    <col min="13" max="13" width="6.6640625" style="45" customWidth="1"/>
    <col min="14" max="14" width="0" style="45" hidden="1" customWidth="1"/>
    <col min="15" max="15" width="18.33203125" style="45" customWidth="1"/>
    <col min="16" max="16384" width="13.83203125" style="45"/>
  </cols>
  <sheetData>
    <row r="1" spans="1:15" s="40" customFormat="1" ht="14.25" thickBot="1">
      <c r="A1" s="36" t="s">
        <v>126</v>
      </c>
      <c r="B1" s="37"/>
      <c r="C1" s="37"/>
      <c r="D1" s="37"/>
      <c r="E1" s="38"/>
      <c r="F1" s="38"/>
      <c r="G1" s="38"/>
      <c r="H1" s="38"/>
      <c r="I1" s="38"/>
      <c r="J1" s="38"/>
      <c r="K1" s="38"/>
      <c r="L1" s="38"/>
      <c r="M1" s="39"/>
      <c r="N1" s="37"/>
      <c r="O1" s="39" t="s">
        <v>60</v>
      </c>
    </row>
    <row r="2" spans="1:15" s="41" customFormat="1" ht="14.1" customHeight="1">
      <c r="A2" s="261" t="s">
        <v>181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</row>
    <row r="3" spans="1:15" s="41" customFormat="1" ht="14.1" customHeight="1">
      <c r="A3" s="262" t="s">
        <v>182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</row>
    <row r="4" spans="1:15" ht="12.75">
      <c r="A4" s="42"/>
      <c r="B4" s="42"/>
      <c r="C4" s="43"/>
      <c r="D4" s="42"/>
      <c r="E4" s="44" t="s">
        <v>124</v>
      </c>
      <c r="F4" s="44"/>
      <c r="G4" s="44"/>
      <c r="H4" s="44"/>
      <c r="I4" s="44"/>
      <c r="J4" s="44"/>
      <c r="K4" s="44"/>
      <c r="L4" s="44"/>
      <c r="M4" s="44"/>
      <c r="N4" s="43"/>
      <c r="O4" s="42"/>
    </row>
    <row r="5" spans="1:15" ht="12.75" customHeight="1">
      <c r="A5" s="42"/>
      <c r="B5" s="42"/>
      <c r="C5" s="279" t="s">
        <v>183</v>
      </c>
      <c r="D5" s="279"/>
      <c r="E5" s="279"/>
      <c r="F5" s="42"/>
      <c r="G5" s="276" t="s">
        <v>127</v>
      </c>
      <c r="H5" s="277"/>
      <c r="I5" s="277"/>
      <c r="J5" s="277"/>
      <c r="K5" s="277"/>
      <c r="L5" s="277"/>
      <c r="M5" s="46"/>
      <c r="N5" s="42"/>
    </row>
    <row r="6" spans="1:15" ht="12.75">
      <c r="A6" s="47"/>
      <c r="B6" s="48"/>
      <c r="C6" s="280"/>
      <c r="D6" s="280"/>
      <c r="E6" s="280"/>
      <c r="F6" s="49"/>
      <c r="G6" s="278" t="s">
        <v>200</v>
      </c>
      <c r="H6" s="278"/>
      <c r="I6" s="278"/>
      <c r="J6" s="278"/>
      <c r="K6" s="278"/>
      <c r="L6" s="278"/>
      <c r="M6" s="46"/>
      <c r="N6" s="46"/>
      <c r="O6" s="51" t="s">
        <v>184</v>
      </c>
    </row>
    <row r="7" spans="1:15" ht="12.75">
      <c r="A7" s="42"/>
      <c r="B7" s="42"/>
      <c r="C7" s="50"/>
      <c r="D7" s="50" t="s">
        <v>128</v>
      </c>
      <c r="E7" s="51"/>
      <c r="F7" s="42"/>
      <c r="G7" s="49"/>
      <c r="H7" s="49"/>
      <c r="I7" s="49"/>
      <c r="J7" s="49"/>
      <c r="K7" s="49"/>
      <c r="L7" s="49"/>
      <c r="M7" s="49"/>
      <c r="N7" s="50"/>
      <c r="O7" s="264" t="s">
        <v>185</v>
      </c>
    </row>
    <row r="8" spans="1:15" ht="12.75">
      <c r="A8" s="42"/>
      <c r="B8" s="42"/>
      <c r="C8" s="50" t="s">
        <v>129</v>
      </c>
      <c r="D8" s="50" t="s">
        <v>186</v>
      </c>
      <c r="E8" s="50" t="s">
        <v>130</v>
      </c>
      <c r="F8" s="50"/>
      <c r="G8" s="42"/>
      <c r="H8" s="42"/>
      <c r="I8" s="42"/>
      <c r="J8" s="42"/>
      <c r="K8" s="42"/>
      <c r="L8" s="42"/>
      <c r="M8" s="51" t="s">
        <v>131</v>
      </c>
      <c r="N8" s="50" t="s">
        <v>187</v>
      </c>
      <c r="O8" s="50" t="s">
        <v>188</v>
      </c>
    </row>
    <row r="9" spans="1:15" ht="12.75">
      <c r="A9" s="42"/>
      <c r="B9" s="42"/>
      <c r="C9" s="50" t="s">
        <v>132</v>
      </c>
      <c r="D9" s="50" t="s">
        <v>189</v>
      </c>
      <c r="E9" s="50" t="s">
        <v>133</v>
      </c>
      <c r="F9" s="50"/>
      <c r="G9" s="52" t="s">
        <v>190</v>
      </c>
      <c r="H9" s="52" t="s">
        <v>191</v>
      </c>
      <c r="I9" s="52" t="s">
        <v>192</v>
      </c>
      <c r="J9" s="52" t="s">
        <v>193</v>
      </c>
      <c r="K9" s="52" t="s">
        <v>194</v>
      </c>
      <c r="L9" s="52" t="s">
        <v>195</v>
      </c>
      <c r="M9" s="52" t="s">
        <v>134</v>
      </c>
      <c r="N9" s="50" t="s">
        <v>196</v>
      </c>
      <c r="O9" s="50" t="s">
        <v>197</v>
      </c>
    </row>
    <row r="10" spans="1:15" ht="12.75">
      <c r="A10" s="53"/>
      <c r="B10" s="53"/>
      <c r="C10" s="54" t="s">
        <v>135</v>
      </c>
      <c r="D10" s="54" t="s">
        <v>198</v>
      </c>
      <c r="E10" s="54" t="s">
        <v>136</v>
      </c>
      <c r="F10" s="52"/>
      <c r="G10" s="55"/>
      <c r="H10" s="55"/>
      <c r="I10" s="55"/>
      <c r="J10" s="55"/>
      <c r="K10" s="55"/>
      <c r="L10" s="55"/>
      <c r="M10" s="55"/>
      <c r="N10" s="54" t="s">
        <v>135</v>
      </c>
      <c r="O10" s="54" t="s">
        <v>199</v>
      </c>
    </row>
    <row r="11" spans="1:15" ht="11.1" customHeight="1">
      <c r="A11" s="44" t="s">
        <v>137</v>
      </c>
      <c r="B11" s="56"/>
      <c r="C11" s="42">
        <v>856352.8820260003</v>
      </c>
      <c r="D11" s="57">
        <v>6.7289294435765212</v>
      </c>
      <c r="E11" s="58">
        <v>2622.9069252534546</v>
      </c>
      <c r="F11" s="58"/>
      <c r="G11" s="265">
        <v>15.027911533331267</v>
      </c>
      <c r="H11" s="265">
        <v>49.082112528844007</v>
      </c>
      <c r="I11" s="265">
        <v>0.15495688726598</v>
      </c>
      <c r="J11" s="265">
        <v>21.147847992470648</v>
      </c>
      <c r="K11" s="265">
        <v>1.3912302101224523</v>
      </c>
      <c r="L11" s="265">
        <v>9.2365861576674728</v>
      </c>
      <c r="M11" s="265">
        <v>3.9593546902981696</v>
      </c>
      <c r="N11" s="42">
        <v>492293.72442600032</v>
      </c>
      <c r="O11" s="57">
        <v>5.4136821142331213</v>
      </c>
    </row>
    <row r="12" spans="1:15" ht="11.1" customHeight="1">
      <c r="A12" s="44" t="s">
        <v>44</v>
      </c>
      <c r="B12" s="56"/>
      <c r="C12" s="42">
        <v>194100.50100000002</v>
      </c>
      <c r="D12" s="57">
        <v>8.5915184510183273</v>
      </c>
      <c r="E12" s="58">
        <v>185.07971565879055</v>
      </c>
      <c r="F12" s="58"/>
      <c r="G12" s="265">
        <v>3.5588728336152</v>
      </c>
      <c r="H12" s="265">
        <v>7.5610211845872559</v>
      </c>
      <c r="I12" s="265">
        <v>8.7933827641176465E-2</v>
      </c>
      <c r="J12" s="265">
        <v>0</v>
      </c>
      <c r="K12" s="265">
        <v>0</v>
      </c>
      <c r="L12" s="265">
        <v>88.412486889974588</v>
      </c>
      <c r="M12" s="265">
        <v>0.37968526418177562</v>
      </c>
      <c r="N12" s="42">
        <v>100755.511</v>
      </c>
      <c r="O12" s="57">
        <v>5.1830299647624676</v>
      </c>
    </row>
    <row r="13" spans="1:15" ht="11.1" customHeight="1">
      <c r="A13" s="44" t="s">
        <v>45</v>
      </c>
      <c r="B13" s="56" t="s">
        <v>24</v>
      </c>
      <c r="C13" s="42">
        <v>2063702.7246999999</v>
      </c>
      <c r="D13" s="57">
        <v>19.540467540730692</v>
      </c>
      <c r="E13" s="58">
        <v>689.28407160368477</v>
      </c>
      <c r="F13" s="58"/>
      <c r="G13" s="265">
        <v>19.294179986988318</v>
      </c>
      <c r="H13" s="265">
        <v>12.204359522596118</v>
      </c>
      <c r="I13" s="265">
        <v>3.4450863076868425</v>
      </c>
      <c r="J13" s="265">
        <v>20.916059906968815</v>
      </c>
      <c r="K13" s="265">
        <v>5.9672551344768792</v>
      </c>
      <c r="L13" s="265">
        <v>36.948977722110968</v>
      </c>
      <c r="M13" s="265">
        <v>1.224081419172049</v>
      </c>
      <c r="N13" s="42">
        <v>1652570.6316999998</v>
      </c>
      <c r="O13" s="57">
        <v>18.037383339954939</v>
      </c>
    </row>
    <row r="14" spans="1:15" ht="11.1" customHeight="1">
      <c r="A14" s="44" t="s">
        <v>46</v>
      </c>
      <c r="B14" s="56" t="s">
        <v>124</v>
      </c>
      <c r="C14" s="42">
        <v>63879.91</v>
      </c>
      <c r="D14" s="57">
        <v>8.0068177448643354</v>
      </c>
      <c r="E14" s="58">
        <v>49.996016279251783</v>
      </c>
      <c r="F14" s="58"/>
      <c r="G14" s="265">
        <v>5.4077095600165999</v>
      </c>
      <c r="H14" s="265">
        <v>8.3213799142797793</v>
      </c>
      <c r="I14" s="265">
        <v>0</v>
      </c>
      <c r="J14" s="265">
        <v>4.4639073536578247</v>
      </c>
      <c r="K14" s="265">
        <v>47.774644641797401</v>
      </c>
      <c r="L14" s="265">
        <v>0</v>
      </c>
      <c r="M14" s="265">
        <v>34.032358530248395</v>
      </c>
      <c r="N14" s="42">
        <v>52499.72</v>
      </c>
      <c r="O14" s="57">
        <v>14.403215363511659</v>
      </c>
    </row>
    <row r="15" spans="1:15" ht="11.1" customHeight="1">
      <c r="A15" s="44" t="s">
        <v>26</v>
      </c>
      <c r="B15" s="56"/>
      <c r="C15" s="42">
        <v>7004.4469999999992</v>
      </c>
      <c r="D15" s="57">
        <v>3.8169463804781407</v>
      </c>
      <c r="E15" s="58">
        <v>14.502861461374412</v>
      </c>
      <c r="F15" s="58"/>
      <c r="G15" s="265">
        <v>0</v>
      </c>
      <c r="H15" s="265">
        <v>5.6821045258819156</v>
      </c>
      <c r="I15" s="265">
        <v>0</v>
      </c>
      <c r="J15" s="265">
        <v>7.1494152215014264</v>
      </c>
      <c r="K15" s="265">
        <v>86.628109256876385</v>
      </c>
      <c r="L15" s="265">
        <v>0</v>
      </c>
      <c r="M15" s="265">
        <v>0.54037099574027769</v>
      </c>
      <c r="N15" s="42">
        <v>3655.3670000000002</v>
      </c>
      <c r="O15" s="57">
        <v>3.7023873189506737</v>
      </c>
    </row>
    <row r="16" spans="1:15" ht="11.1" customHeight="1">
      <c r="A16" s="44" t="s">
        <v>15</v>
      </c>
      <c r="B16" s="56" t="s">
        <v>24</v>
      </c>
      <c r="C16" s="42">
        <v>1128758.3507000003</v>
      </c>
      <c r="D16" s="57">
        <v>13.011668611532052</v>
      </c>
      <c r="E16" s="58">
        <v>5452.6754779962339</v>
      </c>
      <c r="F16" s="58"/>
      <c r="G16" s="265">
        <v>14.803780622874108</v>
      </c>
      <c r="H16" s="265">
        <v>18.678021727968066</v>
      </c>
      <c r="I16" s="265">
        <v>0.26778355155693989</v>
      </c>
      <c r="J16" s="265">
        <v>22.143884769046693</v>
      </c>
      <c r="K16" s="265">
        <v>0.66207084938645222</v>
      </c>
      <c r="L16" s="265">
        <v>43.248844422480502</v>
      </c>
      <c r="M16" s="265">
        <v>0.19561405668721754</v>
      </c>
      <c r="N16" s="42">
        <v>470915.47820000013</v>
      </c>
      <c r="O16" s="57">
        <v>6.12987618551736</v>
      </c>
    </row>
    <row r="17" spans="1:15" ht="11.1" customHeight="1">
      <c r="A17" s="44" t="s">
        <v>107</v>
      </c>
      <c r="B17" s="56" t="s">
        <v>124</v>
      </c>
      <c r="C17" s="42">
        <v>87448.362287000098</v>
      </c>
      <c r="D17" s="57">
        <v>19.509221208363549</v>
      </c>
      <c r="E17" s="58">
        <v>2089.566601839907</v>
      </c>
      <c r="F17" s="58"/>
      <c r="G17" s="265">
        <v>12.590105710460744</v>
      </c>
      <c r="H17" s="265">
        <v>34.979069933419723</v>
      </c>
      <c r="I17" s="265">
        <v>34.320758699287495</v>
      </c>
      <c r="J17" s="265">
        <v>0.56118278509253816</v>
      </c>
      <c r="K17" s="265">
        <v>16.717504697252934</v>
      </c>
      <c r="L17" s="265">
        <v>0</v>
      </c>
      <c r="M17" s="265">
        <v>0.83137817448649709</v>
      </c>
      <c r="N17" s="42">
        <v>77474.863957000096</v>
      </c>
      <c r="O17" s="57">
        <v>28.939846833140376</v>
      </c>
    </row>
    <row r="18" spans="1:15" ht="11.1" customHeight="1">
      <c r="A18" s="44" t="s">
        <v>16</v>
      </c>
      <c r="B18" s="56" t="s">
        <v>124</v>
      </c>
      <c r="C18" s="42">
        <v>23475.431399999983</v>
      </c>
      <c r="D18" s="57">
        <v>27.99026040300463</v>
      </c>
      <c r="E18" s="58">
        <v>283.45123641632438</v>
      </c>
      <c r="F18" s="58"/>
      <c r="G18" s="265">
        <v>4.8270891413735681E-2</v>
      </c>
      <c r="H18" s="265">
        <v>3.9281919223857189</v>
      </c>
      <c r="I18" s="265">
        <v>0.15904670446226618</v>
      </c>
      <c r="J18" s="265">
        <v>19.676761296919146</v>
      </c>
      <c r="K18" s="265">
        <v>76.18772918481919</v>
      </c>
      <c r="L18" s="265">
        <v>0</v>
      </c>
      <c r="M18" s="265" t="s">
        <v>2</v>
      </c>
      <c r="N18" s="42">
        <v>23475.431399999983</v>
      </c>
      <c r="O18" s="57">
        <v>28.472324317768322</v>
      </c>
    </row>
    <row r="19" spans="1:15" ht="11.1" customHeight="1">
      <c r="A19" s="44" t="s">
        <v>17</v>
      </c>
      <c r="B19" s="56" t="s">
        <v>124</v>
      </c>
      <c r="C19" s="42">
        <v>1052.3809000000001</v>
      </c>
      <c r="D19" s="57">
        <v>3.2935353724852887</v>
      </c>
      <c r="E19" s="58">
        <v>9.9827442610510353</v>
      </c>
      <c r="F19" s="58"/>
      <c r="G19" s="265">
        <v>0</v>
      </c>
      <c r="H19" s="265">
        <v>0</v>
      </c>
      <c r="I19" s="265">
        <v>0</v>
      </c>
      <c r="J19" s="265">
        <v>9.3578285200729105</v>
      </c>
      <c r="K19" s="265">
        <v>70.001270452551907</v>
      </c>
      <c r="L19" s="265">
        <v>0</v>
      </c>
      <c r="M19" s="265">
        <v>20.640901027375175</v>
      </c>
      <c r="N19" s="42">
        <v>1048.5209000000002</v>
      </c>
      <c r="O19" s="57">
        <v>3.4684780019847836</v>
      </c>
    </row>
    <row r="20" spans="1:15" ht="11.1" customHeight="1">
      <c r="A20" s="44" t="s">
        <v>138</v>
      </c>
      <c r="B20" s="56" t="s">
        <v>124</v>
      </c>
      <c r="C20" s="42">
        <v>12451.05</v>
      </c>
      <c r="D20" s="57">
        <v>15.786801065043743</v>
      </c>
      <c r="E20" s="58">
        <v>121.46180860403861</v>
      </c>
      <c r="F20" s="58"/>
      <c r="G20" s="265">
        <v>0.86571012083318277</v>
      </c>
      <c r="H20" s="265">
        <v>6.0091317599720506</v>
      </c>
      <c r="I20" s="265">
        <v>0.17540689339453297</v>
      </c>
      <c r="J20" s="265">
        <v>5.6318944988575259</v>
      </c>
      <c r="K20" s="265">
        <v>87.317856726942708</v>
      </c>
      <c r="L20" s="265">
        <v>0</v>
      </c>
      <c r="M20" s="265" t="s">
        <v>2</v>
      </c>
      <c r="N20" s="42">
        <v>12451.05</v>
      </c>
      <c r="O20" s="57">
        <v>16.115777892829406</v>
      </c>
    </row>
    <row r="21" spans="1:15" ht="11.1" customHeight="1">
      <c r="A21" s="44" t="s">
        <v>139</v>
      </c>
      <c r="B21" s="56" t="s">
        <v>24</v>
      </c>
      <c r="C21" s="42">
        <v>1719.7667000000001</v>
      </c>
      <c r="D21" s="57">
        <v>2.0246087768671117</v>
      </c>
      <c r="E21" s="58">
        <v>31.642441582336712</v>
      </c>
      <c r="F21" s="58"/>
      <c r="G21" s="265">
        <v>5.1333358181664988</v>
      </c>
      <c r="H21" s="265">
        <v>6.1270752596849318</v>
      </c>
      <c r="I21" s="265">
        <v>4.7001840424052865</v>
      </c>
      <c r="J21" s="265">
        <v>31.60835711029873</v>
      </c>
      <c r="K21" s="265">
        <v>26.213997514895482</v>
      </c>
      <c r="L21" s="265">
        <v>0</v>
      </c>
      <c r="M21" s="265">
        <v>26.217050254549086</v>
      </c>
      <c r="N21" s="42">
        <v>1360.4354000000001</v>
      </c>
      <c r="O21" s="57">
        <v>3.2063054442611363</v>
      </c>
    </row>
    <row r="22" spans="1:15" ht="11.1" customHeight="1">
      <c r="A22" s="44" t="s">
        <v>39</v>
      </c>
      <c r="B22" s="56"/>
      <c r="C22" s="42">
        <v>32352.087199999951</v>
      </c>
      <c r="D22" s="57">
        <v>8.2478127188509482</v>
      </c>
      <c r="E22" s="58">
        <v>614.24126067970292</v>
      </c>
      <c r="F22" s="58"/>
      <c r="G22" s="265">
        <v>8.9059431689464663</v>
      </c>
      <c r="H22" s="265">
        <v>27.299580226156174</v>
      </c>
      <c r="I22" s="265">
        <v>2.0713346741968508E-2</v>
      </c>
      <c r="J22" s="265">
        <v>0.85365373273351108</v>
      </c>
      <c r="K22" s="265">
        <v>0</v>
      </c>
      <c r="L22" s="265">
        <v>57.979818377838711</v>
      </c>
      <c r="M22" s="265">
        <v>4.9402911475832001</v>
      </c>
      <c r="N22" s="42">
        <v>31311.618599999951</v>
      </c>
      <c r="O22" s="57">
        <v>10.279923372402228</v>
      </c>
    </row>
    <row r="23" spans="1:15" ht="11.1" customHeight="1">
      <c r="A23" s="44" t="s">
        <v>140</v>
      </c>
      <c r="B23" s="56" t="s">
        <v>24</v>
      </c>
      <c r="C23" s="42">
        <v>73757.756001009155</v>
      </c>
      <c r="D23" s="57">
        <v>11.811151308041882</v>
      </c>
      <c r="E23" s="58">
        <v>120.21866249573641</v>
      </c>
      <c r="F23" s="58"/>
      <c r="G23" s="265">
        <v>0</v>
      </c>
      <c r="H23" s="265">
        <v>3.5429358777729707</v>
      </c>
      <c r="I23" s="265">
        <v>2.6782403737621471E-2</v>
      </c>
      <c r="J23" s="265">
        <v>6.2512902385234357</v>
      </c>
      <c r="K23" s="265">
        <v>90.131063639043504</v>
      </c>
      <c r="L23" s="265">
        <v>0</v>
      </c>
      <c r="M23" s="265">
        <v>4.7927840922464111E-2</v>
      </c>
      <c r="N23" s="42">
        <v>61775.006001009162</v>
      </c>
      <c r="O23" s="57">
        <v>11.22977749518436</v>
      </c>
    </row>
    <row r="24" spans="1:15" ht="11.1" customHeight="1">
      <c r="A24" s="44" t="s">
        <v>41</v>
      </c>
      <c r="B24" s="56" t="s">
        <v>124</v>
      </c>
      <c r="C24" s="42">
        <v>211956.02849999993</v>
      </c>
      <c r="D24" s="57">
        <v>55.715959229468318</v>
      </c>
      <c r="E24" s="58">
        <v>257.33437158536276</v>
      </c>
      <c r="F24" s="58"/>
      <c r="G24" s="265">
        <v>0</v>
      </c>
      <c r="H24" s="265">
        <v>4.5389036905831643</v>
      </c>
      <c r="I24" s="265">
        <v>0</v>
      </c>
      <c r="J24" s="265">
        <v>6.0633840853457901</v>
      </c>
      <c r="K24" s="265">
        <v>89.397712224071057</v>
      </c>
      <c r="L24" s="265">
        <v>0</v>
      </c>
      <c r="M24" s="265" t="s">
        <v>2</v>
      </c>
      <c r="N24" s="42">
        <v>203339.87659999993</v>
      </c>
      <c r="O24" s="57">
        <v>58.301997476847191</v>
      </c>
    </row>
    <row r="25" spans="1:15" ht="11.1" customHeight="1">
      <c r="A25" s="44" t="s">
        <v>42</v>
      </c>
      <c r="B25" s="56" t="s">
        <v>124</v>
      </c>
      <c r="C25" s="42">
        <v>6884.3009999999995</v>
      </c>
      <c r="D25" s="57">
        <v>2.7963420543448989</v>
      </c>
      <c r="E25" s="58">
        <v>61.748147815947618</v>
      </c>
      <c r="F25" s="58"/>
      <c r="G25" s="265">
        <v>7.9891916405165908E-2</v>
      </c>
      <c r="H25" s="265">
        <v>44.922599985096525</v>
      </c>
      <c r="I25" s="265">
        <v>2.3349211488573784</v>
      </c>
      <c r="J25" s="265">
        <v>18.759943820004384</v>
      </c>
      <c r="K25" s="265">
        <v>5.2236240106294023</v>
      </c>
      <c r="L25" s="265">
        <v>0</v>
      </c>
      <c r="M25" s="265">
        <v>28.679019119007144</v>
      </c>
      <c r="N25" s="42">
        <v>4470.6480000000001</v>
      </c>
      <c r="O25" s="57">
        <v>3.4683072148952681</v>
      </c>
    </row>
    <row r="26" spans="1:15" ht="11.1" customHeight="1">
      <c r="A26" s="44" t="s">
        <v>29</v>
      </c>
      <c r="B26" s="56"/>
      <c r="C26" s="42">
        <v>8299.6200000000008</v>
      </c>
      <c r="D26" s="57">
        <v>8.9214446952595949</v>
      </c>
      <c r="E26" s="58">
        <v>82.411081322609476</v>
      </c>
      <c r="F26" s="58"/>
      <c r="G26" s="265">
        <v>0</v>
      </c>
      <c r="H26" s="265">
        <v>26.990271843771161</v>
      </c>
      <c r="I26" s="265">
        <v>0</v>
      </c>
      <c r="J26" s="265">
        <v>2.5485504155611944</v>
      </c>
      <c r="K26" s="265">
        <v>69.337150375559361</v>
      </c>
      <c r="L26" s="265">
        <v>0</v>
      </c>
      <c r="M26" s="265">
        <v>1.1240273651082819</v>
      </c>
      <c r="N26" s="42">
        <v>8299.6200000000008</v>
      </c>
      <c r="O26" s="57">
        <v>9.2619350518915304</v>
      </c>
    </row>
    <row r="27" spans="1:15" ht="11.1" customHeight="1">
      <c r="A27" s="44" t="s">
        <v>43</v>
      </c>
      <c r="B27" s="56"/>
      <c r="C27" s="42">
        <v>9806.5</v>
      </c>
      <c r="D27" s="57">
        <v>5.6024212599491348</v>
      </c>
      <c r="E27" s="58">
        <v>3225.8223684210529</v>
      </c>
      <c r="F27" s="58"/>
      <c r="G27" s="265">
        <v>2.7736705246520166E-2</v>
      </c>
      <c r="H27" s="265">
        <v>18.049253046448786</v>
      </c>
      <c r="I27" s="265">
        <v>2.9674195686534439</v>
      </c>
      <c r="J27" s="265">
        <v>7.9590067812165408</v>
      </c>
      <c r="K27" s="265">
        <v>70.996583898434707</v>
      </c>
      <c r="L27" s="265">
        <v>0</v>
      </c>
      <c r="M27" s="265" t="s">
        <v>2</v>
      </c>
      <c r="N27" s="42">
        <v>8330.3700000000008</v>
      </c>
      <c r="O27" s="57">
        <v>8.3095960099750634</v>
      </c>
    </row>
    <row r="28" spans="1:15" ht="11.1" customHeight="1">
      <c r="A28" s="44" t="s">
        <v>3</v>
      </c>
      <c r="B28" s="56" t="s">
        <v>124</v>
      </c>
      <c r="C28" s="42">
        <v>544.56500000000005</v>
      </c>
      <c r="D28" s="57">
        <v>0.49671617076166541</v>
      </c>
      <c r="E28" s="58">
        <v>12.864753130167731</v>
      </c>
      <c r="F28" s="58"/>
      <c r="G28" s="265">
        <v>0</v>
      </c>
      <c r="H28" s="265">
        <v>60.626371507533541</v>
      </c>
      <c r="I28" s="265">
        <v>0</v>
      </c>
      <c r="J28" s="265">
        <v>39.261612479685617</v>
      </c>
      <c r="K28" s="265">
        <v>0</v>
      </c>
      <c r="L28" s="265">
        <v>0</v>
      </c>
      <c r="M28" s="265">
        <v>0.11201601278084342</v>
      </c>
      <c r="N28" s="42">
        <v>514.02</v>
      </c>
      <c r="O28" s="57">
        <v>0.74614602990274348</v>
      </c>
    </row>
    <row r="29" spans="1:15" ht="11.1" customHeight="1">
      <c r="A29" s="44" t="s">
        <v>120</v>
      </c>
      <c r="B29" s="56" t="s">
        <v>124</v>
      </c>
      <c r="C29" s="42">
        <v>57221.38</v>
      </c>
      <c r="D29" s="57">
        <v>12.539597485905935</v>
      </c>
      <c r="E29" s="58">
        <v>97.081648753425</v>
      </c>
      <c r="F29" s="58"/>
      <c r="G29" s="265">
        <v>3.87500266508777</v>
      </c>
      <c r="H29" s="265">
        <v>8.0951036133696874</v>
      </c>
      <c r="I29" s="265">
        <v>1.7021609754955227E-2</v>
      </c>
      <c r="J29" s="265">
        <v>5.9597479124061676</v>
      </c>
      <c r="K29" s="265">
        <v>15.791964472020773</v>
      </c>
      <c r="L29" s="265">
        <v>4.891528306377791E-2</v>
      </c>
      <c r="M29" s="265">
        <v>66.212244444296871</v>
      </c>
      <c r="N29" s="42">
        <v>53413.42</v>
      </c>
      <c r="O29" s="57">
        <v>18.161034986909659</v>
      </c>
    </row>
    <row r="30" spans="1:15" ht="11.1" customHeight="1">
      <c r="A30" s="44" t="s">
        <v>5</v>
      </c>
      <c r="B30" s="56"/>
      <c r="C30" s="42">
        <v>441.49</v>
      </c>
      <c r="D30" s="57">
        <v>17.045945945945945</v>
      </c>
      <c r="E30" s="58">
        <v>94.134328358208947</v>
      </c>
      <c r="F30" s="58"/>
      <c r="G30" s="265">
        <v>0</v>
      </c>
      <c r="H30" s="265">
        <v>0</v>
      </c>
      <c r="I30" s="265">
        <v>0</v>
      </c>
      <c r="J30" s="265">
        <v>2.8313212077283745</v>
      </c>
      <c r="K30" s="265">
        <v>81.542050782577178</v>
      </c>
      <c r="L30" s="265">
        <v>0</v>
      </c>
      <c r="M30" s="265">
        <v>15.626628009694443</v>
      </c>
      <c r="N30" s="42">
        <v>441.49</v>
      </c>
      <c r="O30" s="57">
        <v>17.045945945945945</v>
      </c>
    </row>
    <row r="31" spans="1:15" ht="11.1" customHeight="1">
      <c r="A31" s="44" t="s">
        <v>6</v>
      </c>
      <c r="B31" s="56" t="s">
        <v>24</v>
      </c>
      <c r="C31" s="42">
        <v>8639.440939999995</v>
      </c>
      <c r="D31" s="57">
        <v>15.595174527717498</v>
      </c>
      <c r="E31" s="58">
        <v>52.853547901627273</v>
      </c>
      <c r="F31" s="58"/>
      <c r="G31" s="265">
        <v>0</v>
      </c>
      <c r="H31" s="265">
        <v>14.479957310756275</v>
      </c>
      <c r="I31" s="265">
        <v>37.192635522548059</v>
      </c>
      <c r="J31" s="265">
        <v>48.327407166695671</v>
      </c>
      <c r="K31" s="265">
        <v>0</v>
      </c>
      <c r="L31" s="265">
        <v>0</v>
      </c>
      <c r="M31" s="265" t="s">
        <v>2</v>
      </c>
      <c r="N31" s="42">
        <v>8639.440939999995</v>
      </c>
      <c r="O31" s="57">
        <v>25.500120838252645</v>
      </c>
    </row>
    <row r="32" spans="1:15" ht="11.1" customHeight="1">
      <c r="A32" s="44" t="s">
        <v>7</v>
      </c>
      <c r="B32" s="56" t="s">
        <v>24</v>
      </c>
      <c r="C32" s="42">
        <v>20703.154999999999</v>
      </c>
      <c r="D32" s="57">
        <v>4.6271891684232385</v>
      </c>
      <c r="E32" s="58">
        <v>444.1783951941643</v>
      </c>
      <c r="F32" s="58"/>
      <c r="G32" s="265">
        <v>10.12851422886995</v>
      </c>
      <c r="H32" s="265">
        <v>66.629458167124781</v>
      </c>
      <c r="I32" s="265">
        <v>0</v>
      </c>
      <c r="J32" s="265">
        <v>0.60166192061065082</v>
      </c>
      <c r="K32" s="265">
        <v>22.640365683394634</v>
      </c>
      <c r="L32" s="265">
        <v>0</v>
      </c>
      <c r="M32" s="265">
        <v>0</v>
      </c>
      <c r="N32" s="42">
        <v>15529.722999999998</v>
      </c>
      <c r="O32" s="57">
        <v>5.1037606809517539</v>
      </c>
    </row>
    <row r="33" spans="1:15" ht="11.1" customHeight="1">
      <c r="A33" s="59" t="s">
        <v>8</v>
      </c>
      <c r="B33" s="56"/>
      <c r="C33" s="42">
        <v>90712.1149</v>
      </c>
      <c r="D33" s="57">
        <v>28.057192266832448</v>
      </c>
      <c r="E33" s="58">
        <v>237.88973801531523</v>
      </c>
      <c r="F33" s="58"/>
      <c r="G33" s="265">
        <v>1.2723769049728109E-3</v>
      </c>
      <c r="H33" s="265">
        <v>2.2070997927973561</v>
      </c>
      <c r="I33" s="265">
        <v>0</v>
      </c>
      <c r="J33" s="265">
        <v>1.8104803330960577</v>
      </c>
      <c r="K33" s="265">
        <v>27.093213984805896</v>
      </c>
      <c r="L33" s="265">
        <v>0</v>
      </c>
      <c r="M33" s="265">
        <v>68.887933512395705</v>
      </c>
      <c r="N33" s="42">
        <v>90304.324900000007</v>
      </c>
      <c r="O33" s="57">
        <v>29.479425750008165</v>
      </c>
    </row>
    <row r="34" spans="1:15" ht="11.1" customHeight="1">
      <c r="A34" s="44" t="s">
        <v>9</v>
      </c>
      <c r="B34" s="56" t="s">
        <v>24</v>
      </c>
      <c r="C34" s="42">
        <v>7639.24</v>
      </c>
      <c r="D34" s="57">
        <v>4.8530084557940656</v>
      </c>
      <c r="E34" s="58">
        <v>72.163612318156055</v>
      </c>
      <c r="F34" s="58"/>
      <c r="G34" s="265">
        <v>1.7900995386975667</v>
      </c>
      <c r="H34" s="265">
        <v>2.7620548640964282</v>
      </c>
      <c r="I34" s="265">
        <v>0.34780946795754553</v>
      </c>
      <c r="J34" s="265">
        <v>13.772181525910954</v>
      </c>
      <c r="K34" s="265">
        <v>81.327854603337499</v>
      </c>
      <c r="L34" s="265">
        <v>0</v>
      </c>
      <c r="M34" s="265">
        <v>0</v>
      </c>
      <c r="N34" s="42">
        <v>5450.94</v>
      </c>
      <c r="O34" s="57">
        <v>5.9573114754098357</v>
      </c>
    </row>
    <row r="35" spans="1:15" ht="11.1" customHeight="1">
      <c r="A35" s="59" t="s">
        <v>141</v>
      </c>
      <c r="B35" s="60" t="s">
        <v>124</v>
      </c>
      <c r="C35" s="42">
        <v>12347.005400000002</v>
      </c>
      <c r="D35" s="57">
        <v>25.182552314909245</v>
      </c>
      <c r="E35" s="58">
        <v>229.02996475607495</v>
      </c>
      <c r="F35" s="58"/>
      <c r="G35" s="265">
        <v>7.9105983058855749</v>
      </c>
      <c r="H35" s="265">
        <v>19.698622631200919</v>
      </c>
      <c r="I35" s="265">
        <v>0.25167884027976523</v>
      </c>
      <c r="J35" s="265">
        <v>0.56703303944452788</v>
      </c>
      <c r="K35" s="265">
        <v>0.99489711084114352</v>
      </c>
      <c r="L35" s="265">
        <v>0</v>
      </c>
      <c r="M35" s="265">
        <v>70.577170072348054</v>
      </c>
      <c r="N35" s="42">
        <v>12347.005400000002</v>
      </c>
      <c r="O35" s="57">
        <v>25.669449896049901</v>
      </c>
    </row>
    <row r="36" spans="1:15" ht="11.1" customHeight="1">
      <c r="A36" s="44" t="s">
        <v>10</v>
      </c>
      <c r="B36" s="56" t="s">
        <v>24</v>
      </c>
      <c r="C36" s="42">
        <v>48335.3943</v>
      </c>
      <c r="D36" s="57">
        <v>7.7443132489579778</v>
      </c>
      <c r="E36" s="58">
        <v>109.68365775619498</v>
      </c>
      <c r="F36" s="58"/>
      <c r="G36" s="265">
        <v>0.13590454976385699</v>
      </c>
      <c r="H36" s="265">
        <v>4.5559367661970231</v>
      </c>
      <c r="I36" s="265">
        <v>0</v>
      </c>
      <c r="J36" s="265">
        <v>36.252228938577211</v>
      </c>
      <c r="K36" s="265">
        <v>47.297548372332201</v>
      </c>
      <c r="L36" s="265">
        <v>0</v>
      </c>
      <c r="M36" s="265">
        <v>11.758381373129712</v>
      </c>
      <c r="N36" s="42">
        <v>46709.646500000003</v>
      </c>
      <c r="O36" s="57">
        <v>9.3570877822071754</v>
      </c>
    </row>
    <row r="37" spans="1:15" ht="11.1" customHeight="1">
      <c r="A37" s="44" t="s">
        <v>11</v>
      </c>
      <c r="B37" s="56" t="s">
        <v>124</v>
      </c>
      <c r="C37" s="42">
        <v>48891.433300000026</v>
      </c>
      <c r="D37" s="57">
        <v>9.1620710879059395</v>
      </c>
      <c r="E37" s="58">
        <v>538.39261424953224</v>
      </c>
      <c r="F37" s="58"/>
      <c r="G37" s="265">
        <v>70.127851211921765</v>
      </c>
      <c r="H37" s="265">
        <v>13.384946519864036</v>
      </c>
      <c r="I37" s="265">
        <v>0.70315365452785694</v>
      </c>
      <c r="J37" s="265">
        <v>1.7245863806574062</v>
      </c>
      <c r="K37" s="265">
        <v>11.760783253617555</v>
      </c>
      <c r="L37" s="265">
        <v>0</v>
      </c>
      <c r="M37" s="265">
        <v>2.2986789794113069</v>
      </c>
      <c r="N37" s="42">
        <v>41886.642700000026</v>
      </c>
      <c r="O37" s="57">
        <v>10.20803809129238</v>
      </c>
    </row>
    <row r="38" spans="1:15" ht="11.1" customHeight="1">
      <c r="A38" s="44" t="s">
        <v>12</v>
      </c>
      <c r="B38" s="56" t="s">
        <v>124</v>
      </c>
      <c r="C38" s="42">
        <v>11852.065999999997</v>
      </c>
      <c r="D38" s="57">
        <v>28.711400193798443</v>
      </c>
      <c r="E38" s="58">
        <v>158.36539283805448</v>
      </c>
      <c r="F38" s="58"/>
      <c r="G38" s="265">
        <v>1.4248148803761307</v>
      </c>
      <c r="H38" s="265">
        <v>0</v>
      </c>
      <c r="I38" s="265">
        <v>0</v>
      </c>
      <c r="J38" s="265">
        <v>25.343713070784514</v>
      </c>
      <c r="K38" s="265">
        <v>73.231472048839393</v>
      </c>
      <c r="L38" s="265">
        <v>0</v>
      </c>
      <c r="M38" s="265">
        <v>0</v>
      </c>
      <c r="N38" s="42">
        <v>11852.065999999997</v>
      </c>
      <c r="O38" s="57">
        <v>29.630164999999991</v>
      </c>
    </row>
    <row r="39" spans="1:15" ht="11.1" customHeight="1">
      <c r="A39" s="44" t="s">
        <v>13</v>
      </c>
      <c r="B39" s="56"/>
      <c r="C39" s="42">
        <v>33531.695</v>
      </c>
      <c r="D39" s="57">
        <v>3.8841259974764597</v>
      </c>
      <c r="E39" s="58">
        <v>45.950194589853922</v>
      </c>
      <c r="F39" s="58"/>
      <c r="G39" s="265">
        <v>0.7814099466191613</v>
      </c>
      <c r="H39" s="265">
        <v>11.789412971816665</v>
      </c>
      <c r="I39" s="265">
        <v>8.1713733827055261E-3</v>
      </c>
      <c r="J39" s="265">
        <v>14.435774869120097</v>
      </c>
      <c r="K39" s="265">
        <v>4.1317028560590208</v>
      </c>
      <c r="L39" s="265">
        <v>6.3083002514486664</v>
      </c>
      <c r="M39" s="265">
        <v>62.545227731553688</v>
      </c>
      <c r="N39" s="42">
        <v>28501.215</v>
      </c>
      <c r="O39" s="57">
        <v>3.7032359705312943</v>
      </c>
    </row>
    <row r="40" spans="1:15" ht="11.1" customHeight="1">
      <c r="A40" s="61" t="s">
        <v>14</v>
      </c>
      <c r="B40" s="62" t="s">
        <v>24</v>
      </c>
      <c r="C40" s="63">
        <v>75187.582080000007</v>
      </c>
      <c r="D40" s="64">
        <v>18.260271782977743</v>
      </c>
      <c r="E40" s="65">
        <v>124.09853942264843</v>
      </c>
      <c r="F40" s="65"/>
      <c r="G40" s="266">
        <v>0</v>
      </c>
      <c r="H40" s="266">
        <v>0</v>
      </c>
      <c r="I40" s="266">
        <v>0</v>
      </c>
      <c r="J40" s="266">
        <v>2.9700182373519954</v>
      </c>
      <c r="K40" s="266">
        <v>64.61352127045285</v>
      </c>
      <c r="L40" s="266">
        <v>0</v>
      </c>
      <c r="M40" s="266">
        <v>32.416460492195164</v>
      </c>
      <c r="N40" s="63">
        <v>50030.466440000011</v>
      </c>
      <c r="O40" s="64">
        <v>20.679728202372591</v>
      </c>
    </row>
    <row r="41" spans="1:15" ht="11.1" customHeight="1">
      <c r="A41" s="44" t="s">
        <v>90</v>
      </c>
      <c r="B41" s="60"/>
      <c r="C41" s="42">
        <v>797801.48362100928</v>
      </c>
      <c r="D41" s="57">
        <v>12.731672155234714</v>
      </c>
      <c r="E41" s="58">
        <v>148.29754321002972</v>
      </c>
      <c r="F41" s="58"/>
      <c r="G41" s="265">
        <v>5.4285248133950077</v>
      </c>
      <c r="H41" s="265">
        <v>8.4352386203343741</v>
      </c>
      <c r="I41" s="265">
        <v>0.53213110869780289</v>
      </c>
      <c r="J41" s="265">
        <v>8.1635224975319822</v>
      </c>
      <c r="K41" s="265">
        <v>54.053274291083795</v>
      </c>
      <c r="L41" s="265">
        <v>2.6198185675383936</v>
      </c>
      <c r="M41" s="265">
        <v>20.767490101418641</v>
      </c>
      <c r="N41" s="42">
        <v>721482.97778100928</v>
      </c>
      <c r="O41" s="57">
        <v>14.829004650868063</v>
      </c>
    </row>
    <row r="42" spans="1:15" ht="11.1" customHeight="1">
      <c r="A42" s="44" t="s">
        <v>123</v>
      </c>
      <c r="B42" s="56" t="s">
        <v>124</v>
      </c>
      <c r="C42" s="42">
        <v>5199048.6613340089</v>
      </c>
      <c r="D42" s="57">
        <v>12.403010880909989</v>
      </c>
      <c r="E42" s="58">
        <v>442.15331166107921</v>
      </c>
      <c r="F42" s="58"/>
      <c r="G42" s="265">
        <v>14.59202161388005</v>
      </c>
      <c r="H42" s="265">
        <v>19.258951648340293</v>
      </c>
      <c r="I42" s="265">
        <v>2.1133658369877146</v>
      </c>
      <c r="J42" s="265">
        <v>17.919974959168602</v>
      </c>
      <c r="K42" s="265">
        <v>12.020981064498041</v>
      </c>
      <c r="L42" s="265">
        <v>29.280353105435204</v>
      </c>
      <c r="M42" s="265">
        <v>4.814351771690097</v>
      </c>
      <c r="N42" s="42">
        <v>3571648.27406401</v>
      </c>
      <c r="O42" s="57">
        <v>10.668652472249692</v>
      </c>
    </row>
    <row r="43" spans="1:15" ht="11.1" customHeight="1">
      <c r="A43" s="66" t="s">
        <v>93</v>
      </c>
      <c r="B43" s="53" t="s">
        <v>24</v>
      </c>
      <c r="C43" s="63">
        <v>18783794.639629871</v>
      </c>
      <c r="D43" s="263">
        <v>12.212499899228135</v>
      </c>
      <c r="E43" s="65">
        <v>287.69977562464987</v>
      </c>
      <c r="F43" s="65"/>
      <c r="G43" s="266">
        <v>8.8359554651832717</v>
      </c>
      <c r="H43" s="266">
        <v>17.900186938059431</v>
      </c>
      <c r="I43" s="266">
        <v>1.4641110958784289</v>
      </c>
      <c r="J43" s="266">
        <v>15.749990102741643</v>
      </c>
      <c r="K43" s="266">
        <v>14.178382020565714</v>
      </c>
      <c r="L43" s="266">
        <v>23.720786259567344</v>
      </c>
      <c r="M43" s="266">
        <v>18.150588118003807</v>
      </c>
      <c r="N43" s="63">
        <v>15805464.034229869</v>
      </c>
      <c r="O43" s="263">
        <v>12.145459647335921</v>
      </c>
    </row>
    <row r="44" spans="1:15">
      <c r="A44" s="67"/>
      <c r="C44" s="68" t="s">
        <v>124</v>
      </c>
      <c r="D44" s="69" t="s">
        <v>124</v>
      </c>
      <c r="E44" s="69" t="s">
        <v>124</v>
      </c>
      <c r="F44" s="69"/>
      <c r="N44" s="45" t="s">
        <v>124</v>
      </c>
      <c r="O44" s="45" t="s">
        <v>124</v>
      </c>
    </row>
    <row r="45" spans="1:15" ht="11.25">
      <c r="B45" s="70"/>
      <c r="C45" s="71"/>
      <c r="D45" s="72"/>
      <c r="E45" s="73"/>
      <c r="F45" s="73"/>
    </row>
    <row r="46" spans="1:15">
      <c r="B46" s="74"/>
      <c r="E46" s="75"/>
      <c r="F46" s="75"/>
      <c r="G46" s="75"/>
      <c r="H46" s="75"/>
      <c r="I46" s="75"/>
      <c r="J46" s="75"/>
      <c r="K46" s="75"/>
      <c r="L46" s="75"/>
      <c r="M46" s="75"/>
    </row>
    <row r="47" spans="1:15">
      <c r="A47" s="67"/>
      <c r="B47" s="74"/>
      <c r="D47" s="68"/>
      <c r="E47" s="75"/>
      <c r="F47" s="75"/>
      <c r="G47" s="75"/>
      <c r="H47" s="75"/>
      <c r="I47" s="75"/>
      <c r="J47" s="75"/>
      <c r="K47" s="75"/>
      <c r="L47" s="75"/>
      <c r="M47" s="75"/>
    </row>
    <row r="48" spans="1:15">
      <c r="B48" s="74"/>
      <c r="E48" s="76"/>
      <c r="F48" s="76"/>
      <c r="G48" s="76"/>
      <c r="H48" s="76"/>
      <c r="I48" s="76"/>
      <c r="J48" s="76"/>
      <c r="K48" s="76"/>
      <c r="L48" s="76"/>
      <c r="M48" s="76"/>
    </row>
    <row r="49" spans="1:13">
      <c r="A49" s="68"/>
      <c r="B49" s="74"/>
      <c r="D49" s="67"/>
      <c r="E49" s="76"/>
      <c r="F49" s="76"/>
      <c r="G49" s="76"/>
      <c r="H49" s="76"/>
      <c r="I49" s="76"/>
      <c r="J49" s="76"/>
      <c r="K49" s="76"/>
      <c r="L49" s="76"/>
      <c r="M49" s="76"/>
    </row>
    <row r="50" spans="1:13">
      <c r="A50" s="74"/>
      <c r="B50" s="74"/>
      <c r="C50" s="74"/>
      <c r="D50" s="74"/>
      <c r="E50" s="76"/>
      <c r="F50" s="76"/>
      <c r="G50" s="76"/>
      <c r="H50" s="76"/>
      <c r="I50" s="76"/>
      <c r="J50" s="76"/>
      <c r="K50" s="76"/>
      <c r="L50" s="76"/>
      <c r="M50" s="76"/>
    </row>
    <row r="51" spans="1:13">
      <c r="B51" s="74"/>
      <c r="C51" s="74"/>
      <c r="D51" s="74"/>
      <c r="E51" s="76"/>
      <c r="F51" s="76"/>
      <c r="G51" s="76"/>
      <c r="H51" s="76"/>
      <c r="I51" s="76"/>
      <c r="J51" s="76"/>
      <c r="K51" s="76"/>
      <c r="L51" s="76"/>
      <c r="M51" s="76"/>
    </row>
    <row r="52" spans="1:13">
      <c r="A52" s="74"/>
      <c r="B52" s="74"/>
      <c r="C52" s="74"/>
      <c r="D52" s="74"/>
      <c r="E52" s="76"/>
      <c r="F52" s="76"/>
      <c r="G52" s="76"/>
      <c r="H52" s="76"/>
      <c r="I52" s="76"/>
      <c r="J52" s="76"/>
      <c r="K52" s="76"/>
      <c r="L52" s="76"/>
      <c r="M52" s="76"/>
    </row>
    <row r="53" spans="1:13">
      <c r="A53" s="74"/>
      <c r="B53" s="74"/>
      <c r="C53" s="74"/>
      <c r="D53" s="74"/>
      <c r="E53" s="76"/>
      <c r="F53" s="76"/>
      <c r="G53" s="76"/>
      <c r="H53" s="76"/>
      <c r="I53" s="76"/>
      <c r="J53" s="76"/>
      <c r="K53" s="76"/>
      <c r="L53" s="76"/>
      <c r="M53" s="76"/>
    </row>
    <row r="54" spans="1:13">
      <c r="A54" s="74"/>
      <c r="B54" s="74"/>
      <c r="C54" s="76"/>
      <c r="D54" s="74"/>
      <c r="E54" s="76"/>
      <c r="F54" s="76"/>
      <c r="G54" s="76"/>
      <c r="H54" s="76"/>
      <c r="I54" s="76"/>
      <c r="J54" s="76"/>
      <c r="K54" s="76"/>
      <c r="L54" s="76"/>
      <c r="M54" s="76"/>
    </row>
    <row r="55" spans="1:13">
      <c r="A55" s="74"/>
      <c r="B55" s="74"/>
      <c r="C55" s="76"/>
      <c r="D55" s="74"/>
      <c r="E55" s="76"/>
      <c r="F55" s="76"/>
      <c r="G55" s="76"/>
      <c r="H55" s="76"/>
      <c r="I55" s="76"/>
      <c r="J55" s="76"/>
      <c r="K55" s="76"/>
      <c r="L55" s="76"/>
      <c r="M55" s="76"/>
    </row>
    <row r="56" spans="1:13">
      <c r="A56" s="76"/>
      <c r="B56" s="74"/>
      <c r="C56" s="76"/>
      <c r="D56" s="74"/>
      <c r="E56" s="76"/>
      <c r="F56" s="76"/>
      <c r="G56" s="76"/>
      <c r="H56" s="76"/>
      <c r="I56" s="76"/>
      <c r="J56" s="76"/>
      <c r="K56" s="76"/>
      <c r="L56" s="76"/>
      <c r="M56" s="76"/>
    </row>
    <row r="57" spans="1:13">
      <c r="A57" s="76"/>
      <c r="B57" s="74"/>
      <c r="C57" s="76"/>
      <c r="D57" s="74"/>
      <c r="E57" s="76"/>
      <c r="F57" s="76"/>
      <c r="G57" s="76"/>
      <c r="H57" s="76"/>
      <c r="I57" s="76"/>
      <c r="J57" s="76"/>
      <c r="K57" s="76"/>
      <c r="L57" s="76"/>
      <c r="M57" s="76"/>
    </row>
    <row r="58" spans="1:13">
      <c r="A58" s="76"/>
      <c r="B58" s="74"/>
      <c r="C58" s="74"/>
      <c r="D58" s="74"/>
      <c r="E58" s="76"/>
      <c r="F58" s="76"/>
      <c r="G58" s="76"/>
      <c r="H58" s="76"/>
      <c r="I58" s="76"/>
      <c r="J58" s="76"/>
      <c r="K58" s="76"/>
      <c r="L58" s="76"/>
      <c r="M58" s="76"/>
    </row>
    <row r="59" spans="1:13">
      <c r="A59" s="76"/>
      <c r="B59" s="74"/>
      <c r="C59" s="74"/>
      <c r="D59" s="74"/>
      <c r="E59" s="76"/>
      <c r="F59" s="76"/>
      <c r="G59" s="76"/>
      <c r="H59" s="76"/>
      <c r="I59" s="76"/>
      <c r="J59" s="76"/>
      <c r="K59" s="76"/>
      <c r="L59" s="76"/>
      <c r="M59" s="76"/>
    </row>
    <row r="60" spans="1:13">
      <c r="A60" s="76"/>
      <c r="B60" s="74"/>
      <c r="C60" s="74"/>
      <c r="D60" s="74"/>
      <c r="E60" s="76"/>
      <c r="F60" s="76"/>
      <c r="G60" s="76"/>
      <c r="H60" s="76"/>
      <c r="I60" s="76"/>
      <c r="J60" s="76"/>
      <c r="K60" s="76"/>
      <c r="L60" s="76"/>
      <c r="M60" s="76"/>
    </row>
    <row r="61" spans="1:13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</row>
    <row r="62" spans="1:13">
      <c r="C62" s="75"/>
      <c r="D62" s="76"/>
      <c r="E62" s="76"/>
      <c r="F62" s="76"/>
      <c r="G62" s="76"/>
      <c r="H62" s="76"/>
      <c r="I62" s="76"/>
      <c r="J62" s="76"/>
      <c r="K62" s="76"/>
      <c r="L62" s="76"/>
      <c r="M62" s="76"/>
    </row>
    <row r="63" spans="1:13">
      <c r="C63" s="75"/>
    </row>
    <row r="64" spans="1:13">
      <c r="C64" s="75"/>
    </row>
    <row r="65" spans="3:13">
      <c r="C65" s="75"/>
    </row>
    <row r="66" spans="3:13">
      <c r="C66" s="75"/>
    </row>
    <row r="67" spans="3:13">
      <c r="C67" s="77"/>
      <c r="D67" s="77"/>
      <c r="E67" s="77"/>
      <c r="F67" s="77"/>
      <c r="G67" s="78"/>
      <c r="H67" s="78"/>
    </row>
    <row r="68" spans="3:13" ht="12.75">
      <c r="C68" s="79"/>
      <c r="D68" s="77"/>
      <c r="E68" s="77"/>
      <c r="F68" s="77"/>
      <c r="G68" s="79"/>
      <c r="H68" s="78"/>
    </row>
    <row r="69" spans="3:13" ht="12.75">
      <c r="C69" s="79"/>
      <c r="D69" s="79"/>
      <c r="E69" s="77"/>
      <c r="F69" s="77"/>
      <c r="G69" s="77"/>
      <c r="H69" s="77"/>
    </row>
    <row r="70" spans="3:13" ht="12.75">
      <c r="C70" s="80"/>
      <c r="D70" s="77"/>
      <c r="E70" s="81"/>
      <c r="F70" s="77"/>
      <c r="G70" s="77"/>
      <c r="H70" s="77"/>
    </row>
    <row r="71" spans="3:13" ht="11.25">
      <c r="C71" s="77"/>
      <c r="D71" s="77"/>
      <c r="E71" s="77"/>
      <c r="F71" s="77"/>
      <c r="G71" s="82"/>
      <c r="H71" s="82"/>
      <c r="I71" s="82"/>
      <c r="J71" s="82"/>
    </row>
    <row r="72" spans="3:13">
      <c r="C72" s="74"/>
      <c r="D72" s="77"/>
      <c r="E72" s="83"/>
      <c r="F72" s="83"/>
      <c r="G72" s="83"/>
      <c r="H72" s="83"/>
      <c r="I72" s="83"/>
      <c r="J72" s="83"/>
      <c r="K72" s="83"/>
      <c r="L72" s="83"/>
      <c r="M72" s="83"/>
    </row>
    <row r="73" spans="3:13">
      <c r="C73" s="74"/>
      <c r="D73" s="83"/>
      <c r="E73" s="83"/>
      <c r="F73" s="83"/>
      <c r="G73" s="83"/>
      <c r="H73" s="83"/>
      <c r="I73" s="83"/>
      <c r="J73" s="83"/>
      <c r="K73" s="83"/>
      <c r="L73" s="83"/>
      <c r="M73" s="83"/>
    </row>
    <row r="74" spans="3:13">
      <c r="C74" s="74"/>
      <c r="D74" s="83"/>
      <c r="E74" s="83"/>
      <c r="F74" s="83"/>
      <c r="G74" s="83"/>
      <c r="H74" s="83"/>
      <c r="I74" s="83"/>
      <c r="J74" s="83"/>
      <c r="K74" s="83"/>
      <c r="L74" s="83"/>
      <c r="M74" s="83"/>
    </row>
    <row r="75" spans="3:13">
      <c r="C75" s="74"/>
      <c r="D75" s="83"/>
      <c r="E75" s="83"/>
      <c r="F75" s="83"/>
      <c r="G75" s="83"/>
      <c r="H75" s="83"/>
      <c r="I75" s="83"/>
      <c r="J75" s="83"/>
      <c r="K75" s="83"/>
      <c r="L75" s="83"/>
      <c r="M75" s="83"/>
    </row>
    <row r="76" spans="3:13">
      <c r="C76" s="74"/>
      <c r="D76" s="83"/>
      <c r="E76" s="83"/>
      <c r="F76" s="83"/>
      <c r="G76" s="83"/>
      <c r="H76" s="83"/>
      <c r="I76" s="83"/>
      <c r="J76" s="83"/>
      <c r="K76" s="83"/>
      <c r="L76" s="83"/>
      <c r="M76" s="83"/>
    </row>
    <row r="77" spans="3:13">
      <c r="C77" s="74"/>
      <c r="D77" s="83"/>
      <c r="E77" s="83"/>
      <c r="F77" s="83"/>
      <c r="G77" s="83"/>
      <c r="H77" s="83"/>
      <c r="I77" s="83"/>
      <c r="J77" s="83"/>
      <c r="K77" s="83"/>
      <c r="L77" s="83"/>
      <c r="M77" s="83"/>
    </row>
    <row r="78" spans="3:13">
      <c r="C78" s="74"/>
      <c r="D78" s="83"/>
      <c r="E78" s="83"/>
      <c r="F78" s="83"/>
      <c r="G78" s="83"/>
      <c r="H78" s="83"/>
      <c r="I78" s="83"/>
      <c r="J78" s="83"/>
      <c r="K78" s="83"/>
      <c r="L78" s="83"/>
      <c r="M78" s="83"/>
    </row>
    <row r="79" spans="3:13">
      <c r="C79" s="74"/>
      <c r="D79" s="83"/>
      <c r="E79" s="83"/>
      <c r="F79" s="83"/>
      <c r="G79" s="83"/>
      <c r="H79" s="83"/>
      <c r="I79" s="83"/>
      <c r="J79" s="83"/>
      <c r="K79" s="83"/>
      <c r="L79" s="83"/>
      <c r="M79" s="83"/>
    </row>
    <row r="80" spans="3:13">
      <c r="C80" s="74"/>
      <c r="D80" s="83"/>
      <c r="E80" s="83"/>
      <c r="F80" s="83"/>
      <c r="G80" s="83"/>
      <c r="H80" s="83"/>
      <c r="I80" s="83"/>
      <c r="J80" s="83"/>
      <c r="K80" s="83"/>
      <c r="L80" s="83"/>
      <c r="M80" s="83"/>
    </row>
    <row r="81" spans="3:13">
      <c r="C81" s="74"/>
      <c r="D81" s="83"/>
      <c r="E81" s="83"/>
      <c r="F81" s="83"/>
      <c r="G81" s="83"/>
      <c r="H81" s="83"/>
      <c r="I81" s="83"/>
      <c r="J81" s="83"/>
      <c r="K81" s="83"/>
      <c r="L81" s="83"/>
      <c r="M81" s="83"/>
    </row>
    <row r="82" spans="3:13" ht="12.75">
      <c r="C82" s="84"/>
      <c r="D82" s="57"/>
      <c r="E82" s="57"/>
      <c r="F82" s="57"/>
      <c r="G82" s="57"/>
      <c r="H82" s="57"/>
      <c r="I82" s="57"/>
      <c r="J82" s="57"/>
      <c r="K82" s="57"/>
      <c r="L82" s="57"/>
      <c r="M82" s="57"/>
    </row>
    <row r="83" spans="3:13">
      <c r="C83" s="74"/>
      <c r="D83" s="83"/>
      <c r="E83" s="83"/>
      <c r="F83" s="83"/>
      <c r="G83" s="83"/>
      <c r="H83" s="83"/>
      <c r="I83" s="83"/>
      <c r="J83" s="83"/>
      <c r="K83" s="83"/>
      <c r="L83" s="83"/>
      <c r="M83" s="83"/>
    </row>
    <row r="84" spans="3:13">
      <c r="C84" s="74"/>
      <c r="D84" s="83"/>
      <c r="E84" s="83"/>
      <c r="F84" s="83"/>
      <c r="G84" s="83"/>
      <c r="H84" s="83"/>
      <c r="I84" s="83"/>
      <c r="J84" s="83"/>
      <c r="K84" s="83"/>
      <c r="L84" s="83"/>
      <c r="M84" s="83"/>
    </row>
    <row r="85" spans="3:13">
      <c r="C85" s="74"/>
      <c r="D85" s="83"/>
      <c r="E85" s="83"/>
      <c r="F85" s="83"/>
      <c r="G85" s="83"/>
      <c r="H85" s="83"/>
      <c r="I85" s="83"/>
      <c r="J85" s="83"/>
      <c r="K85" s="83"/>
      <c r="L85" s="83"/>
      <c r="M85" s="83"/>
    </row>
    <row r="86" spans="3:13">
      <c r="C86" s="74"/>
      <c r="D86" s="83"/>
      <c r="E86" s="83"/>
      <c r="F86" s="83"/>
      <c r="G86" s="83"/>
      <c r="H86" s="83"/>
      <c r="I86" s="83"/>
      <c r="J86" s="83"/>
      <c r="K86" s="83"/>
      <c r="L86" s="83"/>
      <c r="M86" s="83"/>
    </row>
    <row r="87" spans="3:13">
      <c r="C87" s="74"/>
      <c r="D87" s="83"/>
      <c r="E87" s="83"/>
      <c r="F87" s="83"/>
      <c r="G87" s="83"/>
      <c r="H87" s="83"/>
      <c r="I87" s="83"/>
      <c r="J87" s="83"/>
      <c r="K87" s="83"/>
      <c r="L87" s="83"/>
      <c r="M87" s="83"/>
    </row>
    <row r="88" spans="3:13">
      <c r="C88" s="74"/>
      <c r="D88" s="83"/>
      <c r="E88" s="83"/>
      <c r="F88" s="83"/>
      <c r="G88" s="83"/>
      <c r="H88" s="83"/>
      <c r="I88" s="83"/>
      <c r="J88" s="83"/>
      <c r="K88" s="83"/>
      <c r="L88" s="83"/>
      <c r="M88" s="83"/>
    </row>
    <row r="89" spans="3:13"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</row>
    <row r="90" spans="3:13">
      <c r="C90" s="74"/>
      <c r="D90" s="83"/>
      <c r="E90" s="83"/>
      <c r="F90" s="83"/>
      <c r="G90" s="83"/>
      <c r="H90" s="83"/>
      <c r="I90" s="83"/>
      <c r="J90" s="83"/>
      <c r="K90" s="83"/>
      <c r="L90" s="83"/>
      <c r="M90" s="83"/>
    </row>
    <row r="91" spans="3:13">
      <c r="C91" s="74"/>
      <c r="D91" s="83"/>
      <c r="E91" s="83"/>
      <c r="F91" s="83"/>
      <c r="G91" s="83"/>
      <c r="H91" s="83"/>
      <c r="I91" s="83"/>
      <c r="J91" s="83"/>
      <c r="K91" s="83"/>
      <c r="L91" s="83"/>
      <c r="M91" s="83"/>
    </row>
    <row r="92" spans="3:13">
      <c r="C92" s="74"/>
      <c r="D92" s="83"/>
      <c r="E92" s="83"/>
      <c r="F92" s="83"/>
      <c r="G92" s="83"/>
      <c r="H92" s="83"/>
      <c r="I92" s="83"/>
      <c r="J92" s="83"/>
      <c r="K92" s="83"/>
      <c r="L92" s="83"/>
      <c r="M92" s="83"/>
    </row>
    <row r="93" spans="3:13">
      <c r="C93" s="74"/>
      <c r="D93" s="83"/>
      <c r="E93" s="83"/>
      <c r="F93" s="83"/>
      <c r="G93" s="83"/>
      <c r="H93" s="83"/>
      <c r="I93" s="83"/>
      <c r="J93" s="83"/>
      <c r="K93" s="83"/>
      <c r="L93" s="83"/>
      <c r="M93" s="83"/>
    </row>
    <row r="94" spans="3:13">
      <c r="C94" s="74"/>
      <c r="D94" s="83"/>
      <c r="E94" s="83"/>
      <c r="F94" s="83"/>
      <c r="G94" s="83"/>
      <c r="H94" s="83"/>
      <c r="I94" s="83"/>
      <c r="J94" s="83"/>
      <c r="K94" s="83"/>
      <c r="L94" s="83"/>
      <c r="M94" s="83"/>
    </row>
    <row r="95" spans="3:13">
      <c r="C95" s="74"/>
      <c r="D95" s="83"/>
      <c r="E95" s="83"/>
      <c r="F95" s="83"/>
      <c r="G95" s="83"/>
      <c r="H95" s="83"/>
      <c r="I95" s="83"/>
      <c r="J95" s="83"/>
      <c r="K95" s="83"/>
      <c r="L95" s="83"/>
      <c r="M95" s="83"/>
    </row>
    <row r="96" spans="3:13">
      <c r="C96" s="74"/>
      <c r="D96" s="83"/>
      <c r="E96" s="83"/>
      <c r="F96" s="83"/>
      <c r="G96" s="83"/>
      <c r="H96" s="83"/>
      <c r="I96" s="83"/>
      <c r="J96" s="83"/>
      <c r="K96" s="83"/>
      <c r="L96" s="83"/>
      <c r="M96" s="83"/>
    </row>
    <row r="97" spans="3:13">
      <c r="C97" s="74"/>
      <c r="D97" s="83"/>
      <c r="E97" s="83"/>
      <c r="F97" s="83"/>
      <c r="G97" s="83"/>
      <c r="H97" s="83"/>
      <c r="I97" s="83"/>
      <c r="J97" s="83"/>
      <c r="K97" s="83"/>
      <c r="L97" s="83"/>
      <c r="M97" s="83"/>
    </row>
    <row r="98" spans="3:13">
      <c r="C98" s="74"/>
      <c r="D98" s="83"/>
      <c r="E98" s="83"/>
      <c r="F98" s="83"/>
      <c r="G98" s="83"/>
      <c r="H98" s="83"/>
      <c r="I98" s="83"/>
      <c r="J98" s="83"/>
      <c r="K98" s="83"/>
      <c r="L98" s="83"/>
      <c r="M98" s="83"/>
    </row>
    <row r="99" spans="3:13">
      <c r="C99" s="74"/>
      <c r="D99" s="83"/>
      <c r="E99" s="83"/>
      <c r="F99" s="83"/>
      <c r="G99" s="83"/>
      <c r="H99" s="83"/>
      <c r="I99" s="83"/>
      <c r="J99" s="83"/>
      <c r="K99" s="83"/>
      <c r="L99" s="83"/>
      <c r="M99" s="83"/>
    </row>
    <row r="100" spans="3:13">
      <c r="C100" s="74"/>
      <c r="D100" s="83"/>
      <c r="E100" s="83"/>
      <c r="F100" s="83"/>
      <c r="G100" s="83"/>
      <c r="H100" s="83"/>
      <c r="I100" s="83"/>
      <c r="J100" s="83"/>
      <c r="K100" s="83"/>
      <c r="L100" s="83"/>
      <c r="M100" s="83"/>
    </row>
    <row r="101" spans="3:13">
      <c r="C101" s="74"/>
      <c r="D101" s="83"/>
      <c r="E101" s="83"/>
      <c r="F101" s="83"/>
      <c r="G101" s="83"/>
      <c r="H101" s="83"/>
      <c r="I101" s="83"/>
      <c r="J101" s="83"/>
      <c r="K101" s="83"/>
      <c r="L101" s="83"/>
      <c r="M101" s="83"/>
    </row>
    <row r="102" spans="3:13">
      <c r="C102" s="74"/>
      <c r="D102" s="83"/>
      <c r="E102" s="83"/>
      <c r="F102" s="83"/>
      <c r="G102" s="83"/>
      <c r="H102" s="83"/>
      <c r="I102" s="83"/>
      <c r="J102" s="83"/>
      <c r="K102" s="83"/>
      <c r="L102" s="83"/>
      <c r="M102" s="83"/>
    </row>
  </sheetData>
  <mergeCells count="3">
    <mergeCell ref="G5:L5"/>
    <mergeCell ref="G6:L6"/>
    <mergeCell ref="C5:E6"/>
  </mergeCells>
  <printOptions horizontalCentered="1"/>
  <pageMargins left="0.19685039370078741" right="0.19685039370078741" top="0.19685039370078741" bottom="0.11811023622047245" header="0" footer="0.19685039370078741"/>
  <pageSetup paperSize="9" scale="98" orientation="portrait" r:id="rId1"/>
  <headerFooter alignWithMargins="0">
    <oddFooter>&amp;L&amp;"Arial Narrow,Italic"OECD Environmental Data 2008&amp;C&amp;"Arial,Regular"- &amp;P -&amp;R&amp;"Arial Narrow,Italic"Données OCDE sur l'environnement 2008</oddFooter>
  </headerFooter>
  <legacyDrawing r:id="rId2"/>
  <oleObjects>
    <oleObject progId="Word.Document.6" shapeId="18434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zoomScaleSheetLayoutView="85" workbookViewId="0">
      <selection activeCell="Q14" sqref="Q14"/>
    </sheetView>
  </sheetViews>
  <sheetFormatPr defaultColWidth="8" defaultRowHeight="9"/>
  <cols>
    <col min="1" max="16384" width="8" style="272"/>
  </cols>
  <sheetData/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legacyDrawing r:id="rId2"/>
  <oleObjects>
    <oleObject progId="Word.Document.8" shapeId="28673" r:id="rId3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view="pageBreakPreview" zoomScaleNormal="100" workbookViewId="0">
      <selection activeCell="F31" sqref="F31"/>
    </sheetView>
  </sheetViews>
  <sheetFormatPr defaultRowHeight="10.5"/>
  <cols>
    <col min="1" max="1" width="20.83203125" style="271" customWidth="1"/>
    <col min="2" max="2" width="80.33203125" style="271" customWidth="1"/>
    <col min="3" max="16384" width="9.33203125" style="271"/>
  </cols>
  <sheetData>
    <row r="1" spans="1:2" ht="11.25" thickBot="1">
      <c r="A1" s="269"/>
      <c r="B1" s="270"/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firstPageNumber="2" orientation="portrait" useFirstPageNumber="1" r:id="rId1"/>
  <headerFooter alignWithMargins="0">
    <oddFooter>&amp;L&amp;"Arial Narrow,Italic"OECD Environmental Data 2008&amp;C- &amp;P -&amp;R&amp;"Arial Narrow,Italic"Données OCDE sur l'environnement 2008</oddFooter>
  </headerFooter>
  <legacyDrawing r:id="rId2"/>
  <oleObjects>
    <oleObject progId="Word.Document.8" shapeId="27649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dimension ref="A1:B41"/>
  <sheetViews>
    <sheetView topLeftCell="A49" zoomScaleNormal="100" zoomScaleSheetLayoutView="100" workbookViewId="0">
      <selection activeCell="F83" sqref="F83"/>
    </sheetView>
  </sheetViews>
  <sheetFormatPr defaultRowHeight="10.5"/>
  <cols>
    <col min="1" max="1" width="19.5" style="31" customWidth="1"/>
    <col min="2" max="2" width="83.5" style="31" customWidth="1"/>
    <col min="3" max="16384" width="9.33203125" style="31"/>
  </cols>
  <sheetData>
    <row r="1" spans="1:2" ht="17.25" thickBot="1">
      <c r="A1" s="29" t="s">
        <v>60</v>
      </c>
      <c r="B1" s="30" t="s">
        <v>61</v>
      </c>
    </row>
    <row r="41" spans="1:2" ht="17.25" thickBot="1">
      <c r="A41" s="29" t="s">
        <v>60</v>
      </c>
      <c r="B41" s="30" t="s">
        <v>61</v>
      </c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firstPageNumber="3" orientation="portrait" useFirstPageNumber="1" r:id="rId1"/>
  <headerFooter alignWithMargins="0">
    <oddFooter>&amp;L&amp;"Arial Narrow,Italic"OECD Environmental Data 2008&amp;C- &amp;P -&amp;R&amp;"Arial Narrow,Italic"Données OCDE sur l'environnement 2008</oddFooter>
  </headerFooter>
  <rowBreaks count="1" manualBreakCount="1">
    <brk id="40" max="16383" man="1"/>
  </rowBreaks>
  <legacyDrawing r:id="rId2"/>
  <oleObjects>
    <oleObject progId="Word.Document.8" shapeId="9217" r:id="rId3"/>
    <oleObject progId="Word.Document.8" shapeId="9218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dimension ref="A1:B1"/>
  <sheetViews>
    <sheetView topLeftCell="A21" zoomScaleNormal="100" zoomScaleSheetLayoutView="100" workbookViewId="0">
      <selection activeCell="F49" sqref="F49"/>
    </sheetView>
  </sheetViews>
  <sheetFormatPr defaultRowHeight="10.5"/>
  <cols>
    <col min="1" max="1" width="17.6640625" style="31" customWidth="1"/>
    <col min="2" max="2" width="86.6640625" style="31" customWidth="1"/>
    <col min="3" max="16384" width="9.33203125" style="31"/>
  </cols>
  <sheetData>
    <row r="1" spans="1:2" ht="17.25" thickBot="1">
      <c r="A1" s="32" t="s">
        <v>60</v>
      </c>
      <c r="B1" s="30" t="s">
        <v>61</v>
      </c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firstPageNumber="5" orientation="portrait" useFirstPageNumber="1" r:id="rId1"/>
  <headerFooter alignWithMargins="0">
    <oddFooter>&amp;L&amp;"Arial Narrow,Italic"OECD Environmental Data 2008&amp;C- &amp;P -&amp;R&amp;"Arial Narrow,Italic"Données OCDE sur l'environnement 2008</oddFooter>
  </headerFooter>
  <legacyDrawing r:id="rId2"/>
  <oleObjects>
    <oleObject progId="Word.Document.8" shapeId="10241" r:id="rId3"/>
  </oleObjects>
</worksheet>
</file>

<file path=xl/worksheets/sheet6.xml><?xml version="1.0" encoding="utf-8"?>
<worksheet xmlns="http://schemas.openxmlformats.org/spreadsheetml/2006/main" xmlns:r="http://schemas.openxmlformats.org/officeDocument/2006/relationships">
  <sheetPr syncVertical="1" syncRef="A88" transitionEvaluation="1"/>
  <dimension ref="A1:BG104"/>
  <sheetViews>
    <sheetView topLeftCell="A88" zoomScaleNormal="100" workbookViewId="0">
      <selection activeCell="H106" sqref="H106"/>
    </sheetView>
  </sheetViews>
  <sheetFormatPr defaultColWidth="6.83203125" defaultRowHeight="12.75"/>
  <cols>
    <col min="1" max="1" width="21.83203125" style="1" customWidth="1"/>
    <col min="2" max="2" width="0.83203125" style="18" customWidth="1"/>
    <col min="3" max="10" width="14.6640625" style="2" customWidth="1"/>
    <col min="11" max="11" width="12.83203125" style="1" customWidth="1"/>
    <col min="12" max="12" width="6.5" style="1" customWidth="1"/>
    <col min="13" max="13" width="20.83203125" style="1" customWidth="1"/>
    <col min="14" max="14" width="10.83203125" style="1" customWidth="1"/>
    <col min="15" max="15" width="1.33203125" style="18" customWidth="1"/>
    <col min="16" max="16" width="10.83203125" style="2" customWidth="1"/>
    <col min="17" max="17" width="1.33203125" style="18" customWidth="1"/>
    <col min="18" max="23" width="10.83203125" style="2" customWidth="1"/>
    <col min="24" max="24" width="10.83203125" style="1" customWidth="1"/>
    <col min="25" max="25" width="5.1640625" style="1" customWidth="1"/>
    <col min="26" max="26" width="20.83203125" style="1" customWidth="1"/>
    <col min="27" max="27" width="10.83203125" style="1" customWidth="1"/>
    <col min="28" max="28" width="1.33203125" style="18" customWidth="1"/>
    <col min="29" max="29" width="10.83203125" style="2" customWidth="1"/>
    <col min="30" max="30" width="1.33203125" style="18" customWidth="1"/>
    <col min="31" max="36" width="10.83203125" style="2" customWidth="1"/>
    <col min="37" max="37" width="10.83203125" style="1" customWidth="1"/>
    <col min="38" max="38" width="5.1640625" style="1" customWidth="1"/>
    <col min="39" max="39" width="5.33203125" style="1" customWidth="1"/>
    <col min="40" max="16384" width="6.83203125" style="1"/>
  </cols>
  <sheetData>
    <row r="1" spans="1:59" ht="12.75" customHeight="1">
      <c r="A1" s="5"/>
      <c r="B1" s="15"/>
      <c r="C1" s="3"/>
      <c r="D1" s="3"/>
      <c r="E1" s="3"/>
      <c r="F1" s="3"/>
      <c r="G1" s="3"/>
      <c r="H1" s="3"/>
      <c r="I1" s="3"/>
      <c r="J1" s="3"/>
      <c r="K1" s="2"/>
      <c r="L1" s="27"/>
      <c r="M1" s="18"/>
      <c r="N1" s="18"/>
      <c r="O1" s="15"/>
      <c r="P1" s="19"/>
      <c r="Q1" s="15"/>
      <c r="R1" s="4"/>
      <c r="S1" s="100"/>
      <c r="T1" s="21"/>
      <c r="U1" s="101"/>
      <c r="V1" s="18"/>
      <c r="W1" s="101"/>
      <c r="X1" s="18"/>
      <c r="Y1" s="18"/>
      <c r="Z1" s="18"/>
      <c r="AA1" s="18"/>
      <c r="AB1" s="15"/>
      <c r="AC1" s="19"/>
      <c r="AD1" s="15"/>
      <c r="AE1" s="4"/>
      <c r="AF1" s="100"/>
      <c r="AG1" s="21"/>
      <c r="AH1" s="101"/>
      <c r="AI1" s="18"/>
      <c r="AJ1" s="101"/>
      <c r="AK1" s="18"/>
      <c r="AL1" s="18"/>
      <c r="AM1" s="102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2"/>
      <c r="AZ1" s="2"/>
      <c r="BA1" s="2"/>
      <c r="BB1" s="2"/>
      <c r="BC1" s="2"/>
      <c r="BD1" s="2"/>
      <c r="BE1" s="2"/>
      <c r="BF1" s="2"/>
      <c r="BG1" s="2"/>
    </row>
    <row r="2" spans="1:59" s="11" customFormat="1" ht="14.25" thickBot="1">
      <c r="A2" s="23" t="s">
        <v>48</v>
      </c>
      <c r="B2" s="24"/>
      <c r="C2" s="24"/>
      <c r="D2" s="24"/>
      <c r="E2" s="24"/>
      <c r="F2" s="24"/>
      <c r="G2" s="24"/>
      <c r="H2" s="24"/>
      <c r="I2" s="24"/>
      <c r="J2" s="24"/>
      <c r="K2" s="12"/>
      <c r="L2" s="25" t="s">
        <v>54</v>
      </c>
      <c r="M2" s="10"/>
      <c r="N2" s="103"/>
      <c r="O2" s="104"/>
      <c r="P2" s="104"/>
      <c r="Q2" s="104"/>
      <c r="R2" s="104"/>
      <c r="S2" s="104"/>
      <c r="T2" s="104"/>
      <c r="U2" s="104"/>
      <c r="V2" s="104"/>
      <c r="W2" s="104"/>
      <c r="X2" s="105"/>
      <c r="Y2" s="106"/>
      <c r="Z2" s="10"/>
      <c r="AA2" s="103"/>
      <c r="AB2" s="104"/>
      <c r="AC2" s="104"/>
      <c r="AD2" s="104"/>
      <c r="AE2" s="104"/>
      <c r="AF2" s="104"/>
      <c r="AG2" s="104"/>
      <c r="AH2" s="104"/>
      <c r="AI2" s="104"/>
      <c r="AJ2" s="104"/>
      <c r="AK2" s="105"/>
      <c r="AL2" s="106"/>
      <c r="AM2" s="10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</row>
    <row r="3" spans="1:59" s="6" customFormat="1" ht="12" customHeight="1">
      <c r="A3" s="273" t="s">
        <v>18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10"/>
      <c r="N3" s="99"/>
      <c r="O3" s="97"/>
      <c r="P3" s="97"/>
      <c r="Q3" s="97"/>
      <c r="R3" s="97"/>
      <c r="S3" s="97"/>
      <c r="T3" s="97"/>
      <c r="U3" s="97"/>
      <c r="V3" s="97"/>
      <c r="W3" s="97"/>
      <c r="X3" s="99"/>
      <c r="Y3" s="99"/>
      <c r="Z3" s="10"/>
      <c r="AA3" s="99"/>
      <c r="AB3" s="97"/>
      <c r="AC3" s="97"/>
      <c r="AD3" s="97"/>
      <c r="AE3" s="97"/>
      <c r="AF3" s="97"/>
      <c r="AG3" s="97"/>
      <c r="AH3" s="97"/>
      <c r="AI3" s="97"/>
      <c r="AJ3" s="97"/>
      <c r="AK3" s="99"/>
      <c r="AL3" s="99"/>
      <c r="AM3" s="98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9" s="7" customFormat="1" ht="12" customHeight="1" thickBot="1">
      <c r="A4" s="274" t="s">
        <v>19</v>
      </c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10"/>
      <c r="N4" s="99"/>
      <c r="O4" s="97"/>
      <c r="P4" s="97"/>
      <c r="Q4" s="97"/>
      <c r="R4" s="97"/>
      <c r="S4" s="97"/>
      <c r="T4" s="97"/>
      <c r="U4" s="97"/>
      <c r="V4" s="97"/>
      <c r="W4" s="97"/>
      <c r="X4" s="99"/>
      <c r="Y4" s="99"/>
      <c r="Z4" s="10"/>
      <c r="AA4" s="99"/>
      <c r="AB4" s="97"/>
      <c r="AC4" s="97"/>
      <c r="AD4" s="97"/>
      <c r="AE4" s="97"/>
      <c r="AF4" s="97"/>
      <c r="AG4" s="97"/>
      <c r="AH4" s="97"/>
      <c r="AI4" s="97"/>
      <c r="AJ4" s="97"/>
      <c r="AK4" s="99"/>
      <c r="AL4" s="99"/>
      <c r="AM4" s="98"/>
    </row>
    <row r="5" spans="1:59" s="6" customFormat="1" ht="9.9499999999999993" customHeight="1">
      <c r="B5" s="17"/>
      <c r="C5" s="14" t="s">
        <v>144</v>
      </c>
      <c r="D5" s="14" t="s">
        <v>150</v>
      </c>
      <c r="E5" s="14" t="s">
        <v>145</v>
      </c>
      <c r="F5" s="14" t="s">
        <v>150</v>
      </c>
      <c r="G5" s="14" t="s">
        <v>146</v>
      </c>
      <c r="H5" s="14" t="s">
        <v>150</v>
      </c>
      <c r="I5" s="14" t="s">
        <v>147</v>
      </c>
      <c r="J5" s="14" t="s">
        <v>150</v>
      </c>
      <c r="K5" s="8" t="s">
        <v>148</v>
      </c>
      <c r="L5" s="8"/>
      <c r="M5" s="7"/>
      <c r="N5" s="94"/>
      <c r="O5" s="17"/>
      <c r="P5" s="94"/>
      <c r="Q5" s="20"/>
      <c r="R5" s="94"/>
      <c r="S5" s="94"/>
      <c r="T5" s="94"/>
      <c r="U5" s="94"/>
      <c r="V5" s="94"/>
      <c r="W5" s="94"/>
      <c r="X5" s="99"/>
      <c r="Y5" s="8"/>
      <c r="Z5" s="8"/>
      <c r="AA5" s="94"/>
      <c r="AB5" s="17"/>
      <c r="AC5" s="94"/>
      <c r="AD5" s="20"/>
      <c r="AE5" s="94"/>
      <c r="AF5" s="94"/>
      <c r="AG5" s="94"/>
      <c r="AH5" s="94"/>
      <c r="AI5" s="94"/>
      <c r="AJ5" s="94"/>
      <c r="AK5" s="8"/>
      <c r="AL5" s="8"/>
      <c r="AM5" s="7"/>
      <c r="AN5" s="16"/>
      <c r="AO5" s="16"/>
      <c r="AP5" s="16"/>
      <c r="AQ5" s="16"/>
      <c r="AR5" s="16"/>
      <c r="AS5" s="16"/>
      <c r="AT5" s="7"/>
      <c r="AU5" s="7"/>
      <c r="AV5" s="7"/>
      <c r="AW5" s="7"/>
      <c r="AX5" s="7"/>
    </row>
    <row r="6" spans="1:59" s="7" customFormat="1" ht="9.9499999999999993" customHeight="1">
      <c r="A6" s="9"/>
      <c r="B6" s="115"/>
      <c r="C6" s="116" t="s">
        <v>142</v>
      </c>
      <c r="D6" s="116" t="s">
        <v>143</v>
      </c>
      <c r="E6" s="116" t="s">
        <v>50</v>
      </c>
      <c r="F6" s="116" t="s">
        <v>143</v>
      </c>
      <c r="G6" s="116" t="s">
        <v>151</v>
      </c>
      <c r="H6" s="116" t="s">
        <v>143</v>
      </c>
      <c r="I6" s="116" t="s">
        <v>51</v>
      </c>
      <c r="J6" s="116" t="s">
        <v>143</v>
      </c>
      <c r="K6" s="117" t="s">
        <v>149</v>
      </c>
      <c r="L6" s="118" t="s">
        <v>23</v>
      </c>
      <c r="N6" s="94"/>
      <c r="O6" s="17"/>
      <c r="P6" s="107"/>
      <c r="Q6" s="20"/>
      <c r="R6" s="94"/>
      <c r="S6" s="107"/>
      <c r="T6" s="94"/>
      <c r="U6" s="107"/>
      <c r="V6" s="94"/>
      <c r="W6" s="107"/>
      <c r="X6" s="8"/>
      <c r="Y6" s="8"/>
      <c r="Z6" s="8"/>
      <c r="AA6" s="94"/>
      <c r="AB6" s="17"/>
      <c r="AC6" s="107"/>
      <c r="AD6" s="20"/>
      <c r="AE6" s="94"/>
      <c r="AF6" s="107"/>
      <c r="AG6" s="94"/>
      <c r="AH6" s="107"/>
      <c r="AI6" s="94"/>
      <c r="AJ6" s="107"/>
      <c r="AK6" s="8"/>
      <c r="AL6" s="8"/>
      <c r="AN6" s="16"/>
      <c r="AO6" s="16"/>
      <c r="AP6" s="16"/>
      <c r="AQ6" s="16"/>
      <c r="AR6" s="16"/>
      <c r="AS6" s="16"/>
    </row>
    <row r="7" spans="1:59" s="7" customFormat="1" ht="9.9499999999999993" customHeight="1">
      <c r="A7" s="125" t="s">
        <v>156</v>
      </c>
      <c r="B7" s="17"/>
      <c r="C7" s="94"/>
      <c r="D7" s="94"/>
      <c r="E7" s="94"/>
      <c r="F7" s="94"/>
      <c r="G7" s="94"/>
      <c r="H7" s="94"/>
      <c r="I7" s="94"/>
      <c r="J7" s="94"/>
      <c r="K7" s="108"/>
      <c r="L7" s="95"/>
      <c r="N7" s="94"/>
      <c r="O7" s="17"/>
      <c r="P7" s="94"/>
      <c r="Q7" s="20"/>
      <c r="R7" s="94"/>
      <c r="S7" s="94"/>
      <c r="T7" s="94"/>
      <c r="U7" s="94"/>
      <c r="V7" s="94"/>
      <c r="W7" s="94"/>
      <c r="X7" s="108"/>
      <c r="Y7" s="95"/>
      <c r="Z7" s="8"/>
      <c r="AA7" s="94"/>
      <c r="AB7" s="17"/>
      <c r="AC7" s="94"/>
      <c r="AD7" s="20"/>
      <c r="AE7" s="94"/>
      <c r="AF7" s="94"/>
      <c r="AG7" s="94"/>
      <c r="AH7" s="94"/>
      <c r="AI7" s="94"/>
      <c r="AJ7" s="94"/>
      <c r="AK7" s="108"/>
      <c r="AL7" s="95"/>
      <c r="AN7" s="16"/>
      <c r="AO7" s="16"/>
      <c r="AP7" s="16"/>
      <c r="AQ7" s="16"/>
      <c r="AR7" s="16"/>
      <c r="AS7" s="16"/>
    </row>
    <row r="8" spans="1:59" s="6" customFormat="1" ht="9.6" customHeight="1">
      <c r="A8" s="86" t="s">
        <v>22</v>
      </c>
      <c r="B8" s="88" t="s">
        <v>24</v>
      </c>
      <c r="C8" s="87">
        <v>187</v>
      </c>
      <c r="D8" s="87">
        <v>17</v>
      </c>
      <c r="E8" s="87">
        <v>21</v>
      </c>
      <c r="F8" s="87">
        <v>5</v>
      </c>
      <c r="G8" s="87" t="s">
        <v>2</v>
      </c>
      <c r="H8" s="87" t="s">
        <v>2</v>
      </c>
      <c r="I8" s="87">
        <v>17</v>
      </c>
      <c r="J8" s="87">
        <v>5</v>
      </c>
      <c r="K8" s="87">
        <f>E8+G8+I8</f>
        <v>38</v>
      </c>
      <c r="L8" s="89">
        <f t="shared" ref="L8:L13" si="0">IF(AND(ISNUMBER(C8),ISNUMBER(K8)),+K8/C8*100,IF(ISTEXT(K8),K8,".."))</f>
        <v>20.320855614973262</v>
      </c>
      <c r="M8" s="90"/>
      <c r="N8" s="87"/>
      <c r="O8" s="88"/>
      <c r="P8" s="87"/>
      <c r="Q8" s="88"/>
      <c r="R8" s="87"/>
      <c r="S8" s="87"/>
      <c r="T8" s="87"/>
      <c r="U8" s="87"/>
      <c r="V8" s="87"/>
      <c r="W8" s="87"/>
      <c r="X8" s="87"/>
      <c r="Y8" s="89"/>
      <c r="Z8" s="95"/>
      <c r="AA8" s="87"/>
      <c r="AB8" s="88"/>
      <c r="AC8" s="87"/>
      <c r="AD8" s="88"/>
      <c r="AE8" s="87"/>
      <c r="AF8" s="87"/>
      <c r="AG8" s="87"/>
      <c r="AH8" s="87"/>
      <c r="AI8" s="87"/>
      <c r="AJ8" s="87"/>
      <c r="AK8" s="87"/>
      <c r="AL8" s="89"/>
      <c r="AM8" s="91"/>
      <c r="AN8" s="13"/>
      <c r="AO8" s="13"/>
      <c r="AP8" s="13"/>
      <c r="AQ8" s="13"/>
      <c r="AR8" s="13"/>
      <c r="AS8" s="13"/>
    </row>
    <row r="9" spans="1:59" s="6" customFormat="1" ht="9.6" customHeight="1">
      <c r="A9" s="86" t="s">
        <v>44</v>
      </c>
      <c r="B9" s="88" t="s">
        <v>24</v>
      </c>
      <c r="C9" s="87">
        <v>525</v>
      </c>
      <c r="D9" s="87">
        <v>169</v>
      </c>
      <c r="E9" s="87">
        <v>43</v>
      </c>
      <c r="F9" s="87">
        <v>17</v>
      </c>
      <c r="G9" s="87" t="s">
        <v>2</v>
      </c>
      <c r="H9" s="87" t="s">
        <v>2</v>
      </c>
      <c r="I9" s="87">
        <v>124</v>
      </c>
      <c r="J9" s="87">
        <v>88</v>
      </c>
      <c r="K9" s="87">
        <f>E9+G9+I9</f>
        <v>167</v>
      </c>
      <c r="L9" s="89">
        <f t="shared" si="0"/>
        <v>31.80952380952381</v>
      </c>
      <c r="M9" s="90"/>
      <c r="N9" s="87"/>
      <c r="O9" s="88"/>
      <c r="P9" s="87"/>
      <c r="Q9" s="88"/>
      <c r="R9" s="87"/>
      <c r="S9" s="87"/>
      <c r="T9" s="87"/>
      <c r="U9" s="87"/>
      <c r="V9" s="87"/>
      <c r="W9" s="87"/>
      <c r="X9" s="87"/>
      <c r="Y9" s="89"/>
      <c r="Z9" s="95"/>
      <c r="AA9" s="87"/>
      <c r="AB9" s="88"/>
      <c r="AC9" s="87"/>
      <c r="AD9" s="88"/>
      <c r="AE9" s="87"/>
      <c r="AF9" s="87"/>
      <c r="AG9" s="87"/>
      <c r="AH9" s="87"/>
      <c r="AI9" s="87"/>
      <c r="AJ9" s="87"/>
      <c r="AK9" s="87"/>
      <c r="AL9" s="89"/>
      <c r="AM9" s="91"/>
      <c r="AN9" s="13"/>
      <c r="AO9" s="13"/>
      <c r="AP9" s="13"/>
      <c r="AQ9" s="13"/>
      <c r="AR9" s="13"/>
      <c r="AS9" s="13"/>
    </row>
    <row r="10" spans="1:59" s="6" customFormat="1" ht="9.6" customHeight="1">
      <c r="A10" s="86" t="s">
        <v>45</v>
      </c>
      <c r="B10" s="88" t="s">
        <v>24</v>
      </c>
      <c r="C10" s="87">
        <v>453</v>
      </c>
      <c r="D10" s="87">
        <v>428</v>
      </c>
      <c r="E10" s="87">
        <v>16</v>
      </c>
      <c r="F10" s="87">
        <v>16</v>
      </c>
      <c r="G10" s="87">
        <v>13</v>
      </c>
      <c r="H10" s="87">
        <v>13</v>
      </c>
      <c r="I10" s="87">
        <v>49</v>
      </c>
      <c r="J10" s="87">
        <v>47</v>
      </c>
      <c r="K10" s="87">
        <f>+F10+H10+J10</f>
        <v>76</v>
      </c>
      <c r="L10" s="89">
        <f t="shared" si="0"/>
        <v>16.777041942604857</v>
      </c>
      <c r="M10" s="90"/>
      <c r="N10" s="87"/>
      <c r="O10" s="88"/>
      <c r="P10" s="87"/>
      <c r="Q10" s="88"/>
      <c r="R10" s="87"/>
      <c r="S10" s="87"/>
      <c r="T10" s="87"/>
      <c r="U10" s="87"/>
      <c r="V10" s="87"/>
      <c r="W10" s="87"/>
      <c r="X10" s="87"/>
      <c r="Y10" s="89"/>
      <c r="Z10" s="95"/>
      <c r="AA10" s="87"/>
      <c r="AB10" s="88"/>
      <c r="AC10" s="87"/>
      <c r="AD10" s="88"/>
      <c r="AE10" s="87"/>
      <c r="AF10" s="87"/>
      <c r="AG10" s="87"/>
      <c r="AH10" s="87"/>
      <c r="AI10" s="87"/>
      <c r="AJ10" s="87"/>
      <c r="AK10" s="87"/>
      <c r="AL10" s="89"/>
      <c r="AM10" s="91"/>
      <c r="AN10" s="13"/>
      <c r="AO10" s="13"/>
      <c r="AP10" s="13"/>
      <c r="AQ10" s="13"/>
      <c r="AR10" s="13"/>
      <c r="AS10" s="13"/>
    </row>
    <row r="11" spans="1:59" s="6" customFormat="1" ht="9.6" customHeight="1">
      <c r="A11" s="86" t="s">
        <v>46</v>
      </c>
      <c r="B11" s="88"/>
      <c r="C11" s="87">
        <v>180</v>
      </c>
      <c r="D11" s="87" t="s">
        <v>2</v>
      </c>
      <c r="E11" s="87">
        <v>20</v>
      </c>
      <c r="F11" s="87" t="s">
        <v>2</v>
      </c>
      <c r="G11" s="87">
        <v>15</v>
      </c>
      <c r="H11" s="87" t="s">
        <v>2</v>
      </c>
      <c r="I11" s="87">
        <v>7</v>
      </c>
      <c r="J11" s="87" t="s">
        <v>2</v>
      </c>
      <c r="K11" s="87">
        <f>E11+G11+I11</f>
        <v>42</v>
      </c>
      <c r="L11" s="89">
        <f t="shared" si="0"/>
        <v>23.333333333333332</v>
      </c>
      <c r="M11" s="90"/>
      <c r="N11" s="87"/>
      <c r="O11" s="88"/>
      <c r="P11" s="87"/>
      <c r="Q11" s="88"/>
      <c r="R11" s="87"/>
      <c r="S11" s="87"/>
      <c r="T11" s="87"/>
      <c r="U11" s="87"/>
      <c r="V11" s="87"/>
      <c r="W11" s="87"/>
      <c r="X11" s="87"/>
      <c r="Y11" s="89"/>
      <c r="Z11" s="95"/>
      <c r="AA11" s="87"/>
      <c r="AB11" s="88"/>
      <c r="AC11" s="87"/>
      <c r="AD11" s="88"/>
      <c r="AE11" s="87"/>
      <c r="AF11" s="87"/>
      <c r="AG11" s="87"/>
      <c r="AH11" s="87"/>
      <c r="AI11" s="87"/>
      <c r="AJ11" s="87"/>
      <c r="AK11" s="87"/>
      <c r="AL11" s="89"/>
      <c r="AM11" s="91"/>
      <c r="AN11" s="13"/>
      <c r="AO11" s="13"/>
      <c r="AP11" s="13"/>
      <c r="AQ11" s="13"/>
      <c r="AR11" s="13"/>
      <c r="AS11" s="13"/>
    </row>
    <row r="12" spans="1:59" s="6" customFormat="1" ht="9.6" customHeight="1">
      <c r="A12" s="86" t="s">
        <v>26</v>
      </c>
      <c r="B12" s="88" t="s">
        <v>24</v>
      </c>
      <c r="C12" s="87">
        <v>123</v>
      </c>
      <c r="D12" s="87">
        <v>4</v>
      </c>
      <c r="E12" s="87">
        <v>1</v>
      </c>
      <c r="F12" s="87" t="s">
        <v>2</v>
      </c>
      <c r="G12" s="87">
        <v>7</v>
      </c>
      <c r="H12" s="87" t="s">
        <v>2</v>
      </c>
      <c r="I12" s="87">
        <v>6</v>
      </c>
      <c r="J12" s="87" t="s">
        <v>2</v>
      </c>
      <c r="K12" s="87">
        <f>E12+G12+I12</f>
        <v>14</v>
      </c>
      <c r="L12" s="89">
        <f t="shared" si="0"/>
        <v>11.38211382113821</v>
      </c>
      <c r="M12" s="90"/>
      <c r="N12" s="87"/>
      <c r="O12" s="88"/>
      <c r="P12" s="87"/>
      <c r="Q12" s="88"/>
      <c r="R12" s="87"/>
      <c r="S12" s="87"/>
      <c r="T12" s="87"/>
      <c r="U12" s="87"/>
      <c r="V12" s="87"/>
      <c r="W12" s="87"/>
      <c r="X12" s="87"/>
      <c r="Y12" s="89"/>
      <c r="Z12" s="95"/>
      <c r="AA12" s="87"/>
      <c r="AB12" s="88"/>
      <c r="AC12" s="87"/>
      <c r="AD12" s="88"/>
      <c r="AE12" s="87"/>
      <c r="AF12" s="87"/>
      <c r="AG12" s="87"/>
      <c r="AH12" s="87"/>
      <c r="AI12" s="87"/>
      <c r="AJ12" s="87"/>
      <c r="AK12" s="87"/>
      <c r="AL12" s="89"/>
      <c r="AM12" s="91"/>
      <c r="AN12" s="13"/>
      <c r="AO12" s="13"/>
      <c r="AP12" s="13"/>
      <c r="AQ12" s="13"/>
      <c r="AR12" s="13"/>
      <c r="AS12" s="13"/>
    </row>
    <row r="13" spans="1:59" s="6" customFormat="1" ht="9.6" customHeight="1">
      <c r="A13" s="86" t="s">
        <v>15</v>
      </c>
      <c r="B13" s="88" t="s">
        <v>24</v>
      </c>
      <c r="C13" s="87">
        <v>378</v>
      </c>
      <c r="D13" s="87">
        <f>378*0.83</f>
        <v>313.74</v>
      </c>
      <c r="E13" s="87">
        <v>33</v>
      </c>
      <c r="F13" s="87" t="s">
        <v>2</v>
      </c>
      <c r="G13" s="87">
        <v>3</v>
      </c>
      <c r="H13" s="87" t="s">
        <v>2</v>
      </c>
      <c r="I13" s="87">
        <v>54</v>
      </c>
      <c r="J13" s="87" t="s">
        <v>2</v>
      </c>
      <c r="K13" s="87">
        <f>E13+G13+I13</f>
        <v>90</v>
      </c>
      <c r="L13" s="89">
        <f t="shared" si="0"/>
        <v>23.809523809523807</v>
      </c>
      <c r="M13" s="90"/>
      <c r="N13" s="87"/>
      <c r="O13" s="88"/>
      <c r="P13" s="87"/>
      <c r="Q13" s="88"/>
      <c r="R13" s="87"/>
      <c r="S13" s="87"/>
      <c r="T13" s="87"/>
      <c r="U13" s="87"/>
      <c r="V13" s="87"/>
      <c r="W13" s="87"/>
      <c r="X13" s="87"/>
      <c r="Y13" s="89"/>
      <c r="Z13" s="95"/>
      <c r="AA13" s="87"/>
      <c r="AB13" s="88"/>
      <c r="AC13" s="87"/>
      <c r="AD13" s="88"/>
      <c r="AE13" s="87"/>
      <c r="AF13" s="87"/>
      <c r="AG13" s="87"/>
      <c r="AH13" s="87"/>
      <c r="AI13" s="87"/>
      <c r="AJ13" s="87"/>
      <c r="AK13" s="87"/>
      <c r="AL13" s="89"/>
      <c r="AM13" s="91"/>
      <c r="AN13" s="13"/>
      <c r="AO13" s="13"/>
      <c r="AP13" s="13"/>
      <c r="AQ13" s="13"/>
      <c r="AR13" s="13"/>
      <c r="AS13" s="13"/>
    </row>
    <row r="14" spans="1:59" s="6" customFormat="1" ht="9.6" customHeight="1">
      <c r="A14" s="86" t="s">
        <v>27</v>
      </c>
      <c r="B14" s="88" t="s">
        <v>24</v>
      </c>
      <c r="C14" s="87" t="s">
        <v>2</v>
      </c>
      <c r="D14" s="87">
        <v>60</v>
      </c>
      <c r="E14" s="87" t="s">
        <v>2</v>
      </c>
      <c r="F14" s="87" t="s">
        <v>2</v>
      </c>
      <c r="G14" s="87" t="s">
        <v>2</v>
      </c>
      <c r="H14" s="87" t="s">
        <v>2</v>
      </c>
      <c r="I14" s="87" t="s">
        <v>2</v>
      </c>
      <c r="J14" s="87" t="s">
        <v>2</v>
      </c>
      <c r="K14" s="87">
        <f>D14*0.18</f>
        <v>10.799999999999999</v>
      </c>
      <c r="L14" s="89">
        <f>+K14/D14*100</f>
        <v>18</v>
      </c>
      <c r="M14" s="90"/>
      <c r="N14" s="87"/>
      <c r="O14" s="88"/>
      <c r="P14" s="87"/>
      <c r="Q14" s="88"/>
      <c r="R14" s="87"/>
      <c r="S14" s="87"/>
      <c r="T14" s="87"/>
      <c r="U14" s="87"/>
      <c r="V14" s="87"/>
      <c r="W14" s="87"/>
      <c r="X14" s="87"/>
      <c r="Y14" s="89"/>
      <c r="Z14" s="95"/>
      <c r="AA14" s="87"/>
      <c r="AB14" s="88"/>
      <c r="AC14" s="87"/>
      <c r="AD14" s="88"/>
      <c r="AE14" s="87"/>
      <c r="AF14" s="87"/>
      <c r="AG14" s="87"/>
      <c r="AH14" s="87"/>
      <c r="AI14" s="87"/>
      <c r="AJ14" s="87"/>
      <c r="AK14" s="87"/>
      <c r="AL14" s="89"/>
      <c r="AM14" s="91"/>
      <c r="AN14" s="13"/>
      <c r="AO14" s="13"/>
      <c r="AP14" s="13"/>
      <c r="AQ14" s="13"/>
      <c r="AR14" s="13"/>
      <c r="AS14" s="13"/>
    </row>
    <row r="15" spans="1:59" s="6" customFormat="1" ht="9.6" customHeight="1">
      <c r="A15" s="86" t="s">
        <v>16</v>
      </c>
      <c r="B15" s="88"/>
      <c r="C15" s="87">
        <v>100</v>
      </c>
      <c r="D15" s="87">
        <v>84</v>
      </c>
      <c r="E15" s="87">
        <v>6</v>
      </c>
      <c r="F15" s="87">
        <v>6</v>
      </c>
      <c r="G15" s="87">
        <v>4</v>
      </c>
      <c r="H15" s="87">
        <v>4</v>
      </c>
      <c r="I15" s="87">
        <v>12</v>
      </c>
      <c r="J15" s="87">
        <v>12</v>
      </c>
      <c r="K15" s="87">
        <f>E15+G15+I15</f>
        <v>22</v>
      </c>
      <c r="L15" s="89">
        <f>IF(AND(ISNUMBER(C15),ISNUMBER(K15)),+K15/C15*100,IF(ISTEXT(K15),K15,".."))</f>
        <v>22</v>
      </c>
      <c r="M15" s="90"/>
      <c r="N15" s="87"/>
      <c r="O15" s="88"/>
      <c r="P15" s="87"/>
      <c r="Q15" s="88"/>
      <c r="R15" s="87"/>
      <c r="S15" s="87"/>
      <c r="T15" s="87"/>
      <c r="U15" s="87"/>
      <c r="V15" s="87"/>
      <c r="W15" s="87"/>
      <c r="X15" s="87"/>
      <c r="Y15" s="89"/>
      <c r="Z15" s="95"/>
      <c r="AA15" s="87"/>
      <c r="AB15" s="88"/>
      <c r="AC15" s="87"/>
      <c r="AD15" s="88"/>
      <c r="AE15" s="87"/>
      <c r="AF15" s="87"/>
      <c r="AG15" s="87"/>
      <c r="AH15" s="87"/>
      <c r="AI15" s="87"/>
      <c r="AJ15" s="87"/>
      <c r="AK15" s="87"/>
      <c r="AL15" s="89"/>
      <c r="AM15" s="91"/>
      <c r="AN15" s="13"/>
      <c r="AO15" s="13"/>
      <c r="AP15" s="13"/>
      <c r="AQ15" s="13"/>
      <c r="AR15" s="13"/>
      <c r="AS15" s="13"/>
    </row>
    <row r="16" spans="1:59" s="6" customFormat="1" ht="9.6" customHeight="1">
      <c r="A16" s="86" t="s">
        <v>17</v>
      </c>
      <c r="B16" s="88" t="s">
        <v>24</v>
      </c>
      <c r="C16" s="87">
        <v>81</v>
      </c>
      <c r="D16" s="87">
        <v>64</v>
      </c>
      <c r="E16" s="87">
        <v>3</v>
      </c>
      <c r="F16" s="87">
        <v>3</v>
      </c>
      <c r="G16" s="87">
        <v>4</v>
      </c>
      <c r="H16" s="87">
        <v>4</v>
      </c>
      <c r="I16" s="87">
        <v>16</v>
      </c>
      <c r="J16" s="87">
        <v>16</v>
      </c>
      <c r="K16" s="87">
        <v>23</v>
      </c>
      <c r="L16" s="89">
        <f>IF(AND(ISNUMBER(D16),ISNUMBER(K16)),+K16/D16*100,IF(ISTEXT(K16),K16,".."))</f>
        <v>35.9375</v>
      </c>
      <c r="M16" s="90"/>
      <c r="N16" s="87"/>
      <c r="O16" s="88"/>
      <c r="P16" s="87"/>
      <c r="Q16" s="88"/>
      <c r="R16" s="87"/>
      <c r="S16" s="87"/>
      <c r="T16" s="87"/>
      <c r="U16" s="87"/>
      <c r="V16" s="87"/>
      <c r="W16" s="87"/>
      <c r="X16" s="87"/>
      <c r="Y16" s="89"/>
      <c r="Z16" s="95"/>
      <c r="AA16" s="87"/>
      <c r="AB16" s="88"/>
      <c r="AC16" s="87"/>
      <c r="AD16" s="88"/>
      <c r="AE16" s="87"/>
      <c r="AF16" s="87"/>
      <c r="AG16" s="87"/>
      <c r="AH16" s="87"/>
      <c r="AI16" s="87"/>
      <c r="AJ16" s="87"/>
      <c r="AK16" s="87"/>
      <c r="AL16" s="89"/>
      <c r="AM16" s="91"/>
      <c r="AN16" s="13"/>
      <c r="AO16" s="13"/>
      <c r="AP16" s="13"/>
      <c r="AQ16" s="13"/>
      <c r="AR16" s="13"/>
      <c r="AS16" s="13"/>
    </row>
    <row r="17" spans="1:45" s="6" customFormat="1" ht="9.6" customHeight="1">
      <c r="A17" s="86" t="s">
        <v>28</v>
      </c>
      <c r="B17" s="88" t="s">
        <v>24</v>
      </c>
      <c r="C17" s="87">
        <v>90</v>
      </c>
      <c r="D17" s="87">
        <v>77</v>
      </c>
      <c r="E17" s="87">
        <v>6</v>
      </c>
      <c r="F17" s="87" t="s">
        <v>2</v>
      </c>
      <c r="G17" s="87">
        <v>6</v>
      </c>
      <c r="H17" s="87" t="s">
        <v>2</v>
      </c>
      <c r="I17" s="87">
        <v>6</v>
      </c>
      <c r="J17" s="87" t="s">
        <v>2</v>
      </c>
      <c r="K17" s="87">
        <f t="shared" ref="K17:K26" si="1">E17+G17+I17</f>
        <v>18</v>
      </c>
      <c r="L17" s="89">
        <f t="shared" ref="L17:L33" si="2">IF(AND(ISNUMBER(C17),ISNUMBER(K17)),+K17/C17*100,IF(ISTEXT(K17),K17,".."))</f>
        <v>20</v>
      </c>
      <c r="M17" s="90"/>
      <c r="N17" s="87"/>
      <c r="O17" s="88"/>
      <c r="P17" s="87"/>
      <c r="Q17" s="88"/>
      <c r="R17" s="87"/>
      <c r="S17" s="87"/>
      <c r="T17" s="87"/>
      <c r="U17" s="87"/>
      <c r="V17" s="87"/>
      <c r="W17" s="87"/>
      <c r="X17" s="87"/>
      <c r="Y17" s="89"/>
      <c r="Z17" s="95"/>
      <c r="AA17" s="87"/>
      <c r="AB17" s="88"/>
      <c r="AC17" s="87"/>
      <c r="AD17" s="88"/>
      <c r="AE17" s="87"/>
      <c r="AF17" s="87"/>
      <c r="AG17" s="87"/>
      <c r="AH17" s="87"/>
      <c r="AI17" s="87"/>
      <c r="AJ17" s="87"/>
      <c r="AK17" s="87"/>
      <c r="AL17" s="89"/>
      <c r="AM17" s="91"/>
      <c r="AN17" s="13"/>
      <c r="AO17" s="13"/>
      <c r="AP17" s="13"/>
      <c r="AQ17" s="13"/>
      <c r="AR17" s="13"/>
      <c r="AS17" s="13"/>
    </row>
    <row r="18" spans="1:45" s="6" customFormat="1" ht="9.6" customHeight="1">
      <c r="A18" s="86" t="s">
        <v>38</v>
      </c>
      <c r="B18" s="88" t="s">
        <v>24</v>
      </c>
      <c r="C18" s="87">
        <v>50</v>
      </c>
      <c r="D18" s="87">
        <v>50</v>
      </c>
      <c r="E18" s="87">
        <v>1</v>
      </c>
      <c r="F18" s="87">
        <v>1</v>
      </c>
      <c r="G18" s="87" t="s">
        <v>2</v>
      </c>
      <c r="H18" s="87" t="s">
        <v>2</v>
      </c>
      <c r="I18" s="87">
        <v>10</v>
      </c>
      <c r="J18" s="87">
        <v>10</v>
      </c>
      <c r="K18" s="87">
        <f t="shared" si="1"/>
        <v>11</v>
      </c>
      <c r="L18" s="89">
        <f t="shared" si="2"/>
        <v>22</v>
      </c>
      <c r="M18" s="90"/>
      <c r="N18" s="87"/>
      <c r="O18" s="88"/>
      <c r="P18" s="87"/>
      <c r="Q18" s="88"/>
      <c r="R18" s="87"/>
      <c r="S18" s="87"/>
      <c r="T18" s="87"/>
      <c r="U18" s="87"/>
      <c r="V18" s="87"/>
      <c r="W18" s="87"/>
      <c r="X18" s="87"/>
      <c r="Y18" s="89"/>
      <c r="Z18" s="95"/>
      <c r="AA18" s="87"/>
      <c r="AB18" s="88"/>
      <c r="AC18" s="87"/>
      <c r="AD18" s="88"/>
      <c r="AE18" s="87"/>
      <c r="AF18" s="87"/>
      <c r="AG18" s="87"/>
      <c r="AH18" s="87"/>
      <c r="AI18" s="87"/>
      <c r="AJ18" s="87"/>
      <c r="AK18" s="87"/>
      <c r="AL18" s="89"/>
      <c r="AM18" s="91"/>
      <c r="AN18" s="13"/>
      <c r="AO18" s="13"/>
      <c r="AP18" s="13"/>
      <c r="AQ18" s="13"/>
      <c r="AR18" s="13"/>
      <c r="AS18" s="13"/>
    </row>
    <row r="19" spans="1:45" s="6" customFormat="1" ht="9.6" customHeight="1">
      <c r="A19" s="86" t="s">
        <v>39</v>
      </c>
      <c r="B19" s="88" t="s">
        <v>24</v>
      </c>
      <c r="C19" s="87">
        <v>65</v>
      </c>
      <c r="D19" s="87">
        <v>58</v>
      </c>
      <c r="E19" s="87">
        <v>5</v>
      </c>
      <c r="F19" s="87">
        <v>5</v>
      </c>
      <c r="G19" s="87">
        <v>1</v>
      </c>
      <c r="H19" s="87">
        <v>1</v>
      </c>
      <c r="I19" s="87">
        <v>1</v>
      </c>
      <c r="J19" s="87">
        <v>1</v>
      </c>
      <c r="K19" s="87">
        <f t="shared" si="1"/>
        <v>7</v>
      </c>
      <c r="L19" s="89">
        <f t="shared" si="2"/>
        <v>10.76923076923077</v>
      </c>
      <c r="M19" s="90"/>
      <c r="N19" s="87"/>
      <c r="O19" s="88"/>
      <c r="P19" s="87"/>
      <c r="Q19" s="88"/>
      <c r="R19" s="87"/>
      <c r="S19" s="87"/>
      <c r="T19" s="87"/>
      <c r="U19" s="87"/>
      <c r="V19" s="87"/>
      <c r="W19" s="87"/>
      <c r="X19" s="87"/>
      <c r="Y19" s="89"/>
      <c r="Z19" s="95"/>
      <c r="AA19" s="87"/>
      <c r="AB19" s="88"/>
      <c r="AC19" s="87"/>
      <c r="AD19" s="88"/>
      <c r="AE19" s="87"/>
      <c r="AF19" s="87"/>
      <c r="AG19" s="87"/>
      <c r="AH19" s="87"/>
      <c r="AI19" s="87"/>
      <c r="AJ19" s="87"/>
      <c r="AK19" s="87"/>
      <c r="AL19" s="89"/>
      <c r="AM19" s="91"/>
      <c r="AN19" s="13"/>
      <c r="AO19" s="13"/>
      <c r="AP19" s="13"/>
      <c r="AQ19" s="13"/>
      <c r="AR19" s="13"/>
      <c r="AS19" s="13"/>
    </row>
    <row r="20" spans="1:45" s="6" customFormat="1" ht="9.6" customHeight="1">
      <c r="A20" s="86" t="s">
        <v>40</v>
      </c>
      <c r="B20" s="88" t="s">
        <v>24</v>
      </c>
      <c r="C20" s="87">
        <v>121</v>
      </c>
      <c r="D20" s="87">
        <v>112</v>
      </c>
      <c r="E20" s="87">
        <v>9</v>
      </c>
      <c r="F20" s="87">
        <v>9</v>
      </c>
      <c r="G20" s="87" t="s">
        <v>2</v>
      </c>
      <c r="H20" s="87" t="s">
        <v>2</v>
      </c>
      <c r="I20" s="87">
        <v>14</v>
      </c>
      <c r="J20" s="87">
        <v>14</v>
      </c>
      <c r="K20" s="87">
        <f t="shared" si="1"/>
        <v>23</v>
      </c>
      <c r="L20" s="89">
        <f t="shared" si="2"/>
        <v>19.008264462809919</v>
      </c>
      <c r="M20" s="90"/>
      <c r="N20" s="87"/>
      <c r="O20" s="88"/>
      <c r="P20" s="87"/>
      <c r="Q20" s="88"/>
      <c r="R20" s="87"/>
      <c r="S20" s="87"/>
      <c r="T20" s="87"/>
      <c r="U20" s="87"/>
      <c r="V20" s="87"/>
      <c r="W20" s="87"/>
      <c r="X20" s="87"/>
      <c r="Y20" s="89"/>
      <c r="Z20" s="95"/>
      <c r="AA20" s="87"/>
      <c r="AB20" s="88"/>
      <c r="AC20" s="87"/>
      <c r="AD20" s="88"/>
      <c r="AE20" s="87"/>
      <c r="AF20" s="87"/>
      <c r="AG20" s="87"/>
      <c r="AH20" s="87"/>
      <c r="AI20" s="87"/>
      <c r="AJ20" s="87"/>
      <c r="AK20" s="87"/>
      <c r="AL20" s="89"/>
      <c r="AM20" s="91"/>
      <c r="AN20" s="13"/>
      <c r="AO20" s="13"/>
      <c r="AP20" s="13"/>
      <c r="AQ20" s="13"/>
      <c r="AR20" s="13"/>
      <c r="AS20" s="13"/>
    </row>
    <row r="21" spans="1:45" s="6" customFormat="1" ht="9.6" customHeight="1">
      <c r="A21" s="86" t="s">
        <v>41</v>
      </c>
      <c r="B21" s="88" t="s">
        <v>24</v>
      </c>
      <c r="C21" s="87">
        <v>87</v>
      </c>
      <c r="D21" s="87">
        <v>79</v>
      </c>
      <c r="E21" s="87">
        <v>12</v>
      </c>
      <c r="F21" s="87">
        <v>12</v>
      </c>
      <c r="G21" s="87">
        <v>5</v>
      </c>
      <c r="H21" s="87">
        <v>5</v>
      </c>
      <c r="I21" s="87">
        <v>16</v>
      </c>
      <c r="J21" s="87">
        <v>16</v>
      </c>
      <c r="K21" s="87">
        <f t="shared" si="1"/>
        <v>33</v>
      </c>
      <c r="L21" s="89">
        <f t="shared" si="2"/>
        <v>37.931034482758619</v>
      </c>
      <c r="M21" s="90"/>
      <c r="N21" s="87"/>
      <c r="O21" s="88"/>
      <c r="P21" s="87"/>
      <c r="Q21" s="88"/>
      <c r="R21" s="87"/>
      <c r="S21" s="87"/>
      <c r="T21" s="87"/>
      <c r="U21" s="87"/>
      <c r="V21" s="87"/>
      <c r="W21" s="87"/>
      <c r="X21" s="87"/>
      <c r="Y21" s="89"/>
      <c r="Z21" s="95"/>
      <c r="AA21" s="87"/>
      <c r="AB21" s="88"/>
      <c r="AC21" s="87"/>
      <c r="AD21" s="88"/>
      <c r="AE21" s="87"/>
      <c r="AF21" s="87"/>
      <c r="AG21" s="87"/>
      <c r="AH21" s="87"/>
      <c r="AI21" s="87"/>
      <c r="AJ21" s="87"/>
      <c r="AK21" s="87"/>
      <c r="AL21" s="89"/>
      <c r="AM21" s="91"/>
      <c r="AN21" s="13"/>
      <c r="AO21" s="13"/>
      <c r="AP21" s="13"/>
      <c r="AQ21" s="13"/>
      <c r="AR21" s="13"/>
      <c r="AS21" s="13"/>
    </row>
    <row r="22" spans="1:45" s="6" customFormat="1" ht="9.6" customHeight="1">
      <c r="A22" s="86" t="s">
        <v>42</v>
      </c>
      <c r="B22" s="88" t="s">
        <v>24</v>
      </c>
      <c r="C22" s="87">
        <v>111</v>
      </c>
      <c r="D22" s="87">
        <v>110</v>
      </c>
      <c r="E22" s="87">
        <v>28</v>
      </c>
      <c r="F22" s="87">
        <v>28</v>
      </c>
      <c r="G22" s="87" t="s">
        <v>2</v>
      </c>
      <c r="H22" s="87" t="s">
        <v>2</v>
      </c>
      <c r="I22" s="87">
        <v>14</v>
      </c>
      <c r="J22" s="87">
        <v>14</v>
      </c>
      <c r="K22" s="87">
        <f t="shared" si="1"/>
        <v>42</v>
      </c>
      <c r="L22" s="89">
        <f t="shared" si="2"/>
        <v>37.837837837837839</v>
      </c>
      <c r="M22" s="90"/>
      <c r="N22" s="87"/>
      <c r="O22" s="88"/>
      <c r="P22" s="87"/>
      <c r="Q22" s="88"/>
      <c r="R22" s="87"/>
      <c r="S22" s="87"/>
      <c r="T22" s="87"/>
      <c r="U22" s="87"/>
      <c r="V22" s="87"/>
      <c r="W22" s="87"/>
      <c r="X22" s="87"/>
      <c r="Y22" s="89"/>
      <c r="Z22" s="95"/>
      <c r="AA22" s="87"/>
      <c r="AB22" s="88"/>
      <c r="AC22" s="87"/>
      <c r="AD22" s="88"/>
      <c r="AE22" s="87"/>
      <c r="AF22" s="87"/>
      <c r="AG22" s="87"/>
      <c r="AH22" s="87"/>
      <c r="AI22" s="87"/>
      <c r="AJ22" s="87"/>
      <c r="AK22" s="87"/>
      <c r="AL22" s="89"/>
      <c r="AM22" s="91"/>
      <c r="AN22" s="13"/>
      <c r="AO22" s="13"/>
      <c r="AP22" s="13"/>
      <c r="AQ22" s="13"/>
      <c r="AR22" s="13"/>
      <c r="AS22" s="13"/>
    </row>
    <row r="23" spans="1:45" s="6" customFormat="1" ht="9.6" customHeight="1">
      <c r="A23" s="86" t="s">
        <v>29</v>
      </c>
      <c r="B23" s="88"/>
      <c r="C23" s="87">
        <v>90</v>
      </c>
      <c r="D23" s="87">
        <v>79</v>
      </c>
      <c r="E23" s="87">
        <v>6</v>
      </c>
      <c r="F23" s="87">
        <v>6</v>
      </c>
      <c r="G23" s="87">
        <v>5</v>
      </c>
      <c r="H23" s="87">
        <v>5</v>
      </c>
      <c r="I23" s="87">
        <v>23</v>
      </c>
      <c r="J23" s="87">
        <v>23</v>
      </c>
      <c r="K23" s="87">
        <f t="shared" si="1"/>
        <v>34</v>
      </c>
      <c r="L23" s="89">
        <f t="shared" si="2"/>
        <v>37.777777777777779</v>
      </c>
      <c r="M23" s="90"/>
      <c r="N23" s="87"/>
      <c r="O23" s="88"/>
      <c r="P23" s="87"/>
      <c r="Q23" s="88"/>
      <c r="R23" s="87"/>
      <c r="S23" s="87"/>
      <c r="T23" s="87"/>
      <c r="U23" s="87"/>
      <c r="V23" s="87"/>
      <c r="W23" s="87"/>
      <c r="X23" s="87"/>
      <c r="Y23" s="89"/>
      <c r="Z23" s="95"/>
      <c r="AA23" s="87"/>
      <c r="AB23" s="88"/>
      <c r="AC23" s="87"/>
      <c r="AD23" s="88"/>
      <c r="AE23" s="87"/>
      <c r="AF23" s="87"/>
      <c r="AG23" s="87"/>
      <c r="AH23" s="87"/>
      <c r="AI23" s="87"/>
      <c r="AJ23" s="87"/>
      <c r="AK23" s="87"/>
      <c r="AL23" s="89"/>
      <c r="AM23" s="91"/>
      <c r="AN23" s="13"/>
      <c r="AO23" s="13"/>
      <c r="AP23" s="13"/>
      <c r="AQ23" s="13"/>
      <c r="AR23" s="13"/>
      <c r="AS23" s="13"/>
    </row>
    <row r="24" spans="1:45" s="6" customFormat="1" ht="9.6" customHeight="1">
      <c r="A24" s="86" t="s">
        <v>43</v>
      </c>
      <c r="B24" s="88" t="s">
        <v>24</v>
      </c>
      <c r="C24" s="87">
        <v>4</v>
      </c>
      <c r="D24" s="87" t="s">
        <v>2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f t="shared" si="1"/>
        <v>0</v>
      </c>
      <c r="L24" s="89">
        <f t="shared" si="2"/>
        <v>0</v>
      </c>
      <c r="M24" s="90"/>
      <c r="N24" s="87"/>
      <c r="O24" s="88"/>
      <c r="P24" s="87"/>
      <c r="Q24" s="88"/>
      <c r="R24" s="87"/>
      <c r="S24" s="87"/>
      <c r="T24" s="87"/>
      <c r="U24" s="87"/>
      <c r="V24" s="87"/>
      <c r="W24" s="87"/>
      <c r="X24" s="87"/>
      <c r="Y24" s="89"/>
      <c r="Z24" s="95"/>
      <c r="AA24" s="87"/>
      <c r="AB24" s="88"/>
      <c r="AC24" s="87"/>
      <c r="AD24" s="88"/>
      <c r="AE24" s="87"/>
      <c r="AF24" s="87"/>
      <c r="AG24" s="87"/>
      <c r="AH24" s="87"/>
      <c r="AI24" s="87"/>
      <c r="AJ24" s="87"/>
      <c r="AK24" s="87"/>
      <c r="AL24" s="89"/>
      <c r="AM24" s="91"/>
      <c r="AN24" s="13"/>
      <c r="AO24" s="13"/>
      <c r="AP24" s="13"/>
      <c r="AQ24" s="13"/>
      <c r="AR24" s="13"/>
      <c r="AS24" s="13"/>
    </row>
    <row r="25" spans="1:45" s="6" customFormat="1" ht="9.6" customHeight="1">
      <c r="A25" s="86" t="s">
        <v>3</v>
      </c>
      <c r="B25" s="88" t="s">
        <v>24</v>
      </c>
      <c r="C25" s="87">
        <v>57</v>
      </c>
      <c r="D25" s="87">
        <v>45</v>
      </c>
      <c r="E25" s="87">
        <v>0</v>
      </c>
      <c r="F25" s="87">
        <v>0</v>
      </c>
      <c r="G25" s="87">
        <v>0</v>
      </c>
      <c r="H25" s="87">
        <v>0</v>
      </c>
      <c r="I25" s="87">
        <v>1</v>
      </c>
      <c r="J25" s="87">
        <v>0</v>
      </c>
      <c r="K25" s="87">
        <f>E25+G25+I25</f>
        <v>1</v>
      </c>
      <c r="L25" s="89">
        <f t="shared" si="2"/>
        <v>1.7543859649122806</v>
      </c>
      <c r="M25" s="90"/>
      <c r="N25" s="87"/>
      <c r="O25" s="88"/>
      <c r="P25" s="87"/>
      <c r="Q25" s="88"/>
      <c r="R25" s="87"/>
      <c r="S25" s="87"/>
      <c r="T25" s="87"/>
      <c r="U25" s="87"/>
      <c r="V25" s="87"/>
      <c r="W25" s="87"/>
      <c r="X25" s="87"/>
      <c r="Y25" s="89"/>
      <c r="Z25" s="95"/>
      <c r="AA25" s="87"/>
      <c r="AB25" s="88"/>
      <c r="AC25" s="87"/>
      <c r="AD25" s="88"/>
      <c r="AE25" s="87"/>
      <c r="AF25" s="87"/>
      <c r="AG25" s="87"/>
      <c r="AH25" s="87"/>
      <c r="AI25" s="87"/>
      <c r="AJ25" s="87"/>
      <c r="AK25" s="87"/>
      <c r="AL25" s="89"/>
      <c r="AM25" s="91"/>
      <c r="AN25" s="13"/>
      <c r="AO25" s="13"/>
      <c r="AP25" s="13"/>
      <c r="AQ25" s="13"/>
      <c r="AR25" s="13"/>
      <c r="AS25" s="13"/>
    </row>
    <row r="26" spans="1:45" s="6" customFormat="1" ht="9.6" customHeight="1">
      <c r="A26" s="86" t="s">
        <v>4</v>
      </c>
      <c r="B26" s="88"/>
      <c r="C26" s="87">
        <v>118</v>
      </c>
      <c r="D26" s="87">
        <v>19</v>
      </c>
      <c r="E26" s="87">
        <v>15</v>
      </c>
      <c r="F26" s="87" t="s">
        <v>2</v>
      </c>
      <c r="G26" s="87">
        <v>7</v>
      </c>
      <c r="H26" s="87" t="s">
        <v>2</v>
      </c>
      <c r="I26" s="87">
        <v>26</v>
      </c>
      <c r="J26" s="87" t="s">
        <v>2</v>
      </c>
      <c r="K26" s="87">
        <f t="shared" si="1"/>
        <v>48</v>
      </c>
      <c r="L26" s="89">
        <f t="shared" si="2"/>
        <v>40.677966101694921</v>
      </c>
      <c r="M26" s="90"/>
      <c r="N26" s="87"/>
      <c r="O26" s="88"/>
      <c r="P26" s="87"/>
      <c r="Q26" s="88"/>
      <c r="R26" s="87"/>
      <c r="S26" s="87"/>
      <c r="T26" s="87"/>
      <c r="U26" s="87"/>
      <c r="V26" s="87"/>
      <c r="W26" s="87"/>
      <c r="X26" s="87"/>
      <c r="Y26" s="89"/>
      <c r="Z26" s="95"/>
      <c r="AA26" s="87"/>
      <c r="AB26" s="88"/>
      <c r="AC26" s="87"/>
      <c r="AD26" s="88"/>
      <c r="AE26" s="87"/>
      <c r="AF26" s="87"/>
      <c r="AG26" s="87"/>
      <c r="AH26" s="87"/>
      <c r="AI26" s="87"/>
      <c r="AJ26" s="87"/>
      <c r="AK26" s="87"/>
      <c r="AL26" s="89"/>
      <c r="AM26" s="91"/>
      <c r="AN26" s="13"/>
      <c r="AO26" s="13"/>
      <c r="AP26" s="13"/>
      <c r="AQ26" s="13"/>
      <c r="AR26" s="13"/>
      <c r="AS26" s="13"/>
    </row>
    <row r="27" spans="1:45" s="6" customFormat="1" ht="9.6" customHeight="1">
      <c r="A27" s="86" t="s">
        <v>5</v>
      </c>
      <c r="B27" s="88"/>
      <c r="C27" s="87">
        <v>64</v>
      </c>
      <c r="D27" s="87" t="s">
        <v>2</v>
      </c>
      <c r="E27" s="87" t="s">
        <v>2</v>
      </c>
      <c r="F27" s="87" t="s">
        <v>2</v>
      </c>
      <c r="G27" s="87" t="s">
        <v>2</v>
      </c>
      <c r="H27" s="87" t="s">
        <v>2</v>
      </c>
      <c r="I27" s="87" t="s">
        <v>2</v>
      </c>
      <c r="J27" s="87" t="s">
        <v>2</v>
      </c>
      <c r="K27" s="87">
        <v>33</v>
      </c>
      <c r="L27" s="89">
        <f t="shared" si="2"/>
        <v>51.5625</v>
      </c>
      <c r="M27" s="90"/>
      <c r="N27" s="87"/>
      <c r="O27" s="88"/>
      <c r="P27" s="87"/>
      <c r="Q27" s="88"/>
      <c r="R27" s="87"/>
      <c r="S27" s="87"/>
      <c r="T27" s="87"/>
      <c r="U27" s="87"/>
      <c r="V27" s="87"/>
      <c r="W27" s="87"/>
      <c r="X27" s="87"/>
      <c r="Y27" s="89"/>
      <c r="Z27" s="95"/>
      <c r="AA27" s="87"/>
      <c r="AB27" s="88"/>
      <c r="AC27" s="87"/>
      <c r="AD27" s="88"/>
      <c r="AE27" s="87"/>
      <c r="AF27" s="87"/>
      <c r="AG27" s="87"/>
      <c r="AH27" s="87"/>
      <c r="AI27" s="87"/>
      <c r="AJ27" s="87"/>
      <c r="AK27" s="87"/>
      <c r="AL27" s="89"/>
      <c r="AM27" s="91"/>
      <c r="AN27" s="13"/>
      <c r="AO27" s="13"/>
      <c r="AP27" s="13"/>
      <c r="AQ27" s="13"/>
      <c r="AR27" s="13"/>
      <c r="AS27" s="13"/>
    </row>
    <row r="28" spans="1:45" s="6" customFormat="1" ht="9.6" customHeight="1">
      <c r="A28" s="86" t="s">
        <v>6</v>
      </c>
      <c r="B28" s="88" t="s">
        <v>24</v>
      </c>
      <c r="C28" s="87">
        <v>59</v>
      </c>
      <c r="D28" s="87" t="s">
        <v>2</v>
      </c>
      <c r="E28" s="87">
        <v>3</v>
      </c>
      <c r="F28" s="87" t="s">
        <v>2</v>
      </c>
      <c r="G28" s="87">
        <v>2</v>
      </c>
      <c r="H28" s="87" t="s">
        <v>2</v>
      </c>
      <c r="I28" s="87">
        <v>6</v>
      </c>
      <c r="J28" s="87" t="s">
        <v>2</v>
      </c>
      <c r="K28" s="87">
        <f>E28+G28+I28</f>
        <v>11</v>
      </c>
      <c r="L28" s="89">
        <f t="shared" si="2"/>
        <v>18.64406779661017</v>
      </c>
      <c r="M28" s="90"/>
      <c r="N28" s="87"/>
      <c r="O28" s="88"/>
      <c r="P28" s="87"/>
      <c r="Q28" s="88"/>
      <c r="R28" s="87"/>
      <c r="S28" s="87"/>
      <c r="T28" s="87"/>
      <c r="U28" s="87"/>
      <c r="V28" s="87"/>
      <c r="W28" s="87"/>
      <c r="X28" s="87"/>
      <c r="Y28" s="89"/>
      <c r="Z28" s="95"/>
      <c r="AA28" s="87"/>
      <c r="AB28" s="88"/>
      <c r="AC28" s="87"/>
      <c r="AD28" s="88"/>
      <c r="AE28" s="87"/>
      <c r="AF28" s="87"/>
      <c r="AG28" s="87"/>
      <c r="AH28" s="87"/>
      <c r="AI28" s="87"/>
      <c r="AJ28" s="87"/>
      <c r="AK28" s="87"/>
      <c r="AL28" s="89"/>
      <c r="AM28" s="91"/>
      <c r="AN28" s="13"/>
      <c r="AO28" s="13"/>
      <c r="AP28" s="13"/>
      <c r="AQ28" s="13"/>
      <c r="AR28" s="13"/>
      <c r="AS28" s="13"/>
    </row>
    <row r="29" spans="1:45" s="6" customFormat="1" ht="9.6" customHeight="1">
      <c r="A29" s="86" t="s">
        <v>7</v>
      </c>
      <c r="B29" s="88" t="s">
        <v>24</v>
      </c>
      <c r="C29" s="87">
        <v>73</v>
      </c>
      <c r="D29" s="87">
        <v>73</v>
      </c>
      <c r="E29" s="87">
        <v>2</v>
      </c>
      <c r="F29" s="87">
        <v>2</v>
      </c>
      <c r="G29" s="87">
        <v>3</v>
      </c>
      <c r="H29" s="87">
        <v>3</v>
      </c>
      <c r="I29" s="87">
        <v>5</v>
      </c>
      <c r="J29" s="87">
        <v>5</v>
      </c>
      <c r="K29" s="87">
        <f>E29+G29+I29</f>
        <v>10</v>
      </c>
      <c r="L29" s="89">
        <f t="shared" si="2"/>
        <v>13.698630136986301</v>
      </c>
      <c r="M29" s="90"/>
      <c r="N29" s="87"/>
      <c r="O29" s="88"/>
      <c r="P29" s="87"/>
      <c r="Q29" s="88"/>
      <c r="R29" s="87"/>
      <c r="S29" s="87"/>
      <c r="T29" s="87"/>
      <c r="U29" s="87"/>
      <c r="V29" s="87"/>
      <c r="W29" s="87"/>
      <c r="X29" s="87"/>
      <c r="Y29" s="89"/>
      <c r="Z29" s="95"/>
      <c r="AA29" s="87"/>
      <c r="AB29" s="88"/>
      <c r="AC29" s="87"/>
      <c r="AD29" s="88"/>
      <c r="AE29" s="87"/>
      <c r="AF29" s="87"/>
      <c r="AG29" s="87"/>
      <c r="AH29" s="87"/>
      <c r="AI29" s="87"/>
      <c r="AJ29" s="87"/>
      <c r="AK29" s="87"/>
      <c r="AL29" s="89"/>
      <c r="AM29" s="91"/>
      <c r="AN29" s="13"/>
      <c r="AO29" s="13"/>
      <c r="AP29" s="13"/>
      <c r="AQ29" s="13"/>
      <c r="AR29" s="13"/>
      <c r="AS29" s="13"/>
    </row>
    <row r="30" spans="1:45" s="6" customFormat="1" ht="9.6" customHeight="1">
      <c r="A30" s="86" t="s">
        <v>8</v>
      </c>
      <c r="B30" s="88"/>
      <c r="C30" s="87">
        <v>96</v>
      </c>
      <c r="D30" s="87">
        <v>84</v>
      </c>
      <c r="E30" s="87">
        <v>10</v>
      </c>
      <c r="F30" s="87">
        <v>10</v>
      </c>
      <c r="G30" s="87">
        <v>2</v>
      </c>
      <c r="H30" s="87">
        <v>2</v>
      </c>
      <c r="I30" s="87">
        <v>1</v>
      </c>
      <c r="J30" s="87">
        <v>1</v>
      </c>
      <c r="K30" s="87">
        <f>E30+G30+I30</f>
        <v>13</v>
      </c>
      <c r="L30" s="89">
        <f t="shared" si="2"/>
        <v>13.541666666666666</v>
      </c>
      <c r="M30" s="90"/>
      <c r="N30" s="87"/>
      <c r="O30" s="88"/>
      <c r="P30" s="87"/>
      <c r="Q30" s="88"/>
      <c r="R30" s="87"/>
      <c r="S30" s="87"/>
      <c r="T30" s="87"/>
      <c r="U30" s="87"/>
      <c r="V30" s="87"/>
      <c r="W30" s="87"/>
      <c r="X30" s="87"/>
      <c r="Y30" s="89"/>
      <c r="Z30" s="95"/>
      <c r="AA30" s="87"/>
      <c r="AB30" s="88"/>
      <c r="AC30" s="87"/>
      <c r="AD30" s="88"/>
      <c r="AE30" s="87"/>
      <c r="AF30" s="87"/>
      <c r="AG30" s="87"/>
      <c r="AH30" s="87"/>
      <c r="AI30" s="87"/>
      <c r="AJ30" s="87"/>
      <c r="AK30" s="87"/>
      <c r="AL30" s="89"/>
      <c r="AM30" s="91"/>
      <c r="AN30" s="13"/>
      <c r="AO30" s="13"/>
      <c r="AP30" s="13"/>
      <c r="AQ30" s="13"/>
      <c r="AR30" s="13"/>
      <c r="AS30" s="13"/>
    </row>
    <row r="31" spans="1:45" s="6" customFormat="1" ht="9.6" customHeight="1">
      <c r="A31" s="86" t="s">
        <v>9</v>
      </c>
      <c r="B31" s="88"/>
      <c r="C31" s="87">
        <v>103</v>
      </c>
      <c r="D31" s="87">
        <v>97</v>
      </c>
      <c r="E31" s="87">
        <v>5</v>
      </c>
      <c r="F31" s="87">
        <v>5</v>
      </c>
      <c r="G31" s="87">
        <v>10</v>
      </c>
      <c r="H31" s="87">
        <v>10</v>
      </c>
      <c r="I31" s="87">
        <v>12</v>
      </c>
      <c r="J31" s="87">
        <v>12</v>
      </c>
      <c r="K31" s="87">
        <f>E31+G31+I31</f>
        <v>27</v>
      </c>
      <c r="L31" s="89">
        <f t="shared" si="2"/>
        <v>26.21359223300971</v>
      </c>
      <c r="M31" s="90"/>
      <c r="N31" s="87"/>
      <c r="O31" s="88"/>
      <c r="P31" s="87"/>
      <c r="Q31" s="88"/>
      <c r="R31" s="87"/>
      <c r="S31" s="87"/>
      <c r="T31" s="87"/>
      <c r="U31" s="87"/>
      <c r="V31" s="87"/>
      <c r="W31" s="87"/>
      <c r="X31" s="87"/>
      <c r="Y31" s="89"/>
      <c r="Z31" s="95"/>
      <c r="AA31" s="87"/>
      <c r="AB31" s="88"/>
      <c r="AC31" s="87"/>
      <c r="AD31" s="88"/>
      <c r="AE31" s="87"/>
      <c r="AF31" s="87"/>
      <c r="AG31" s="87"/>
      <c r="AH31" s="87"/>
      <c r="AI31" s="87"/>
      <c r="AJ31" s="87"/>
      <c r="AK31" s="87"/>
      <c r="AL31" s="89"/>
      <c r="AM31" s="91"/>
      <c r="AN31" s="13"/>
      <c r="AO31" s="13"/>
      <c r="AP31" s="13"/>
      <c r="AQ31" s="13"/>
      <c r="AR31" s="13"/>
      <c r="AS31" s="13"/>
    </row>
    <row r="32" spans="1:45" s="6" customFormat="1" ht="9.6" customHeight="1">
      <c r="A32" s="86" t="s">
        <v>30</v>
      </c>
      <c r="B32" s="88" t="s">
        <v>24</v>
      </c>
      <c r="C32" s="87">
        <v>92</v>
      </c>
      <c r="D32" s="87">
        <v>85</v>
      </c>
      <c r="E32" s="87">
        <v>6</v>
      </c>
      <c r="F32" s="87">
        <v>6</v>
      </c>
      <c r="G32" s="87">
        <v>2</v>
      </c>
      <c r="H32" s="87">
        <v>2</v>
      </c>
      <c r="I32" s="87">
        <v>12</v>
      </c>
      <c r="J32" s="87">
        <v>12</v>
      </c>
      <c r="K32" s="87">
        <f>E32+G32+I32</f>
        <v>20</v>
      </c>
      <c r="L32" s="89">
        <f t="shared" si="2"/>
        <v>21.739130434782609</v>
      </c>
      <c r="M32" s="90"/>
      <c r="N32" s="87"/>
      <c r="O32" s="88"/>
      <c r="P32" s="87"/>
      <c r="Q32" s="88"/>
      <c r="R32" s="87"/>
      <c r="S32" s="87"/>
      <c r="T32" s="87"/>
      <c r="U32" s="87"/>
      <c r="V32" s="87"/>
      <c r="W32" s="87"/>
      <c r="X32" s="87"/>
      <c r="Y32" s="89"/>
      <c r="Z32" s="95"/>
      <c r="AA32" s="87"/>
      <c r="AB32" s="88"/>
      <c r="AC32" s="87"/>
      <c r="AD32" s="88"/>
      <c r="AE32" s="87"/>
      <c r="AF32" s="87"/>
      <c r="AG32" s="87"/>
      <c r="AH32" s="87"/>
      <c r="AI32" s="87"/>
      <c r="AJ32" s="87"/>
      <c r="AK32" s="87"/>
      <c r="AL32" s="89"/>
      <c r="AM32" s="91"/>
      <c r="AN32" s="13"/>
      <c r="AO32" s="13"/>
      <c r="AP32" s="13"/>
      <c r="AQ32" s="13"/>
      <c r="AR32" s="13"/>
      <c r="AS32" s="13"/>
    </row>
    <row r="33" spans="1:45" s="6" customFormat="1" ht="9.6" customHeight="1">
      <c r="A33" s="86" t="s">
        <v>10</v>
      </c>
      <c r="B33" s="88" t="s">
        <v>24</v>
      </c>
      <c r="C33" s="87">
        <v>158</v>
      </c>
      <c r="D33" s="87">
        <v>143</v>
      </c>
      <c r="E33" s="87">
        <v>5</v>
      </c>
      <c r="F33" s="87">
        <v>5</v>
      </c>
      <c r="G33" s="87">
        <v>2</v>
      </c>
      <c r="H33" s="87">
        <v>2</v>
      </c>
      <c r="I33" s="87">
        <v>14</v>
      </c>
      <c r="J33" s="87">
        <v>14</v>
      </c>
      <c r="K33" s="87">
        <f>I33+G33+E33</f>
        <v>21</v>
      </c>
      <c r="L33" s="89">
        <f t="shared" si="2"/>
        <v>13.291139240506327</v>
      </c>
      <c r="M33" s="90"/>
      <c r="N33" s="87"/>
      <c r="O33" s="88"/>
      <c r="P33" s="87"/>
      <c r="Q33" s="88"/>
      <c r="R33" s="87"/>
      <c r="S33" s="87"/>
      <c r="T33" s="87"/>
      <c r="U33" s="87"/>
      <c r="V33" s="87"/>
      <c r="W33" s="87"/>
      <c r="X33" s="87"/>
      <c r="Y33" s="89"/>
      <c r="Z33" s="95"/>
      <c r="AA33" s="87"/>
      <c r="AB33" s="88"/>
      <c r="AC33" s="87"/>
      <c r="AD33" s="88"/>
      <c r="AE33" s="87"/>
      <c r="AF33" s="87"/>
      <c r="AG33" s="87"/>
      <c r="AH33" s="87"/>
      <c r="AI33" s="87"/>
      <c r="AJ33" s="87"/>
      <c r="AK33" s="87"/>
      <c r="AL33" s="89"/>
      <c r="AM33" s="91"/>
      <c r="AN33" s="13"/>
      <c r="AO33" s="13"/>
      <c r="AP33" s="13"/>
      <c r="AQ33" s="13"/>
      <c r="AR33" s="13"/>
      <c r="AS33" s="13"/>
    </row>
    <row r="34" spans="1:45" s="6" customFormat="1" ht="9.6" customHeight="1">
      <c r="A34" s="86" t="s">
        <v>11</v>
      </c>
      <c r="B34" s="88"/>
      <c r="C34" s="87">
        <v>66</v>
      </c>
      <c r="D34" s="87">
        <v>60</v>
      </c>
      <c r="E34" s="87">
        <v>3</v>
      </c>
      <c r="F34" s="87">
        <v>3</v>
      </c>
      <c r="G34" s="87">
        <v>3</v>
      </c>
      <c r="H34" s="87">
        <v>3</v>
      </c>
      <c r="I34" s="87">
        <v>5</v>
      </c>
      <c r="J34" s="87">
        <v>5</v>
      </c>
      <c r="K34" s="87">
        <f>F34+H34+J34</f>
        <v>11</v>
      </c>
      <c r="L34" s="89">
        <f>IF(AND(ISNUMBER(D34),ISNUMBER(K34)),+K34/D34*100,IF(ISTEXT(K34),K34,".."))</f>
        <v>18.333333333333332</v>
      </c>
      <c r="M34" s="90"/>
      <c r="N34" s="87"/>
      <c r="O34" s="88"/>
      <c r="P34" s="87"/>
      <c r="Q34" s="88"/>
      <c r="R34" s="87"/>
      <c r="S34" s="87"/>
      <c r="T34" s="87"/>
      <c r="U34" s="87"/>
      <c r="V34" s="87"/>
      <c r="W34" s="87"/>
      <c r="X34" s="87"/>
      <c r="Y34" s="89"/>
      <c r="Z34" s="95"/>
      <c r="AA34" s="87"/>
      <c r="AB34" s="88"/>
      <c r="AC34" s="87"/>
      <c r="AD34" s="88"/>
      <c r="AE34" s="87"/>
      <c r="AF34" s="87"/>
      <c r="AG34" s="87"/>
      <c r="AH34" s="87"/>
      <c r="AI34" s="87"/>
      <c r="AJ34" s="87"/>
      <c r="AK34" s="87"/>
      <c r="AL34" s="89"/>
      <c r="AM34" s="91"/>
      <c r="AN34" s="13"/>
      <c r="AO34" s="13"/>
      <c r="AP34" s="13"/>
      <c r="AQ34" s="13"/>
      <c r="AR34" s="13"/>
      <c r="AS34" s="13"/>
    </row>
    <row r="35" spans="1:45" s="6" customFormat="1" ht="9.6" customHeight="1">
      <c r="A35" s="86" t="s">
        <v>12</v>
      </c>
      <c r="B35" s="88" t="s">
        <v>24</v>
      </c>
      <c r="C35" s="87" t="s">
        <v>2</v>
      </c>
      <c r="D35" s="87">
        <v>82</v>
      </c>
      <c r="E35" s="87" t="s">
        <v>2</v>
      </c>
      <c r="F35" s="87">
        <v>5</v>
      </c>
      <c r="G35" s="87" t="s">
        <v>2</v>
      </c>
      <c r="H35" s="87">
        <v>7</v>
      </c>
      <c r="I35" s="87" t="s">
        <v>2</v>
      </c>
      <c r="J35" s="87">
        <v>15</v>
      </c>
      <c r="K35" s="87">
        <f>F35+H35+J35</f>
        <v>27</v>
      </c>
      <c r="L35" s="89">
        <f>IF(AND(ISNUMBER(D35),ISNUMBER(K35)),+K35/D35*100,IF(ISTEXT(K35),K35,".."))</f>
        <v>32.926829268292686</v>
      </c>
      <c r="M35" s="90"/>
      <c r="N35" s="87"/>
      <c r="O35" s="88"/>
      <c r="P35" s="87"/>
      <c r="Q35" s="88"/>
      <c r="R35" s="87"/>
      <c r="S35" s="87"/>
      <c r="T35" s="87"/>
      <c r="U35" s="87"/>
      <c r="V35" s="87"/>
      <c r="W35" s="87"/>
      <c r="X35" s="87"/>
      <c r="Y35" s="89"/>
      <c r="Z35" s="95"/>
      <c r="AA35" s="87"/>
      <c r="AB35" s="88"/>
      <c r="AC35" s="87"/>
      <c r="AD35" s="88"/>
      <c r="AE35" s="87"/>
      <c r="AF35" s="87"/>
      <c r="AG35" s="87"/>
      <c r="AH35" s="87"/>
      <c r="AI35" s="87"/>
      <c r="AJ35" s="87"/>
      <c r="AK35" s="87"/>
      <c r="AL35" s="89"/>
      <c r="AM35" s="91"/>
      <c r="AN35" s="13"/>
      <c r="AO35" s="13"/>
      <c r="AP35" s="13"/>
      <c r="AQ35" s="13"/>
      <c r="AR35" s="13"/>
      <c r="AS35" s="13"/>
    </row>
    <row r="36" spans="1:45" s="6" customFormat="1" ht="9.6" customHeight="1">
      <c r="A36" s="86" t="s">
        <v>13</v>
      </c>
      <c r="B36" s="88"/>
      <c r="C36" s="87">
        <v>161</v>
      </c>
      <c r="D36" s="87">
        <v>70</v>
      </c>
      <c r="E36" s="87">
        <v>23</v>
      </c>
      <c r="F36" s="87" t="s">
        <v>2</v>
      </c>
      <c r="G36" s="87" t="s">
        <v>2</v>
      </c>
      <c r="H36" s="87" t="s">
        <v>2</v>
      </c>
      <c r="I36" s="87" t="s">
        <v>2</v>
      </c>
      <c r="J36" s="87" t="s">
        <v>2</v>
      </c>
      <c r="K36" s="87">
        <f>E36+G36+I36</f>
        <v>23</v>
      </c>
      <c r="L36" s="89">
        <f>IF(AND(ISNUMBER(C36),ISNUMBER(K36)),+K36/C36*100,IF(ISTEXT(K36),K36,".."))</f>
        <v>14.285714285714285</v>
      </c>
      <c r="M36" s="90"/>
      <c r="N36" s="87"/>
      <c r="O36" s="88"/>
      <c r="P36" s="87"/>
      <c r="Q36" s="88"/>
      <c r="R36" s="87"/>
      <c r="S36" s="87"/>
      <c r="T36" s="87"/>
      <c r="U36" s="87"/>
      <c r="V36" s="87"/>
      <c r="W36" s="87"/>
      <c r="X36" s="87"/>
      <c r="Y36" s="89"/>
      <c r="Z36" s="95"/>
      <c r="AA36" s="87"/>
      <c r="AB36" s="88"/>
      <c r="AC36" s="87"/>
      <c r="AD36" s="88"/>
      <c r="AE36" s="87"/>
      <c r="AF36" s="87"/>
      <c r="AG36" s="87"/>
      <c r="AH36" s="87"/>
      <c r="AI36" s="87"/>
      <c r="AJ36" s="87"/>
      <c r="AK36" s="87"/>
      <c r="AL36" s="89"/>
      <c r="AM36" s="91"/>
      <c r="AN36" s="13"/>
      <c r="AO36" s="13"/>
      <c r="AP36" s="13"/>
      <c r="AQ36" s="13"/>
      <c r="AR36" s="13"/>
      <c r="AS36" s="13"/>
    </row>
    <row r="37" spans="1:45" s="6" customFormat="1" ht="9.6" customHeight="1">
      <c r="A37" s="86" t="s">
        <v>14</v>
      </c>
      <c r="B37" s="88" t="s">
        <v>24</v>
      </c>
      <c r="C37" s="87">
        <v>96</v>
      </c>
      <c r="D37" s="87">
        <v>76</v>
      </c>
      <c r="E37" s="87" t="s">
        <v>2</v>
      </c>
      <c r="F37" s="87">
        <v>4</v>
      </c>
      <c r="G37" s="87" t="s">
        <v>2</v>
      </c>
      <c r="H37" s="87" t="s">
        <v>2</v>
      </c>
      <c r="I37" s="87" t="s">
        <v>2</v>
      </c>
      <c r="J37" s="87">
        <v>8</v>
      </c>
      <c r="K37" s="87">
        <f>F37+H37+J37</f>
        <v>12</v>
      </c>
      <c r="L37" s="89">
        <f>+K37/D37*100</f>
        <v>15.789473684210526</v>
      </c>
      <c r="M37" s="90"/>
      <c r="N37" s="87"/>
      <c r="O37" s="88"/>
      <c r="P37" s="87"/>
      <c r="Q37" s="88"/>
      <c r="R37" s="87"/>
      <c r="S37" s="87"/>
      <c r="T37" s="87"/>
      <c r="U37" s="87"/>
      <c r="V37" s="87"/>
      <c r="W37" s="87"/>
      <c r="X37" s="87"/>
      <c r="Y37" s="89"/>
      <c r="Z37" s="95"/>
      <c r="AA37" s="87"/>
      <c r="AB37" s="88"/>
      <c r="AC37" s="87"/>
      <c r="AD37" s="88"/>
      <c r="AE37" s="87"/>
      <c r="AF37" s="87"/>
      <c r="AG37" s="87"/>
      <c r="AH37" s="87"/>
      <c r="AI37" s="87"/>
      <c r="AJ37" s="87"/>
      <c r="AK37" s="87"/>
      <c r="AL37" s="89"/>
      <c r="AM37" s="91"/>
      <c r="AN37" s="13"/>
      <c r="AO37" s="13"/>
      <c r="AP37" s="13"/>
      <c r="AQ37" s="13"/>
      <c r="AR37" s="13"/>
      <c r="AS37" s="13"/>
    </row>
    <row r="38" spans="1:45" s="7" customFormat="1" ht="8.1" customHeight="1">
      <c r="A38" s="111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3"/>
      <c r="M38" s="110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109"/>
      <c r="Z38" s="95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109"/>
      <c r="AM38" s="91"/>
      <c r="AN38" s="16"/>
      <c r="AO38" s="16"/>
      <c r="AP38" s="16"/>
      <c r="AQ38" s="16"/>
      <c r="AR38" s="16"/>
      <c r="AS38" s="16"/>
    </row>
    <row r="39" spans="1:45" s="7" customFormat="1" ht="9.6" customHeight="1">
      <c r="A39" s="98" t="s">
        <v>34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109"/>
      <c r="M39" s="110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109"/>
      <c r="Z39" s="95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109"/>
      <c r="AM39" s="91"/>
      <c r="AN39" s="16"/>
      <c r="AO39" s="16"/>
      <c r="AP39" s="16"/>
      <c r="AQ39" s="16"/>
      <c r="AR39" s="16"/>
      <c r="AS39" s="16"/>
    </row>
    <row r="40" spans="1:45" s="6" customFormat="1" ht="9.6" customHeight="1">
      <c r="A40" s="86" t="s">
        <v>22</v>
      </c>
      <c r="B40" s="88" t="s">
        <v>24</v>
      </c>
      <c r="C40" s="87">
        <v>438</v>
      </c>
      <c r="D40" s="87">
        <v>2</v>
      </c>
      <c r="E40" s="87">
        <v>27</v>
      </c>
      <c r="F40" s="87">
        <v>0</v>
      </c>
      <c r="G40" s="87" t="s">
        <v>2</v>
      </c>
      <c r="H40" s="87" t="s">
        <v>2</v>
      </c>
      <c r="I40" s="87">
        <v>16</v>
      </c>
      <c r="J40" s="87">
        <v>1</v>
      </c>
      <c r="K40" s="87">
        <v>43</v>
      </c>
      <c r="L40" s="89">
        <v>9.8173515981735147</v>
      </c>
      <c r="M40" s="90"/>
      <c r="N40" s="87"/>
      <c r="O40" s="88"/>
      <c r="P40" s="87"/>
      <c r="Q40" s="88"/>
      <c r="R40" s="87"/>
      <c r="S40" s="87"/>
      <c r="T40" s="87"/>
      <c r="U40" s="87"/>
      <c r="V40" s="87"/>
      <c r="W40" s="87"/>
      <c r="X40" s="87"/>
      <c r="Y40" s="89"/>
      <c r="Z40" s="95"/>
      <c r="AA40" s="87"/>
      <c r="AB40" s="88"/>
      <c r="AC40" s="87"/>
      <c r="AD40" s="88"/>
      <c r="AE40" s="87"/>
      <c r="AF40" s="87"/>
      <c r="AG40" s="87"/>
      <c r="AH40" s="87"/>
      <c r="AI40" s="87"/>
      <c r="AJ40" s="87"/>
      <c r="AK40" s="87"/>
      <c r="AL40" s="89"/>
      <c r="AM40" s="91"/>
      <c r="AN40" s="13"/>
      <c r="AO40" s="13"/>
      <c r="AP40" s="13"/>
      <c r="AQ40" s="13"/>
      <c r="AR40" s="13"/>
      <c r="AS40" s="13"/>
    </row>
    <row r="41" spans="1:45" s="6" customFormat="1" ht="9.6" customHeight="1">
      <c r="A41" s="86" t="s">
        <v>44</v>
      </c>
      <c r="B41" s="88" t="s">
        <v>24</v>
      </c>
      <c r="C41" s="87">
        <v>1107</v>
      </c>
      <c r="D41" s="87">
        <v>125</v>
      </c>
      <c r="E41" s="87">
        <v>72</v>
      </c>
      <c r="F41" s="87">
        <v>38</v>
      </c>
      <c r="G41" s="87" t="s">
        <v>2</v>
      </c>
      <c r="H41" s="87" t="s">
        <v>2</v>
      </c>
      <c r="I41" s="87">
        <v>107</v>
      </c>
      <c r="J41" s="87">
        <v>25</v>
      </c>
      <c r="K41" s="87">
        <v>179</v>
      </c>
      <c r="L41" s="89">
        <v>16.169828364950316</v>
      </c>
      <c r="M41" s="90"/>
      <c r="N41" s="87"/>
      <c r="O41" s="88"/>
      <c r="P41" s="87"/>
      <c r="Q41" s="88"/>
      <c r="R41" s="87"/>
      <c r="S41" s="87"/>
      <c r="T41" s="87"/>
      <c r="U41" s="87"/>
      <c r="V41" s="87"/>
      <c r="W41" s="87"/>
      <c r="X41" s="87"/>
      <c r="Y41" s="89"/>
      <c r="Z41" s="95"/>
      <c r="AA41" s="87"/>
      <c r="AB41" s="88"/>
      <c r="AC41" s="87"/>
      <c r="AD41" s="88"/>
      <c r="AE41" s="87"/>
      <c r="AF41" s="87"/>
      <c r="AG41" s="87"/>
      <c r="AH41" s="87"/>
      <c r="AI41" s="87"/>
      <c r="AJ41" s="87"/>
      <c r="AK41" s="87"/>
      <c r="AL41" s="89"/>
      <c r="AM41" s="91"/>
      <c r="AN41" s="13"/>
      <c r="AO41" s="13"/>
      <c r="AP41" s="13"/>
      <c r="AQ41" s="13"/>
      <c r="AR41" s="13"/>
      <c r="AS41" s="13"/>
    </row>
    <row r="42" spans="1:45" s="6" customFormat="1" ht="9.6" customHeight="1">
      <c r="A42" s="86" t="s">
        <v>45</v>
      </c>
      <c r="B42" s="88" t="s">
        <v>24</v>
      </c>
      <c r="C42" s="87">
        <v>831</v>
      </c>
      <c r="D42" s="87">
        <v>766</v>
      </c>
      <c r="E42" s="87">
        <v>25</v>
      </c>
      <c r="F42" s="87">
        <v>23</v>
      </c>
      <c r="G42" s="87">
        <v>36</v>
      </c>
      <c r="H42" s="87">
        <v>35</v>
      </c>
      <c r="I42" s="87">
        <v>40</v>
      </c>
      <c r="J42" s="87">
        <v>39</v>
      </c>
      <c r="K42" s="87">
        <v>97</v>
      </c>
      <c r="L42" s="89">
        <v>11.672683513838749</v>
      </c>
      <c r="M42" s="90"/>
      <c r="N42" s="87"/>
      <c r="O42" s="88"/>
      <c r="P42" s="87"/>
      <c r="Q42" s="88"/>
      <c r="R42" s="87"/>
      <c r="S42" s="87"/>
      <c r="T42" s="87"/>
      <c r="U42" s="87"/>
      <c r="V42" s="87"/>
      <c r="W42" s="87"/>
      <c r="X42" s="87"/>
      <c r="Y42" s="89"/>
      <c r="Z42" s="95"/>
      <c r="AA42" s="87"/>
      <c r="AB42" s="88"/>
      <c r="AC42" s="87"/>
      <c r="AD42" s="88"/>
      <c r="AE42" s="87"/>
      <c r="AF42" s="87"/>
      <c r="AG42" s="87"/>
      <c r="AH42" s="87"/>
      <c r="AI42" s="87"/>
      <c r="AJ42" s="87"/>
      <c r="AK42" s="87"/>
      <c r="AL42" s="89"/>
      <c r="AM42" s="91"/>
      <c r="AN42" s="13"/>
      <c r="AO42" s="13"/>
      <c r="AP42" s="13"/>
      <c r="AQ42" s="13"/>
      <c r="AR42" s="13"/>
      <c r="AS42" s="13"/>
    </row>
    <row r="43" spans="1:45" s="6" customFormat="1" ht="9.6" customHeight="1">
      <c r="A43" s="86" t="s">
        <v>46</v>
      </c>
      <c r="B43" s="88" t="s">
        <v>24</v>
      </c>
      <c r="C43" s="87">
        <v>700</v>
      </c>
      <c r="D43" s="87" t="s">
        <v>2</v>
      </c>
      <c r="E43" s="87">
        <v>32</v>
      </c>
      <c r="F43" s="87" t="s">
        <v>2</v>
      </c>
      <c r="G43" s="87">
        <v>21</v>
      </c>
      <c r="H43" s="87" t="s">
        <v>2</v>
      </c>
      <c r="I43" s="87">
        <v>39</v>
      </c>
      <c r="J43" s="87" t="s">
        <v>2</v>
      </c>
      <c r="K43" s="87">
        <v>92</v>
      </c>
      <c r="L43" s="89">
        <v>13.142857142857142</v>
      </c>
      <c r="M43" s="90"/>
      <c r="N43" s="87"/>
      <c r="O43" s="88"/>
      <c r="P43" s="87"/>
      <c r="Q43" s="88"/>
      <c r="R43" s="87"/>
      <c r="S43" s="87"/>
      <c r="T43" s="87"/>
      <c r="U43" s="87"/>
      <c r="V43" s="87"/>
      <c r="W43" s="87"/>
      <c r="X43" s="87"/>
      <c r="Y43" s="89"/>
      <c r="Z43" s="95"/>
      <c r="AA43" s="87"/>
      <c r="AB43" s="88"/>
      <c r="AC43" s="87"/>
      <c r="AD43" s="88"/>
      <c r="AE43" s="87"/>
      <c r="AF43" s="87"/>
      <c r="AG43" s="87"/>
      <c r="AH43" s="87"/>
      <c r="AI43" s="87"/>
      <c r="AJ43" s="87"/>
      <c r="AK43" s="87"/>
      <c r="AL43" s="89"/>
      <c r="AM43" s="91"/>
      <c r="AN43" s="13"/>
      <c r="AO43" s="13"/>
      <c r="AP43" s="13"/>
      <c r="AQ43" s="13"/>
      <c r="AR43" s="13"/>
      <c r="AS43" s="13"/>
    </row>
    <row r="44" spans="1:45" s="6" customFormat="1" ht="9.6" customHeight="1">
      <c r="A44" s="86" t="s">
        <v>26</v>
      </c>
      <c r="B44" s="88" t="s">
        <v>24</v>
      </c>
      <c r="C44" s="87">
        <v>457</v>
      </c>
      <c r="D44" s="87" t="s">
        <v>2</v>
      </c>
      <c r="E44" s="87">
        <v>10</v>
      </c>
      <c r="F44" s="87" t="s">
        <v>2</v>
      </c>
      <c r="G44" s="87">
        <v>2</v>
      </c>
      <c r="H44" s="87" t="s">
        <v>2</v>
      </c>
      <c r="I44" s="87">
        <v>17</v>
      </c>
      <c r="J44" s="87" t="s">
        <v>2</v>
      </c>
      <c r="K44" s="87">
        <v>29</v>
      </c>
      <c r="L44" s="89">
        <v>6.3457330415754925</v>
      </c>
      <c r="M44" s="90"/>
      <c r="N44" s="87"/>
      <c r="O44" s="88"/>
      <c r="P44" s="87"/>
      <c r="Q44" s="88"/>
      <c r="R44" s="87"/>
      <c r="S44" s="87"/>
      <c r="T44" s="87"/>
      <c r="U44" s="87"/>
      <c r="V44" s="87"/>
      <c r="W44" s="87"/>
      <c r="X44" s="87"/>
      <c r="Y44" s="89"/>
      <c r="Z44" s="95"/>
      <c r="AA44" s="87"/>
      <c r="AB44" s="88"/>
      <c r="AC44" s="87"/>
      <c r="AD44" s="88"/>
      <c r="AE44" s="87"/>
      <c r="AF44" s="87"/>
      <c r="AG44" s="87"/>
      <c r="AH44" s="87"/>
      <c r="AI44" s="87"/>
      <c r="AJ44" s="87"/>
      <c r="AK44" s="87"/>
      <c r="AL44" s="89"/>
      <c r="AM44" s="91"/>
      <c r="AN44" s="13"/>
      <c r="AO44" s="13"/>
      <c r="AP44" s="13"/>
      <c r="AQ44" s="13"/>
      <c r="AR44" s="13"/>
      <c r="AS44" s="13"/>
    </row>
    <row r="45" spans="1:45" s="6" customFormat="1" ht="9.6" customHeight="1">
      <c r="A45" s="86" t="s">
        <v>15</v>
      </c>
      <c r="B45" s="88" t="s">
        <v>24</v>
      </c>
      <c r="C45" s="87">
        <v>828</v>
      </c>
      <c r="D45" s="87">
        <v>372.6</v>
      </c>
      <c r="E45" s="87">
        <v>40</v>
      </c>
      <c r="F45" s="87" t="s">
        <v>2</v>
      </c>
      <c r="G45" s="87">
        <v>6</v>
      </c>
      <c r="H45" s="87" t="s">
        <v>2</v>
      </c>
      <c r="I45" s="87">
        <v>62</v>
      </c>
      <c r="J45" s="87" t="s">
        <v>2</v>
      </c>
      <c r="K45" s="87">
        <v>108</v>
      </c>
      <c r="L45" s="89">
        <v>13.043478260869565</v>
      </c>
      <c r="M45" s="90"/>
      <c r="N45" s="87"/>
      <c r="O45" s="88"/>
      <c r="P45" s="87"/>
      <c r="Q45" s="88"/>
      <c r="R45" s="87"/>
      <c r="S45" s="87"/>
      <c r="T45" s="87"/>
      <c r="U45" s="87"/>
      <c r="V45" s="87"/>
      <c r="W45" s="87"/>
      <c r="X45" s="87"/>
      <c r="Y45" s="89"/>
      <c r="Z45" s="95"/>
      <c r="AA45" s="87"/>
      <c r="AB45" s="88"/>
      <c r="AC45" s="87"/>
      <c r="AD45" s="88"/>
      <c r="AE45" s="87"/>
      <c r="AF45" s="87"/>
      <c r="AG45" s="87"/>
      <c r="AH45" s="87"/>
      <c r="AI45" s="87"/>
      <c r="AJ45" s="87"/>
      <c r="AK45" s="87"/>
      <c r="AL45" s="89"/>
      <c r="AM45" s="91"/>
      <c r="AN45" s="13"/>
      <c r="AO45" s="13"/>
      <c r="AP45" s="13"/>
      <c r="AQ45" s="13"/>
      <c r="AR45" s="13"/>
      <c r="AS45" s="13"/>
    </row>
    <row r="46" spans="1:45" s="6" customFormat="1" ht="9.6" customHeight="1">
      <c r="A46" s="86" t="s">
        <v>27</v>
      </c>
      <c r="B46" s="88" t="s">
        <v>24</v>
      </c>
      <c r="C46" s="87" t="s">
        <v>2</v>
      </c>
      <c r="D46" s="87">
        <v>281</v>
      </c>
      <c r="E46" s="87" t="s">
        <v>2</v>
      </c>
      <c r="F46" s="87" t="s">
        <v>2</v>
      </c>
      <c r="G46" s="87" t="s">
        <v>2</v>
      </c>
      <c r="H46" s="87" t="s">
        <v>2</v>
      </c>
      <c r="I46" s="87" t="s">
        <v>2</v>
      </c>
      <c r="J46" s="87" t="s">
        <v>2</v>
      </c>
      <c r="K46" s="87">
        <v>59.01</v>
      </c>
      <c r="L46" s="89">
        <v>21</v>
      </c>
      <c r="M46" s="90"/>
      <c r="N46" s="87"/>
      <c r="O46" s="88"/>
      <c r="P46" s="87"/>
      <c r="Q46" s="88"/>
      <c r="R46" s="87"/>
      <c r="S46" s="87"/>
      <c r="T46" s="87"/>
      <c r="U46" s="87"/>
      <c r="V46" s="87"/>
      <c r="W46" s="87"/>
      <c r="X46" s="87"/>
      <c r="Y46" s="89"/>
      <c r="Z46" s="95"/>
      <c r="AA46" s="87"/>
      <c r="AB46" s="88"/>
      <c r="AC46" s="87"/>
      <c r="AD46" s="88"/>
      <c r="AE46" s="87"/>
      <c r="AF46" s="87"/>
      <c r="AG46" s="87"/>
      <c r="AH46" s="87"/>
      <c r="AI46" s="87"/>
      <c r="AJ46" s="87"/>
      <c r="AK46" s="87"/>
      <c r="AL46" s="89"/>
      <c r="AM46" s="91"/>
      <c r="AN46" s="13"/>
      <c r="AO46" s="13"/>
      <c r="AP46" s="13"/>
      <c r="AQ46" s="13"/>
      <c r="AR46" s="13"/>
      <c r="AS46" s="13"/>
    </row>
    <row r="47" spans="1:45" s="6" customFormat="1" ht="9.6" customHeight="1">
      <c r="A47" s="86" t="s">
        <v>16</v>
      </c>
      <c r="B47" s="88" t="s">
        <v>24</v>
      </c>
      <c r="C47" s="87">
        <v>242</v>
      </c>
      <c r="D47" s="87">
        <v>234</v>
      </c>
      <c r="E47" s="87">
        <v>14</v>
      </c>
      <c r="F47" s="87">
        <v>14</v>
      </c>
      <c r="G47" s="87">
        <v>33</v>
      </c>
      <c r="H47" s="87">
        <v>33</v>
      </c>
      <c r="I47" s="87">
        <v>20</v>
      </c>
      <c r="J47" s="87">
        <v>20</v>
      </c>
      <c r="K47" s="87">
        <v>67</v>
      </c>
      <c r="L47" s="89">
        <v>27.685950413223143</v>
      </c>
      <c r="M47" s="90"/>
      <c r="N47" s="87"/>
      <c r="O47" s="88"/>
      <c r="P47" s="87"/>
      <c r="Q47" s="88"/>
      <c r="R47" s="87"/>
      <c r="S47" s="87"/>
      <c r="T47" s="87"/>
      <c r="U47" s="87"/>
      <c r="V47" s="87"/>
      <c r="W47" s="87"/>
      <c r="X47" s="87"/>
      <c r="Y47" s="89"/>
      <c r="Z47" s="95"/>
      <c r="AA47" s="87"/>
      <c r="AB47" s="88"/>
      <c r="AC47" s="87"/>
      <c r="AD47" s="88"/>
      <c r="AE47" s="87"/>
      <c r="AF47" s="87"/>
      <c r="AG47" s="87"/>
      <c r="AH47" s="87"/>
      <c r="AI47" s="87"/>
      <c r="AJ47" s="87"/>
      <c r="AK47" s="87"/>
      <c r="AL47" s="89"/>
      <c r="AM47" s="91"/>
      <c r="AN47" s="13"/>
      <c r="AO47" s="13"/>
      <c r="AP47" s="13"/>
      <c r="AQ47" s="13"/>
      <c r="AR47" s="13"/>
      <c r="AS47" s="13"/>
    </row>
    <row r="48" spans="1:45" s="6" customFormat="1" ht="9.6" customHeight="1">
      <c r="A48" s="86" t="s">
        <v>17</v>
      </c>
      <c r="B48" s="88" t="s">
        <v>24</v>
      </c>
      <c r="C48" s="87">
        <v>197</v>
      </c>
      <c r="D48" s="87">
        <v>169</v>
      </c>
      <c r="E48" s="87">
        <v>9</v>
      </c>
      <c r="F48" s="87">
        <v>9</v>
      </c>
      <c r="G48" s="87">
        <v>13</v>
      </c>
      <c r="H48" s="87">
        <v>13</v>
      </c>
      <c r="I48" s="87">
        <v>20</v>
      </c>
      <c r="J48" s="87">
        <v>20</v>
      </c>
      <c r="K48" s="87">
        <f>+F48+H48+J48</f>
        <v>42</v>
      </c>
      <c r="L48" s="89">
        <f>IF(AND(ISNUMBER(D48),ISNUMBER(K48)),+K48/D48*100,IF(ISTEXT(K48),K48,".."))</f>
        <v>24.852071005917161</v>
      </c>
      <c r="M48" s="90"/>
      <c r="N48" s="87"/>
      <c r="O48" s="88"/>
      <c r="P48" s="87"/>
      <c r="Q48" s="88"/>
      <c r="R48" s="87"/>
      <c r="S48" s="87"/>
      <c r="T48" s="87"/>
      <c r="U48" s="87"/>
      <c r="V48" s="87"/>
      <c r="W48" s="87"/>
      <c r="X48" s="87"/>
      <c r="Y48" s="89"/>
      <c r="Z48" s="95"/>
      <c r="AA48" s="87"/>
      <c r="AB48" s="88"/>
      <c r="AC48" s="87"/>
      <c r="AD48" s="88"/>
      <c r="AE48" s="87"/>
      <c r="AF48" s="87"/>
      <c r="AG48" s="87"/>
      <c r="AH48" s="87"/>
      <c r="AI48" s="87"/>
      <c r="AJ48" s="87"/>
      <c r="AK48" s="87"/>
      <c r="AL48" s="89"/>
      <c r="AM48" s="91"/>
      <c r="AN48" s="13"/>
      <c r="AO48" s="13"/>
      <c r="AP48" s="13"/>
      <c r="AQ48" s="13"/>
      <c r="AR48" s="13"/>
      <c r="AS48" s="13"/>
    </row>
    <row r="49" spans="1:45" s="6" customFormat="1" ht="9.6" customHeight="1">
      <c r="A49" s="86" t="s">
        <v>28</v>
      </c>
      <c r="B49" s="88" t="s">
        <v>24</v>
      </c>
      <c r="C49" s="87">
        <v>220</v>
      </c>
      <c r="D49" s="87">
        <v>208</v>
      </c>
      <c r="E49" s="87">
        <v>34</v>
      </c>
      <c r="F49" s="87" t="s">
        <v>2</v>
      </c>
      <c r="G49" s="87">
        <v>32</v>
      </c>
      <c r="H49" s="87" t="s">
        <v>2</v>
      </c>
      <c r="I49" s="87">
        <v>44</v>
      </c>
      <c r="J49" s="87" t="s">
        <v>2</v>
      </c>
      <c r="K49" s="87">
        <v>110</v>
      </c>
      <c r="L49" s="89">
        <v>50</v>
      </c>
      <c r="M49" s="90"/>
      <c r="N49" s="87"/>
      <c r="O49" s="88"/>
      <c r="P49" s="87"/>
      <c r="Q49" s="88"/>
      <c r="R49" s="87"/>
      <c r="S49" s="87"/>
      <c r="T49" s="87"/>
      <c r="U49" s="87"/>
      <c r="V49" s="87"/>
      <c r="W49" s="87"/>
      <c r="X49" s="87"/>
      <c r="Y49" s="89"/>
      <c r="Z49" s="95"/>
      <c r="AA49" s="87"/>
      <c r="AB49" s="88"/>
      <c r="AC49" s="87"/>
      <c r="AD49" s="88"/>
      <c r="AE49" s="87"/>
      <c r="AF49" s="87"/>
      <c r="AG49" s="87"/>
      <c r="AH49" s="87"/>
      <c r="AI49" s="87"/>
      <c r="AJ49" s="87"/>
      <c r="AK49" s="87"/>
      <c r="AL49" s="89"/>
      <c r="AM49" s="91"/>
      <c r="AN49" s="13"/>
      <c r="AO49" s="13"/>
      <c r="AP49" s="13"/>
      <c r="AQ49" s="13"/>
      <c r="AR49" s="13"/>
      <c r="AS49" s="13"/>
    </row>
    <row r="50" spans="1:45" s="6" customFormat="1" ht="9.6" customHeight="1">
      <c r="A50" s="86" t="s">
        <v>38</v>
      </c>
      <c r="B50" s="88" t="s">
        <v>24</v>
      </c>
      <c r="C50" s="87">
        <v>209</v>
      </c>
      <c r="D50" s="87">
        <v>209</v>
      </c>
      <c r="E50" s="87">
        <v>13</v>
      </c>
      <c r="F50" s="87">
        <v>13</v>
      </c>
      <c r="G50" s="87">
        <v>8</v>
      </c>
      <c r="H50" s="87">
        <v>8</v>
      </c>
      <c r="I50" s="87">
        <v>13</v>
      </c>
      <c r="J50" s="87">
        <v>13</v>
      </c>
      <c r="K50" s="87">
        <v>34</v>
      </c>
      <c r="L50" s="89">
        <v>16.267942583732058</v>
      </c>
      <c r="M50" s="90"/>
      <c r="N50" s="87"/>
      <c r="O50" s="88"/>
      <c r="P50" s="87"/>
      <c r="Q50" s="88"/>
      <c r="R50" s="87"/>
      <c r="S50" s="87"/>
      <c r="T50" s="87"/>
      <c r="U50" s="87"/>
      <c r="V50" s="87"/>
      <c r="W50" s="87"/>
      <c r="X50" s="87"/>
      <c r="Y50" s="89"/>
      <c r="Z50" s="95"/>
      <c r="AA50" s="87"/>
      <c r="AB50" s="88"/>
      <c r="AC50" s="87"/>
      <c r="AD50" s="88"/>
      <c r="AE50" s="87"/>
      <c r="AF50" s="87"/>
      <c r="AG50" s="87"/>
      <c r="AH50" s="87"/>
      <c r="AI50" s="87"/>
      <c r="AJ50" s="87"/>
      <c r="AK50" s="87"/>
      <c r="AL50" s="89"/>
      <c r="AM50" s="91"/>
      <c r="AN50" s="13"/>
      <c r="AO50" s="13"/>
      <c r="AP50" s="13"/>
      <c r="AQ50" s="13"/>
      <c r="AR50" s="13"/>
      <c r="AS50" s="13"/>
    </row>
    <row r="51" spans="1:45" s="6" customFormat="1" ht="9.6" customHeight="1">
      <c r="A51" s="86" t="s">
        <v>39</v>
      </c>
      <c r="B51" s="88" t="s">
        <v>24</v>
      </c>
      <c r="C51" s="87">
        <v>240</v>
      </c>
      <c r="D51" s="87">
        <v>236</v>
      </c>
      <c r="E51" s="87">
        <v>6</v>
      </c>
      <c r="F51" s="87">
        <v>6</v>
      </c>
      <c r="G51" s="87">
        <v>6</v>
      </c>
      <c r="H51" s="87">
        <v>6</v>
      </c>
      <c r="I51" s="87">
        <v>20</v>
      </c>
      <c r="J51" s="87">
        <v>20</v>
      </c>
      <c r="K51" s="87">
        <v>32</v>
      </c>
      <c r="L51" s="89">
        <v>13.333333333333334</v>
      </c>
      <c r="M51" s="90"/>
      <c r="N51" s="87"/>
      <c r="O51" s="88"/>
      <c r="P51" s="87"/>
      <c r="Q51" s="88"/>
      <c r="R51" s="87"/>
      <c r="S51" s="87"/>
      <c r="T51" s="87"/>
      <c r="U51" s="87"/>
      <c r="V51" s="87"/>
      <c r="W51" s="87"/>
      <c r="X51" s="87"/>
      <c r="Y51" s="89"/>
      <c r="Z51" s="95"/>
      <c r="AA51" s="87"/>
      <c r="AB51" s="88"/>
      <c r="AC51" s="87"/>
      <c r="AD51" s="88"/>
      <c r="AE51" s="87"/>
      <c r="AF51" s="87"/>
      <c r="AG51" s="87"/>
      <c r="AH51" s="87"/>
      <c r="AI51" s="87"/>
      <c r="AJ51" s="87"/>
      <c r="AK51" s="87"/>
      <c r="AL51" s="89"/>
      <c r="AM51" s="91"/>
      <c r="AN51" s="13"/>
      <c r="AO51" s="13"/>
      <c r="AP51" s="13"/>
      <c r="AQ51" s="13"/>
      <c r="AR51" s="13"/>
      <c r="AS51" s="13"/>
    </row>
    <row r="52" spans="1:45" s="6" customFormat="1" ht="9.6" customHeight="1">
      <c r="A52" s="86" t="s">
        <v>40</v>
      </c>
      <c r="B52" s="88" t="s">
        <v>24</v>
      </c>
      <c r="C52" s="87">
        <v>375</v>
      </c>
      <c r="D52" s="87">
        <v>365</v>
      </c>
      <c r="E52" s="87">
        <v>20</v>
      </c>
      <c r="F52" s="87">
        <v>20</v>
      </c>
      <c r="G52" s="87" t="s">
        <v>2</v>
      </c>
      <c r="H52" s="87" t="s">
        <v>2</v>
      </c>
      <c r="I52" s="87">
        <v>52</v>
      </c>
      <c r="J52" s="87">
        <v>52</v>
      </c>
      <c r="K52" s="87">
        <v>72</v>
      </c>
      <c r="L52" s="89">
        <v>19.2</v>
      </c>
      <c r="M52" s="90"/>
      <c r="N52" s="87"/>
      <c r="O52" s="88"/>
      <c r="P52" s="87"/>
      <c r="Q52" s="88"/>
      <c r="R52" s="87"/>
      <c r="S52" s="87"/>
      <c r="T52" s="87"/>
      <c r="U52" s="87"/>
      <c r="V52" s="87"/>
      <c r="W52" s="87"/>
      <c r="X52" s="87"/>
      <c r="Y52" s="89"/>
      <c r="Z52" s="95"/>
      <c r="AA52" s="87"/>
      <c r="AB52" s="88"/>
      <c r="AC52" s="87"/>
      <c r="AD52" s="88"/>
      <c r="AE52" s="87"/>
      <c r="AF52" s="87"/>
      <c r="AG52" s="87"/>
      <c r="AH52" s="87"/>
      <c r="AI52" s="87"/>
      <c r="AJ52" s="87"/>
      <c r="AK52" s="87"/>
      <c r="AL52" s="89"/>
      <c r="AM52" s="91"/>
      <c r="AN52" s="13"/>
      <c r="AO52" s="13"/>
      <c r="AP52" s="13"/>
      <c r="AQ52" s="13"/>
      <c r="AR52" s="13"/>
      <c r="AS52" s="13"/>
    </row>
    <row r="53" spans="1:45" s="6" customFormat="1" ht="9.6" customHeight="1">
      <c r="A53" s="86" t="s">
        <v>41</v>
      </c>
      <c r="B53" s="88" t="s">
        <v>24</v>
      </c>
      <c r="C53" s="87">
        <v>238</v>
      </c>
      <c r="D53" s="87">
        <v>238</v>
      </c>
      <c r="E53" s="87">
        <v>28</v>
      </c>
      <c r="F53" s="87">
        <v>28</v>
      </c>
      <c r="G53" s="87">
        <v>26</v>
      </c>
      <c r="H53" s="87">
        <v>26</v>
      </c>
      <c r="I53" s="87">
        <v>11</v>
      </c>
      <c r="J53" s="87">
        <v>11</v>
      </c>
      <c r="K53" s="87">
        <v>65</v>
      </c>
      <c r="L53" s="89">
        <v>27.310924369747898</v>
      </c>
      <c r="M53" s="90"/>
      <c r="N53" s="87"/>
      <c r="O53" s="88"/>
      <c r="P53" s="87"/>
      <c r="Q53" s="88"/>
      <c r="R53" s="87"/>
      <c r="S53" s="87"/>
      <c r="T53" s="87"/>
      <c r="U53" s="87"/>
      <c r="V53" s="87"/>
      <c r="W53" s="87"/>
      <c r="X53" s="87"/>
      <c r="Y53" s="89"/>
      <c r="Z53" s="95"/>
      <c r="AA53" s="87"/>
      <c r="AB53" s="88"/>
      <c r="AC53" s="87"/>
      <c r="AD53" s="88"/>
      <c r="AE53" s="87"/>
      <c r="AF53" s="87"/>
      <c r="AG53" s="87"/>
      <c r="AH53" s="87"/>
      <c r="AI53" s="87"/>
      <c r="AJ53" s="87"/>
      <c r="AK53" s="87"/>
      <c r="AL53" s="89"/>
      <c r="AM53" s="91"/>
      <c r="AN53" s="13"/>
      <c r="AO53" s="13"/>
      <c r="AP53" s="13"/>
      <c r="AQ53" s="13"/>
      <c r="AR53" s="13"/>
      <c r="AS53" s="13"/>
    </row>
    <row r="54" spans="1:45" s="6" customFormat="1" ht="9.6" customHeight="1">
      <c r="A54" s="86" t="s">
        <v>42</v>
      </c>
      <c r="B54" s="88" t="s">
        <v>24</v>
      </c>
      <c r="C54" s="87">
        <v>422</v>
      </c>
      <c r="D54" s="87" t="s">
        <v>2</v>
      </c>
      <c r="E54" s="87">
        <v>2</v>
      </c>
      <c r="F54" s="87" t="s">
        <v>2</v>
      </c>
      <c r="G54" s="87">
        <v>1</v>
      </c>
      <c r="H54" s="87" t="s">
        <v>2</v>
      </c>
      <c r="I54" s="87">
        <v>5</v>
      </c>
      <c r="J54" s="87" t="s">
        <v>2</v>
      </c>
      <c r="K54" s="87">
        <v>8</v>
      </c>
      <c r="L54" s="89">
        <v>1.8957345971563981</v>
      </c>
      <c r="M54" s="90"/>
      <c r="N54" s="87"/>
      <c r="O54" s="88"/>
      <c r="P54" s="87"/>
      <c r="Q54" s="88"/>
      <c r="R54" s="87"/>
      <c r="S54" s="87"/>
      <c r="T54" s="87"/>
      <c r="U54" s="87"/>
      <c r="V54" s="87"/>
      <c r="W54" s="87"/>
      <c r="X54" s="87"/>
      <c r="Y54" s="89"/>
      <c r="Z54" s="95"/>
      <c r="AA54" s="87"/>
      <c r="AB54" s="88"/>
      <c r="AC54" s="87"/>
      <c r="AD54" s="88"/>
      <c r="AE54" s="87"/>
      <c r="AF54" s="87"/>
      <c r="AG54" s="87"/>
      <c r="AH54" s="87"/>
      <c r="AI54" s="87"/>
      <c r="AJ54" s="87"/>
      <c r="AK54" s="87"/>
      <c r="AL54" s="89"/>
      <c r="AM54" s="91"/>
      <c r="AN54" s="13"/>
      <c r="AO54" s="13"/>
      <c r="AP54" s="13"/>
      <c r="AQ54" s="13"/>
      <c r="AR54" s="13"/>
      <c r="AS54" s="13"/>
    </row>
    <row r="55" spans="1:45" s="6" customFormat="1" ht="9.6" customHeight="1">
      <c r="A55" s="86" t="s">
        <v>29</v>
      </c>
      <c r="B55" s="88" t="s">
        <v>24</v>
      </c>
      <c r="C55" s="87">
        <v>393</v>
      </c>
      <c r="D55" s="87">
        <v>384</v>
      </c>
      <c r="E55" s="87">
        <v>16</v>
      </c>
      <c r="F55" s="87">
        <v>16</v>
      </c>
      <c r="G55" s="87">
        <v>8</v>
      </c>
      <c r="H55" s="87">
        <v>8</v>
      </c>
      <c r="I55" s="87">
        <v>33</v>
      </c>
      <c r="J55" s="87">
        <v>33</v>
      </c>
      <c r="K55" s="87">
        <v>57</v>
      </c>
      <c r="L55" s="89">
        <v>14.5</v>
      </c>
      <c r="M55" s="90"/>
      <c r="N55" s="87"/>
      <c r="O55" s="88"/>
      <c r="P55" s="87"/>
      <c r="Q55" s="88"/>
      <c r="R55" s="87"/>
      <c r="S55" s="87"/>
      <c r="T55" s="87"/>
      <c r="U55" s="87"/>
      <c r="V55" s="87"/>
      <c r="W55" s="87"/>
      <c r="X55" s="87"/>
      <c r="Y55" s="89"/>
      <c r="Z55" s="95"/>
      <c r="AA55" s="87"/>
      <c r="AB55" s="88"/>
      <c r="AC55" s="87"/>
      <c r="AD55" s="88"/>
      <c r="AE55" s="87"/>
      <c r="AF55" s="87"/>
      <c r="AG55" s="87"/>
      <c r="AH55" s="87"/>
      <c r="AI55" s="87"/>
      <c r="AJ55" s="87"/>
      <c r="AK55" s="87"/>
      <c r="AL55" s="89"/>
      <c r="AM55" s="91"/>
      <c r="AN55" s="13"/>
      <c r="AO55" s="13"/>
      <c r="AP55" s="13"/>
      <c r="AQ55" s="13"/>
      <c r="AR55" s="13"/>
      <c r="AS55" s="13"/>
    </row>
    <row r="56" spans="1:45" s="6" customFormat="1" ht="9.6" customHeight="1">
      <c r="A56" s="86" t="s">
        <v>43</v>
      </c>
      <c r="B56" s="88" t="s">
        <v>24</v>
      </c>
      <c r="C56" s="87">
        <v>75</v>
      </c>
      <c r="D56" s="87" t="s">
        <v>2</v>
      </c>
      <c r="E56" s="87">
        <v>11</v>
      </c>
      <c r="F56" s="87" t="s">
        <v>2</v>
      </c>
      <c r="G56" s="87">
        <v>6</v>
      </c>
      <c r="H56" s="87" t="s">
        <v>2</v>
      </c>
      <c r="I56" s="87">
        <v>16</v>
      </c>
      <c r="J56" s="87" t="s">
        <v>2</v>
      </c>
      <c r="K56" s="87">
        <v>33</v>
      </c>
      <c r="L56" s="89">
        <v>44</v>
      </c>
      <c r="M56" s="90"/>
      <c r="N56" s="87"/>
      <c r="O56" s="88"/>
      <c r="P56" s="87"/>
      <c r="Q56" s="88"/>
      <c r="R56" s="87"/>
      <c r="S56" s="87"/>
      <c r="T56" s="87"/>
      <c r="U56" s="87"/>
      <c r="V56" s="87"/>
      <c r="W56" s="87"/>
      <c r="X56" s="87"/>
      <c r="Y56" s="89"/>
      <c r="Z56" s="95"/>
      <c r="AA56" s="87"/>
      <c r="AB56" s="88"/>
      <c r="AC56" s="87"/>
      <c r="AD56" s="88"/>
      <c r="AE56" s="87"/>
      <c r="AF56" s="87"/>
      <c r="AG56" s="87"/>
      <c r="AH56" s="87"/>
      <c r="AI56" s="87"/>
      <c r="AJ56" s="87"/>
      <c r="AK56" s="87"/>
      <c r="AL56" s="89"/>
      <c r="AM56" s="91"/>
      <c r="AN56" s="13"/>
      <c r="AO56" s="13"/>
      <c r="AP56" s="13"/>
      <c r="AQ56" s="13"/>
      <c r="AR56" s="13"/>
      <c r="AS56" s="13"/>
    </row>
    <row r="57" spans="1:45" s="6" customFormat="1" ht="9.6" customHeight="1">
      <c r="A57" s="86" t="s">
        <v>3</v>
      </c>
      <c r="B57" s="88" t="s">
        <v>24</v>
      </c>
      <c r="C57" s="87">
        <v>610</v>
      </c>
      <c r="D57" s="87">
        <v>0</v>
      </c>
      <c r="E57" s="87">
        <v>6</v>
      </c>
      <c r="F57" s="87">
        <v>0</v>
      </c>
      <c r="G57" s="87">
        <v>4</v>
      </c>
      <c r="H57" s="87">
        <v>0</v>
      </c>
      <c r="I57" s="87">
        <v>23</v>
      </c>
      <c r="J57" s="87">
        <v>0</v>
      </c>
      <c r="K57" s="87">
        <v>33</v>
      </c>
      <c r="L57" s="89">
        <v>5.4098360655737707</v>
      </c>
      <c r="M57" s="90"/>
      <c r="N57" s="87"/>
      <c r="O57" s="88"/>
      <c r="P57" s="87"/>
      <c r="Q57" s="88"/>
      <c r="R57" s="87"/>
      <c r="S57" s="87"/>
      <c r="T57" s="87"/>
      <c r="U57" s="87"/>
      <c r="V57" s="87"/>
      <c r="W57" s="87"/>
      <c r="X57" s="87"/>
      <c r="Y57" s="89"/>
      <c r="Z57" s="95"/>
      <c r="AA57" s="87"/>
      <c r="AB57" s="88"/>
      <c r="AC57" s="87"/>
      <c r="AD57" s="88"/>
      <c r="AE57" s="87"/>
      <c r="AF57" s="87"/>
      <c r="AG57" s="87"/>
      <c r="AH57" s="87"/>
      <c r="AI57" s="87"/>
      <c r="AJ57" s="87"/>
      <c r="AK57" s="87"/>
      <c r="AL57" s="89"/>
      <c r="AM57" s="91"/>
      <c r="AN57" s="13"/>
      <c r="AO57" s="13"/>
      <c r="AP57" s="13"/>
      <c r="AQ57" s="13"/>
      <c r="AR57" s="13"/>
      <c r="AS57" s="13"/>
    </row>
    <row r="58" spans="1:45" s="6" customFormat="1" ht="9.6" customHeight="1">
      <c r="A58" s="86" t="s">
        <v>4</v>
      </c>
      <c r="B58" s="88"/>
      <c r="C58" s="87">
        <v>473</v>
      </c>
      <c r="D58" s="87">
        <v>110</v>
      </c>
      <c r="E58" s="87">
        <v>30</v>
      </c>
      <c r="F58" s="87" t="s">
        <v>2</v>
      </c>
      <c r="G58" s="87">
        <v>18</v>
      </c>
      <c r="H58" s="87" t="s">
        <v>2</v>
      </c>
      <c r="I58" s="87">
        <v>39</v>
      </c>
      <c r="J58" s="87" t="s">
        <v>2</v>
      </c>
      <c r="K58" s="87">
        <v>87</v>
      </c>
      <c r="L58" s="89">
        <v>18.393234672304441</v>
      </c>
      <c r="M58" s="90"/>
      <c r="N58" s="87"/>
      <c r="O58" s="88"/>
      <c r="P58" s="87"/>
      <c r="Q58" s="88"/>
      <c r="R58" s="87"/>
      <c r="S58" s="87"/>
      <c r="T58" s="87"/>
      <c r="U58" s="87"/>
      <c r="V58" s="87"/>
      <c r="W58" s="87"/>
      <c r="X58" s="87"/>
      <c r="Y58" s="89"/>
      <c r="Z58" s="95"/>
      <c r="AA58" s="87"/>
      <c r="AB58" s="88"/>
      <c r="AC58" s="87"/>
      <c r="AD58" s="88"/>
      <c r="AE58" s="87"/>
      <c r="AF58" s="87"/>
      <c r="AG58" s="87"/>
      <c r="AH58" s="87"/>
      <c r="AI58" s="87"/>
      <c r="AJ58" s="87"/>
      <c r="AK58" s="87"/>
      <c r="AL58" s="89"/>
      <c r="AM58" s="91"/>
      <c r="AN58" s="13"/>
      <c r="AO58" s="13"/>
      <c r="AP58" s="13"/>
      <c r="AQ58" s="13"/>
      <c r="AR58" s="13"/>
      <c r="AS58" s="13"/>
    </row>
    <row r="59" spans="1:45" s="6" customFormat="1" ht="9.6" customHeight="1">
      <c r="A59" s="86" t="s">
        <v>5</v>
      </c>
      <c r="B59" s="88" t="s">
        <v>24</v>
      </c>
      <c r="C59" s="87">
        <v>281</v>
      </c>
      <c r="D59" s="87" t="s">
        <v>2</v>
      </c>
      <c r="E59" s="87" t="s">
        <v>2</v>
      </c>
      <c r="F59" s="87" t="s">
        <v>2</v>
      </c>
      <c r="G59" s="87" t="s">
        <v>2</v>
      </c>
      <c r="H59" s="87" t="s">
        <v>2</v>
      </c>
      <c r="I59" s="87" t="s">
        <v>2</v>
      </c>
      <c r="J59" s="87" t="s">
        <v>2</v>
      </c>
      <c r="K59" s="87">
        <v>65</v>
      </c>
      <c r="L59" s="89">
        <v>23.131672597864767</v>
      </c>
      <c r="M59" s="90"/>
      <c r="N59" s="87"/>
      <c r="O59" s="88"/>
      <c r="P59" s="87"/>
      <c r="Q59" s="88"/>
      <c r="R59" s="87"/>
      <c r="S59" s="87"/>
      <c r="T59" s="87"/>
      <c r="U59" s="87"/>
      <c r="V59" s="87"/>
      <c r="W59" s="87"/>
      <c r="X59" s="87"/>
      <c r="Y59" s="89"/>
      <c r="Z59" s="95"/>
      <c r="AA59" s="87"/>
      <c r="AB59" s="88"/>
      <c r="AC59" s="87"/>
      <c r="AD59" s="88"/>
      <c r="AE59" s="87"/>
      <c r="AF59" s="87"/>
      <c r="AG59" s="87"/>
      <c r="AH59" s="87"/>
      <c r="AI59" s="87"/>
      <c r="AJ59" s="87"/>
      <c r="AK59" s="87"/>
      <c r="AL59" s="89"/>
      <c r="AM59" s="91"/>
      <c r="AN59" s="13"/>
      <c r="AO59" s="13"/>
      <c r="AP59" s="13"/>
      <c r="AQ59" s="13"/>
      <c r="AR59" s="13"/>
      <c r="AS59" s="13"/>
    </row>
    <row r="60" spans="1:45" s="6" customFormat="1" ht="9.6" customHeight="1">
      <c r="A60" s="86" t="s">
        <v>6</v>
      </c>
      <c r="B60" s="88" t="s">
        <v>24</v>
      </c>
      <c r="C60" s="87">
        <v>204</v>
      </c>
      <c r="D60" s="87" t="s">
        <v>2</v>
      </c>
      <c r="E60" s="87">
        <v>12</v>
      </c>
      <c r="F60" s="87" t="s">
        <v>2</v>
      </c>
      <c r="G60" s="87">
        <v>12</v>
      </c>
      <c r="H60" s="87" t="s">
        <v>2</v>
      </c>
      <c r="I60" s="87">
        <v>20</v>
      </c>
      <c r="J60" s="87" t="s">
        <v>2</v>
      </c>
      <c r="K60" s="87">
        <v>44</v>
      </c>
      <c r="L60" s="89">
        <v>21.568627450980394</v>
      </c>
      <c r="M60" s="90"/>
      <c r="N60" s="87"/>
      <c r="O60" s="88"/>
      <c r="P60" s="87"/>
      <c r="Q60" s="88"/>
      <c r="R60" s="87"/>
      <c r="S60" s="87"/>
      <c r="T60" s="87"/>
      <c r="U60" s="87"/>
      <c r="V60" s="87"/>
      <c r="W60" s="87"/>
      <c r="X60" s="87"/>
      <c r="Y60" s="89"/>
      <c r="Z60" s="95"/>
      <c r="AA60" s="87"/>
      <c r="AB60" s="88"/>
      <c r="AC60" s="87"/>
      <c r="AD60" s="88"/>
      <c r="AE60" s="87"/>
      <c r="AF60" s="87"/>
      <c r="AG60" s="87"/>
      <c r="AH60" s="87"/>
      <c r="AI60" s="87"/>
      <c r="AJ60" s="87"/>
      <c r="AK60" s="87"/>
      <c r="AL60" s="89"/>
      <c r="AM60" s="91"/>
      <c r="AN60" s="13"/>
      <c r="AO60" s="13"/>
      <c r="AP60" s="13"/>
      <c r="AQ60" s="13"/>
      <c r="AR60" s="13"/>
      <c r="AS60" s="13"/>
    </row>
    <row r="61" spans="1:45" s="6" customFormat="1" ht="9.6" customHeight="1">
      <c r="A61" s="86" t="s">
        <v>7</v>
      </c>
      <c r="B61" s="88" t="s">
        <v>24</v>
      </c>
      <c r="C61" s="87">
        <v>230</v>
      </c>
      <c r="D61" s="87">
        <v>230</v>
      </c>
      <c r="E61" s="87">
        <v>8</v>
      </c>
      <c r="F61" s="87">
        <v>8</v>
      </c>
      <c r="G61" s="87">
        <v>5</v>
      </c>
      <c r="H61" s="87">
        <v>5</v>
      </c>
      <c r="I61" s="87">
        <v>24</v>
      </c>
      <c r="J61" s="87">
        <v>24</v>
      </c>
      <c r="K61" s="87">
        <v>37</v>
      </c>
      <c r="L61" s="89">
        <v>16.086956521739129</v>
      </c>
      <c r="M61" s="90"/>
      <c r="N61" s="87"/>
      <c r="O61" s="88"/>
      <c r="P61" s="87"/>
      <c r="Q61" s="88"/>
      <c r="R61" s="87"/>
      <c r="S61" s="87"/>
      <c r="T61" s="87"/>
      <c r="U61" s="87"/>
      <c r="V61" s="87"/>
      <c r="W61" s="87"/>
      <c r="X61" s="87"/>
      <c r="Y61" s="89"/>
      <c r="Z61" s="95"/>
      <c r="AA61" s="87"/>
      <c r="AB61" s="88"/>
      <c r="AC61" s="87"/>
      <c r="AD61" s="88"/>
      <c r="AE61" s="87"/>
      <c r="AF61" s="87"/>
      <c r="AG61" s="87"/>
      <c r="AH61" s="87"/>
      <c r="AI61" s="87"/>
      <c r="AJ61" s="87"/>
      <c r="AK61" s="87"/>
      <c r="AL61" s="89"/>
      <c r="AM61" s="91"/>
      <c r="AN61" s="13"/>
      <c r="AO61" s="13"/>
      <c r="AP61" s="13"/>
      <c r="AQ61" s="13"/>
      <c r="AR61" s="13"/>
      <c r="AS61" s="13"/>
    </row>
    <row r="62" spans="1:45" s="6" customFormat="1" ht="9.6" customHeight="1">
      <c r="A62" s="86" t="s">
        <v>8</v>
      </c>
      <c r="B62" s="88"/>
      <c r="C62" s="87">
        <v>438</v>
      </c>
      <c r="D62" s="87">
        <v>432</v>
      </c>
      <c r="E62" s="87">
        <v>8</v>
      </c>
      <c r="F62" s="87">
        <v>8</v>
      </c>
      <c r="G62" s="87">
        <v>16</v>
      </c>
      <c r="H62" s="87">
        <v>16</v>
      </c>
      <c r="I62" s="87">
        <v>10</v>
      </c>
      <c r="J62" s="87">
        <v>10</v>
      </c>
      <c r="K62" s="87">
        <v>34</v>
      </c>
      <c r="L62" s="89">
        <v>7.7625570776255701</v>
      </c>
      <c r="M62" s="90"/>
      <c r="N62" s="87"/>
      <c r="O62" s="88"/>
      <c r="P62" s="87"/>
      <c r="Q62" s="88"/>
      <c r="R62" s="87"/>
      <c r="S62" s="87"/>
      <c r="T62" s="87"/>
      <c r="U62" s="87"/>
      <c r="V62" s="87"/>
      <c r="W62" s="87"/>
      <c r="X62" s="87"/>
      <c r="Y62" s="89"/>
      <c r="Z62" s="95"/>
      <c r="AA62" s="87"/>
      <c r="AB62" s="88"/>
      <c r="AC62" s="87"/>
      <c r="AD62" s="88"/>
      <c r="AE62" s="87"/>
      <c r="AF62" s="87"/>
      <c r="AG62" s="87"/>
      <c r="AH62" s="87"/>
      <c r="AI62" s="87"/>
      <c r="AJ62" s="87"/>
      <c r="AK62" s="87"/>
      <c r="AL62" s="89"/>
      <c r="AM62" s="91"/>
      <c r="AN62" s="13"/>
      <c r="AO62" s="13"/>
      <c r="AP62" s="13"/>
      <c r="AQ62" s="13"/>
      <c r="AR62" s="13"/>
      <c r="AS62" s="13"/>
    </row>
    <row r="63" spans="1:45" s="6" customFormat="1" ht="9.6" customHeight="1">
      <c r="A63" s="86" t="s">
        <v>9</v>
      </c>
      <c r="B63" s="88" t="s">
        <v>24</v>
      </c>
      <c r="C63" s="87">
        <v>291</v>
      </c>
      <c r="D63" s="87">
        <v>266</v>
      </c>
      <c r="E63" s="87">
        <v>30</v>
      </c>
      <c r="F63" s="87">
        <v>30</v>
      </c>
      <c r="G63" s="87">
        <v>20</v>
      </c>
      <c r="H63" s="87">
        <v>20</v>
      </c>
      <c r="I63" s="87">
        <v>61</v>
      </c>
      <c r="J63" s="87">
        <v>61</v>
      </c>
      <c r="K63" s="87">
        <v>111</v>
      </c>
      <c r="L63" s="89">
        <v>38.144329896907216</v>
      </c>
      <c r="M63" s="90"/>
      <c r="N63" s="87"/>
      <c r="O63" s="88"/>
      <c r="P63" s="87"/>
      <c r="Q63" s="88"/>
      <c r="R63" s="87"/>
      <c r="S63" s="87"/>
      <c r="T63" s="87"/>
      <c r="U63" s="87"/>
      <c r="V63" s="87"/>
      <c r="W63" s="87"/>
      <c r="X63" s="87"/>
      <c r="Y63" s="89"/>
      <c r="Z63" s="95"/>
      <c r="AA63" s="87"/>
      <c r="AB63" s="88"/>
      <c r="AC63" s="87"/>
      <c r="AD63" s="88"/>
      <c r="AE63" s="87"/>
      <c r="AF63" s="87"/>
      <c r="AG63" s="87"/>
      <c r="AH63" s="87"/>
      <c r="AI63" s="87"/>
      <c r="AJ63" s="87"/>
      <c r="AK63" s="87"/>
      <c r="AL63" s="89"/>
      <c r="AM63" s="91"/>
      <c r="AN63" s="13"/>
      <c r="AO63" s="13"/>
      <c r="AP63" s="13"/>
      <c r="AQ63" s="13"/>
      <c r="AR63" s="13"/>
      <c r="AS63" s="13"/>
    </row>
    <row r="64" spans="1:45" s="6" customFormat="1" ht="9.6" customHeight="1">
      <c r="A64" s="86" t="s">
        <v>30</v>
      </c>
      <c r="B64" s="88"/>
      <c r="C64" s="87">
        <v>350</v>
      </c>
      <c r="D64" s="87">
        <v>349</v>
      </c>
      <c r="E64" s="87">
        <v>23</v>
      </c>
      <c r="F64" s="87">
        <v>23</v>
      </c>
      <c r="G64" s="87">
        <v>7</v>
      </c>
      <c r="H64" s="87">
        <v>7</v>
      </c>
      <c r="I64" s="87">
        <v>19</v>
      </c>
      <c r="J64" s="87">
        <v>19</v>
      </c>
      <c r="K64" s="87">
        <v>49</v>
      </c>
      <c r="L64" s="89">
        <v>14.000000000000002</v>
      </c>
      <c r="M64" s="90"/>
      <c r="N64" s="87"/>
      <c r="O64" s="88"/>
      <c r="P64" s="87"/>
      <c r="Q64" s="88"/>
      <c r="R64" s="87"/>
      <c r="S64" s="87"/>
      <c r="T64" s="87"/>
      <c r="U64" s="87"/>
      <c r="V64" s="87"/>
      <c r="W64" s="87"/>
      <c r="X64" s="87"/>
      <c r="Y64" s="89"/>
      <c r="Z64" s="95"/>
      <c r="AA64" s="87"/>
      <c r="AB64" s="88"/>
      <c r="AC64" s="87"/>
      <c r="AD64" s="88"/>
      <c r="AE64" s="87"/>
      <c r="AF64" s="87"/>
      <c r="AG64" s="87"/>
      <c r="AH64" s="87"/>
      <c r="AI64" s="87"/>
      <c r="AJ64" s="87"/>
      <c r="AK64" s="87"/>
      <c r="AL64" s="89"/>
      <c r="AM64" s="91"/>
      <c r="AN64" s="13"/>
      <c r="AO64" s="13"/>
      <c r="AP64" s="13"/>
      <c r="AQ64" s="13"/>
      <c r="AR64" s="13"/>
      <c r="AS64" s="13"/>
    </row>
    <row r="65" spans="1:45" s="6" customFormat="1" ht="9.6" customHeight="1">
      <c r="A65" s="86" t="s">
        <v>10</v>
      </c>
      <c r="B65" s="88" t="s">
        <v>24</v>
      </c>
      <c r="C65" s="87">
        <v>368</v>
      </c>
      <c r="D65" s="87">
        <v>285</v>
      </c>
      <c r="E65" s="87">
        <v>39</v>
      </c>
      <c r="F65" s="87">
        <v>39</v>
      </c>
      <c r="G65" s="87">
        <v>15</v>
      </c>
      <c r="H65" s="87">
        <v>15</v>
      </c>
      <c r="I65" s="87">
        <v>45</v>
      </c>
      <c r="J65" s="87">
        <v>45</v>
      </c>
      <c r="K65" s="87">
        <v>99</v>
      </c>
      <c r="L65" s="89">
        <v>26.902173913043477</v>
      </c>
      <c r="M65" s="90"/>
      <c r="N65" s="87"/>
      <c r="O65" s="88"/>
      <c r="P65" s="87"/>
      <c r="Q65" s="88"/>
      <c r="R65" s="87"/>
      <c r="S65" s="87"/>
      <c r="T65" s="87"/>
      <c r="U65" s="87"/>
      <c r="V65" s="87"/>
      <c r="W65" s="87"/>
      <c r="X65" s="87"/>
      <c r="Y65" s="89"/>
      <c r="Z65" s="95"/>
      <c r="AA65" s="87"/>
      <c r="AB65" s="88"/>
      <c r="AC65" s="87"/>
      <c r="AD65" s="88"/>
      <c r="AE65" s="87"/>
      <c r="AF65" s="87"/>
      <c r="AG65" s="87"/>
      <c r="AH65" s="87"/>
      <c r="AI65" s="87"/>
      <c r="AJ65" s="87"/>
      <c r="AK65" s="87"/>
      <c r="AL65" s="89"/>
      <c r="AM65" s="91"/>
      <c r="AN65" s="13"/>
      <c r="AO65" s="13"/>
      <c r="AP65" s="13"/>
      <c r="AQ65" s="13"/>
      <c r="AR65" s="13"/>
      <c r="AS65" s="13"/>
    </row>
    <row r="66" spans="1:45" s="6" customFormat="1" ht="9.6" customHeight="1">
      <c r="A66" s="86" t="s">
        <v>11</v>
      </c>
      <c r="B66" s="88"/>
      <c r="C66" s="87">
        <v>246</v>
      </c>
      <c r="D66" s="87">
        <v>243</v>
      </c>
      <c r="E66" s="87">
        <v>7</v>
      </c>
      <c r="F66" s="87">
        <v>7</v>
      </c>
      <c r="G66" s="87">
        <v>5</v>
      </c>
      <c r="H66" s="87">
        <v>5</v>
      </c>
      <c r="I66" s="87">
        <v>31</v>
      </c>
      <c r="J66" s="87">
        <v>31</v>
      </c>
      <c r="K66" s="87">
        <v>43</v>
      </c>
      <c r="L66" s="89">
        <v>17.479674796747968</v>
      </c>
      <c r="M66" s="90"/>
      <c r="N66" s="87"/>
      <c r="O66" s="88"/>
      <c r="P66" s="87"/>
      <c r="Q66" s="88"/>
      <c r="R66" s="87"/>
      <c r="S66" s="87"/>
      <c r="T66" s="87"/>
      <c r="U66" s="87"/>
      <c r="V66" s="87"/>
      <c r="W66" s="87"/>
      <c r="X66" s="87"/>
      <c r="Y66" s="89"/>
      <c r="Z66" s="95"/>
      <c r="AA66" s="87"/>
      <c r="AB66" s="88"/>
      <c r="AC66" s="87"/>
      <c r="AD66" s="88"/>
      <c r="AE66" s="87"/>
      <c r="AF66" s="87"/>
      <c r="AG66" s="87"/>
      <c r="AH66" s="87"/>
      <c r="AI66" s="87"/>
      <c r="AJ66" s="87"/>
      <c r="AK66" s="87"/>
      <c r="AL66" s="89"/>
      <c r="AM66" s="91"/>
      <c r="AN66" s="13"/>
      <c r="AO66" s="13"/>
      <c r="AP66" s="13"/>
      <c r="AQ66" s="13"/>
      <c r="AR66" s="13"/>
      <c r="AS66" s="13"/>
    </row>
    <row r="67" spans="1:45" s="6" customFormat="1" ht="9.6" customHeight="1">
      <c r="A67" s="86" t="s">
        <v>12</v>
      </c>
      <c r="B67" s="88" t="s">
        <v>24</v>
      </c>
      <c r="C67" s="87" t="s">
        <v>2</v>
      </c>
      <c r="D67" s="87">
        <v>195</v>
      </c>
      <c r="E67" s="87" t="s">
        <v>2</v>
      </c>
      <c r="F67" s="87">
        <v>18</v>
      </c>
      <c r="G67" s="87" t="s">
        <v>2</v>
      </c>
      <c r="H67" s="87">
        <v>9</v>
      </c>
      <c r="I67" s="87" t="s">
        <v>2</v>
      </c>
      <c r="J67" s="87">
        <v>44</v>
      </c>
      <c r="K67" s="87">
        <v>71</v>
      </c>
      <c r="L67" s="89">
        <v>36.410256410256409</v>
      </c>
      <c r="M67" s="90"/>
      <c r="N67" s="87"/>
      <c r="O67" s="88"/>
      <c r="P67" s="87"/>
      <c r="Q67" s="88"/>
      <c r="R67" s="87"/>
      <c r="S67" s="87"/>
      <c r="T67" s="87"/>
      <c r="U67" s="87"/>
      <c r="V67" s="87"/>
      <c r="W67" s="87"/>
      <c r="X67" s="87"/>
      <c r="Y67" s="89"/>
      <c r="Z67" s="95"/>
      <c r="AA67" s="87"/>
      <c r="AB67" s="88"/>
      <c r="AC67" s="87"/>
      <c r="AD67" s="88"/>
      <c r="AE67" s="87"/>
      <c r="AF67" s="87"/>
      <c r="AG67" s="87"/>
      <c r="AH67" s="87"/>
      <c r="AI67" s="87"/>
      <c r="AJ67" s="87"/>
      <c r="AK67" s="87"/>
      <c r="AL67" s="89"/>
      <c r="AM67" s="91"/>
      <c r="AN67" s="13"/>
      <c r="AO67" s="13"/>
      <c r="AP67" s="13"/>
      <c r="AQ67" s="13"/>
      <c r="AR67" s="13"/>
      <c r="AS67" s="13"/>
    </row>
    <row r="68" spans="1:45" s="6" customFormat="1" ht="9.6" customHeight="1">
      <c r="A68" s="86" t="s">
        <v>13</v>
      </c>
      <c r="B68" s="88"/>
      <c r="C68" s="87">
        <v>460</v>
      </c>
      <c r="D68" s="87" t="s">
        <v>2</v>
      </c>
      <c r="E68" s="87">
        <v>17</v>
      </c>
      <c r="F68" s="87" t="s">
        <v>2</v>
      </c>
      <c r="G68" s="87" t="s">
        <v>2</v>
      </c>
      <c r="H68" s="87" t="s">
        <v>2</v>
      </c>
      <c r="I68" s="87" t="s">
        <v>2</v>
      </c>
      <c r="J68" s="87" t="s">
        <v>2</v>
      </c>
      <c r="K68" s="87">
        <v>17</v>
      </c>
      <c r="L68" s="89">
        <v>3.6956521739130435</v>
      </c>
      <c r="M68" s="90"/>
      <c r="N68" s="87"/>
      <c r="O68" s="88"/>
      <c r="P68" s="87"/>
      <c r="Q68" s="88"/>
      <c r="R68" s="87"/>
      <c r="S68" s="87"/>
      <c r="T68" s="87"/>
      <c r="U68" s="87"/>
      <c r="V68" s="87"/>
      <c r="W68" s="87"/>
      <c r="X68" s="87"/>
      <c r="Y68" s="89"/>
      <c r="Z68" s="95"/>
      <c r="AA68" s="87"/>
      <c r="AB68" s="88"/>
      <c r="AC68" s="87"/>
      <c r="AD68" s="88"/>
      <c r="AE68" s="87"/>
      <c r="AF68" s="87"/>
      <c r="AG68" s="87"/>
      <c r="AH68" s="87"/>
      <c r="AI68" s="87"/>
      <c r="AJ68" s="87"/>
      <c r="AK68" s="87"/>
      <c r="AL68" s="89"/>
      <c r="AM68" s="91"/>
      <c r="AN68" s="13"/>
      <c r="AO68" s="13"/>
      <c r="AP68" s="13"/>
      <c r="AQ68" s="13"/>
      <c r="AR68" s="13"/>
      <c r="AS68" s="13"/>
    </row>
    <row r="69" spans="1:45" s="6" customFormat="1" ht="9.6" customHeight="1">
      <c r="A69" s="86" t="s">
        <v>14</v>
      </c>
      <c r="B69" s="88" t="s">
        <v>24</v>
      </c>
      <c r="C69" s="87">
        <v>247</v>
      </c>
      <c r="D69" s="87">
        <v>247</v>
      </c>
      <c r="E69" s="87" t="s">
        <v>2</v>
      </c>
      <c r="F69" s="87" t="s">
        <v>2</v>
      </c>
      <c r="G69" s="87" t="s">
        <v>2</v>
      </c>
      <c r="H69" s="87" t="s">
        <v>2</v>
      </c>
      <c r="I69" s="87" t="s">
        <v>2</v>
      </c>
      <c r="J69" s="87" t="s">
        <v>2</v>
      </c>
      <c r="K69" s="87">
        <v>40</v>
      </c>
      <c r="L69" s="89">
        <v>16.194331983805668</v>
      </c>
      <c r="M69" s="90"/>
      <c r="N69" s="87"/>
      <c r="O69" s="88"/>
      <c r="P69" s="87"/>
      <c r="Q69" s="88"/>
      <c r="R69" s="87"/>
      <c r="S69" s="87"/>
      <c r="T69" s="87"/>
      <c r="U69" s="87"/>
      <c r="V69" s="87"/>
      <c r="W69" s="87"/>
      <c r="X69" s="87"/>
      <c r="Y69" s="89"/>
      <c r="Z69" s="95"/>
      <c r="AA69" s="87"/>
      <c r="AB69" s="88"/>
      <c r="AC69" s="87"/>
      <c r="AD69" s="88"/>
      <c r="AE69" s="87"/>
      <c r="AF69" s="87"/>
      <c r="AG69" s="87"/>
      <c r="AH69" s="87"/>
      <c r="AI69" s="87"/>
      <c r="AJ69" s="87"/>
      <c r="AK69" s="87"/>
      <c r="AL69" s="89"/>
      <c r="AM69" s="91"/>
      <c r="AN69" s="13"/>
      <c r="AO69" s="13"/>
      <c r="AP69" s="13"/>
      <c r="AQ69" s="13"/>
      <c r="AR69" s="13"/>
      <c r="AS69" s="13"/>
    </row>
    <row r="70" spans="1:45" s="7" customFormat="1" ht="8.1" customHeight="1">
      <c r="A70" s="111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3"/>
      <c r="M70" s="110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109"/>
      <c r="Z70" s="95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109"/>
      <c r="AM70" s="91"/>
      <c r="AN70" s="16"/>
      <c r="AO70" s="16"/>
      <c r="AP70" s="16"/>
      <c r="AQ70" s="16"/>
      <c r="AR70" s="16"/>
      <c r="AS70" s="16"/>
    </row>
    <row r="71" spans="1:45" s="7" customFormat="1" ht="9.6" customHeight="1">
      <c r="A71" s="98" t="s">
        <v>1</v>
      </c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109"/>
      <c r="M71" s="110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109"/>
      <c r="Z71" s="95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109"/>
      <c r="AM71" s="91"/>
      <c r="AN71" s="16"/>
      <c r="AO71" s="16"/>
      <c r="AP71" s="16"/>
      <c r="AQ71" s="16"/>
      <c r="AR71" s="16"/>
      <c r="AS71" s="16"/>
    </row>
    <row r="72" spans="1:45" s="6" customFormat="1" ht="9.6" customHeight="1">
      <c r="A72" s="86" t="s">
        <v>22</v>
      </c>
      <c r="B72" s="88" t="s">
        <v>24</v>
      </c>
      <c r="C72" s="87">
        <v>142</v>
      </c>
      <c r="D72" s="87">
        <v>24</v>
      </c>
      <c r="E72" s="87">
        <v>25</v>
      </c>
      <c r="F72" s="87">
        <v>14</v>
      </c>
      <c r="G72" s="87" t="s">
        <v>2</v>
      </c>
      <c r="H72" s="87" t="s">
        <v>2</v>
      </c>
      <c r="I72" s="87">
        <v>17</v>
      </c>
      <c r="J72" s="87">
        <v>2</v>
      </c>
      <c r="K72" s="87">
        <f>E72+G72+I72</f>
        <v>42</v>
      </c>
      <c r="L72" s="89">
        <f t="shared" ref="L72:L77" si="3">IF(AND(ISNUMBER(C72),ISNUMBER(K72)),+K72/C72*100,IF(ISTEXT(K72),K72,".."))</f>
        <v>29.577464788732392</v>
      </c>
      <c r="M72" s="90"/>
      <c r="N72" s="87"/>
      <c r="O72" s="88"/>
      <c r="P72" s="87"/>
      <c r="Q72" s="88"/>
      <c r="R72" s="87"/>
      <c r="S72" s="87"/>
      <c r="T72" s="87"/>
      <c r="U72" s="87"/>
      <c r="V72" s="87"/>
      <c r="W72" s="87"/>
      <c r="X72" s="87"/>
      <c r="Y72" s="89"/>
      <c r="Z72" s="95"/>
      <c r="AA72" s="87"/>
      <c r="AB72" s="88"/>
      <c r="AC72" s="87"/>
      <c r="AD72" s="88"/>
      <c r="AE72" s="87"/>
      <c r="AF72" s="87"/>
      <c r="AG72" s="87"/>
      <c r="AH72" s="87"/>
      <c r="AI72" s="87"/>
      <c r="AJ72" s="87"/>
      <c r="AK72" s="87"/>
      <c r="AL72" s="89"/>
      <c r="AM72" s="91"/>
      <c r="AN72" s="13"/>
      <c r="AO72" s="13"/>
      <c r="AP72" s="13"/>
      <c r="AQ72" s="13"/>
      <c r="AR72" s="13"/>
      <c r="AS72" s="13"/>
    </row>
    <row r="73" spans="1:45" s="6" customFormat="1" ht="9.6" customHeight="1">
      <c r="A73" s="86" t="s">
        <v>44</v>
      </c>
      <c r="B73" s="88" t="s">
        <v>24</v>
      </c>
      <c r="C73" s="87">
        <v>500</v>
      </c>
      <c r="D73" s="87" t="s">
        <v>2</v>
      </c>
      <c r="E73" s="87">
        <v>69</v>
      </c>
      <c r="F73" s="87">
        <v>61</v>
      </c>
      <c r="G73" s="87" t="s">
        <v>2</v>
      </c>
      <c r="H73" s="87" t="s">
        <v>2</v>
      </c>
      <c r="I73" s="87">
        <v>69</v>
      </c>
      <c r="J73" s="87">
        <v>55</v>
      </c>
      <c r="K73" s="87">
        <f>E73+G73+I73</f>
        <v>138</v>
      </c>
      <c r="L73" s="89">
        <f t="shared" si="3"/>
        <v>27.6</v>
      </c>
      <c r="M73" s="90"/>
      <c r="N73" s="87"/>
      <c r="O73" s="88"/>
      <c r="P73" s="87"/>
      <c r="Q73" s="88"/>
      <c r="R73" s="87"/>
      <c r="S73" s="87"/>
      <c r="T73" s="87"/>
      <c r="U73" s="87"/>
      <c r="V73" s="87"/>
      <c r="W73" s="87"/>
      <c r="X73" s="87"/>
      <c r="Y73" s="89"/>
      <c r="Z73" s="95"/>
      <c r="AA73" s="87"/>
      <c r="AB73" s="88"/>
      <c r="AC73" s="87"/>
      <c r="AD73" s="88"/>
      <c r="AE73" s="87"/>
      <c r="AF73" s="87"/>
      <c r="AG73" s="87"/>
      <c r="AH73" s="87"/>
      <c r="AI73" s="87"/>
      <c r="AJ73" s="87"/>
      <c r="AK73" s="87"/>
      <c r="AL73" s="89"/>
      <c r="AM73" s="91"/>
      <c r="AN73" s="13"/>
      <c r="AO73" s="13"/>
      <c r="AP73" s="13"/>
      <c r="AQ73" s="13"/>
      <c r="AR73" s="13"/>
      <c r="AS73" s="13"/>
    </row>
    <row r="74" spans="1:45" s="6" customFormat="1" ht="9.6" customHeight="1">
      <c r="A74" s="86" t="s">
        <v>45</v>
      </c>
      <c r="B74" s="88" t="s">
        <v>24</v>
      </c>
      <c r="C74" s="87">
        <v>882</v>
      </c>
      <c r="D74" s="87">
        <v>808</v>
      </c>
      <c r="E74" s="87">
        <v>72</v>
      </c>
      <c r="F74" s="87">
        <v>71</v>
      </c>
      <c r="G74" s="87">
        <v>99</v>
      </c>
      <c r="H74" s="87">
        <v>98</v>
      </c>
      <c r="I74" s="87">
        <v>109</v>
      </c>
      <c r="J74" s="87">
        <v>109</v>
      </c>
      <c r="K74" s="87">
        <f>I74+G74+E74</f>
        <v>280</v>
      </c>
      <c r="L74" s="89">
        <f t="shared" si="3"/>
        <v>31.746031746031743</v>
      </c>
      <c r="M74" s="90"/>
      <c r="N74" s="87"/>
      <c r="O74" s="88"/>
      <c r="P74" s="87"/>
      <c r="Q74" s="88"/>
      <c r="R74" s="87"/>
      <c r="S74" s="87"/>
      <c r="T74" s="87"/>
      <c r="U74" s="87"/>
      <c r="V74" s="87"/>
      <c r="W74" s="87"/>
      <c r="X74" s="87"/>
      <c r="Y74" s="89"/>
      <c r="Z74" s="95"/>
      <c r="AA74" s="87"/>
      <c r="AB74" s="88"/>
      <c r="AC74" s="87"/>
      <c r="AD74" s="88"/>
      <c r="AE74" s="87"/>
      <c r="AF74" s="87"/>
      <c r="AG74" s="87"/>
      <c r="AH74" s="87"/>
      <c r="AI74" s="87"/>
      <c r="AJ74" s="87"/>
      <c r="AK74" s="87"/>
      <c r="AL74" s="89"/>
      <c r="AM74" s="91"/>
      <c r="AN74" s="13"/>
      <c r="AO74" s="13"/>
      <c r="AP74" s="13"/>
      <c r="AQ74" s="13"/>
      <c r="AR74" s="13"/>
      <c r="AS74" s="13"/>
    </row>
    <row r="75" spans="1:45" s="6" customFormat="1" ht="9.6" customHeight="1">
      <c r="A75" s="86" t="s">
        <v>46</v>
      </c>
      <c r="B75" s="88" t="s">
        <v>24</v>
      </c>
      <c r="C75" s="87">
        <v>400</v>
      </c>
      <c r="D75" s="87" t="s">
        <v>2</v>
      </c>
      <c r="E75" s="87">
        <v>48</v>
      </c>
      <c r="F75" s="87" t="s">
        <v>2</v>
      </c>
      <c r="G75" s="87">
        <v>61</v>
      </c>
      <c r="H75" s="87" t="s">
        <v>2</v>
      </c>
      <c r="I75" s="87">
        <v>35</v>
      </c>
      <c r="J75" s="87" t="s">
        <v>2</v>
      </c>
      <c r="K75" s="87">
        <f>E75+G75+I75</f>
        <v>144</v>
      </c>
      <c r="L75" s="89">
        <f t="shared" si="3"/>
        <v>36</v>
      </c>
      <c r="M75" s="90"/>
      <c r="N75" s="87"/>
      <c r="O75" s="88"/>
      <c r="P75" s="87"/>
      <c r="Q75" s="88"/>
      <c r="R75" s="87"/>
      <c r="S75" s="87"/>
      <c r="T75" s="87"/>
      <c r="U75" s="87"/>
      <c r="V75" s="87"/>
      <c r="W75" s="87"/>
      <c r="X75" s="87"/>
      <c r="Y75" s="89"/>
      <c r="Z75" s="95"/>
      <c r="AA75" s="87"/>
      <c r="AB75" s="88"/>
      <c r="AC75" s="87"/>
      <c r="AD75" s="88"/>
      <c r="AE75" s="87"/>
      <c r="AF75" s="87"/>
      <c r="AG75" s="87"/>
      <c r="AH75" s="87"/>
      <c r="AI75" s="87"/>
      <c r="AJ75" s="87"/>
      <c r="AK75" s="87"/>
      <c r="AL75" s="89"/>
      <c r="AM75" s="91"/>
      <c r="AN75" s="13"/>
      <c r="AO75" s="13"/>
      <c r="AP75" s="13"/>
      <c r="AQ75" s="13"/>
      <c r="AR75" s="13"/>
      <c r="AS75" s="13"/>
    </row>
    <row r="76" spans="1:45" s="6" customFormat="1" ht="9.6" customHeight="1">
      <c r="A76" s="86" t="s">
        <v>26</v>
      </c>
      <c r="B76" s="88" t="s">
        <v>24</v>
      </c>
      <c r="C76" s="87">
        <v>203</v>
      </c>
      <c r="D76" s="87">
        <v>56</v>
      </c>
      <c r="E76" s="87">
        <v>6</v>
      </c>
      <c r="F76" s="87">
        <v>6</v>
      </c>
      <c r="G76" s="87" t="s">
        <v>2</v>
      </c>
      <c r="H76" s="87" t="s">
        <v>2</v>
      </c>
      <c r="I76" s="87">
        <v>12</v>
      </c>
      <c r="J76" s="87">
        <v>7</v>
      </c>
      <c r="K76" s="87">
        <f>E76+G76+I76</f>
        <v>18</v>
      </c>
      <c r="L76" s="89">
        <f t="shared" si="3"/>
        <v>8.8669950738916263</v>
      </c>
      <c r="M76" s="90"/>
      <c r="N76" s="87"/>
      <c r="O76" s="88"/>
      <c r="P76" s="87"/>
      <c r="Q76" s="88"/>
      <c r="R76" s="87"/>
      <c r="S76" s="87"/>
      <c r="T76" s="87"/>
      <c r="U76" s="87"/>
      <c r="V76" s="87"/>
      <c r="W76" s="87"/>
      <c r="X76" s="87"/>
      <c r="Y76" s="89"/>
      <c r="Z76" s="95"/>
      <c r="AA76" s="87"/>
      <c r="AB76" s="88"/>
      <c r="AC76" s="87"/>
      <c r="AD76" s="88"/>
      <c r="AE76" s="87"/>
      <c r="AF76" s="87"/>
      <c r="AG76" s="87"/>
      <c r="AH76" s="87"/>
      <c r="AI76" s="87"/>
      <c r="AJ76" s="87"/>
      <c r="AK76" s="87"/>
      <c r="AL76" s="89"/>
      <c r="AM76" s="91"/>
      <c r="AN76" s="13"/>
      <c r="AO76" s="13"/>
      <c r="AP76" s="13"/>
      <c r="AQ76" s="13"/>
      <c r="AR76" s="13"/>
      <c r="AS76" s="13"/>
    </row>
    <row r="77" spans="1:45" s="6" customFormat="1" ht="9.6" customHeight="1">
      <c r="A77" s="86" t="s">
        <v>15</v>
      </c>
      <c r="B77" s="88" t="s">
        <v>24</v>
      </c>
      <c r="C77" s="87">
        <v>4500</v>
      </c>
      <c r="D77" s="87">
        <v>1080</v>
      </c>
      <c r="E77" s="87">
        <v>16</v>
      </c>
      <c r="F77" s="87" t="s">
        <v>2</v>
      </c>
      <c r="G77" s="87">
        <v>3</v>
      </c>
      <c r="H77" s="87" t="s">
        <v>2</v>
      </c>
      <c r="I77" s="87">
        <v>24</v>
      </c>
      <c r="J77" s="87" t="s">
        <v>2</v>
      </c>
      <c r="K77" s="87">
        <f>E77+G77+I77</f>
        <v>43</v>
      </c>
      <c r="L77" s="89">
        <f t="shared" si="3"/>
        <v>0.95555555555555549</v>
      </c>
      <c r="M77" s="90"/>
      <c r="N77" s="87"/>
      <c r="O77" s="88"/>
      <c r="P77" s="87"/>
      <c r="Q77" s="88"/>
      <c r="R77" s="87"/>
      <c r="S77" s="87"/>
      <c r="T77" s="87"/>
      <c r="U77" s="87"/>
      <c r="V77" s="87"/>
      <c r="W77" s="87"/>
      <c r="X77" s="87"/>
      <c r="Y77" s="89"/>
      <c r="Z77" s="95"/>
      <c r="AA77" s="87"/>
      <c r="AB77" s="88"/>
      <c r="AC77" s="87"/>
      <c r="AD77" s="88"/>
      <c r="AE77" s="87"/>
      <c r="AF77" s="87"/>
      <c r="AG77" s="87"/>
      <c r="AH77" s="87"/>
      <c r="AI77" s="87"/>
      <c r="AJ77" s="87"/>
      <c r="AK77" s="87"/>
      <c r="AL77" s="89"/>
      <c r="AM77" s="91"/>
      <c r="AN77" s="13"/>
      <c r="AO77" s="13"/>
      <c r="AP77" s="13"/>
      <c r="AQ77" s="13"/>
      <c r="AR77" s="13"/>
      <c r="AS77" s="13"/>
    </row>
    <row r="78" spans="1:45" s="6" customFormat="1" ht="9.6" customHeight="1">
      <c r="A78" s="86" t="s">
        <v>27</v>
      </c>
      <c r="B78" s="88" t="s">
        <v>24</v>
      </c>
      <c r="C78" s="87" t="s">
        <v>2</v>
      </c>
      <c r="D78" s="87">
        <v>40</v>
      </c>
      <c r="E78" s="87" t="s">
        <v>2</v>
      </c>
      <c r="F78" s="87" t="s">
        <v>2</v>
      </c>
      <c r="G78" s="87" t="s">
        <v>2</v>
      </c>
      <c r="H78" s="87" t="s">
        <v>2</v>
      </c>
      <c r="I78" s="87" t="s">
        <v>2</v>
      </c>
      <c r="J78" s="87" t="s">
        <v>2</v>
      </c>
      <c r="K78" s="87">
        <f>D78*0.1</f>
        <v>4</v>
      </c>
      <c r="L78" s="89">
        <f>+K78/D78*100</f>
        <v>10</v>
      </c>
      <c r="M78" s="90"/>
      <c r="N78" s="87"/>
      <c r="O78" s="88"/>
      <c r="P78" s="87"/>
      <c r="Q78" s="88"/>
      <c r="R78" s="87"/>
      <c r="S78" s="87"/>
      <c r="T78" s="87"/>
      <c r="U78" s="87"/>
      <c r="V78" s="87"/>
      <c r="W78" s="87"/>
      <c r="X78" s="87"/>
      <c r="Y78" s="89"/>
      <c r="Z78" s="95"/>
      <c r="AA78" s="87"/>
      <c r="AB78" s="88"/>
      <c r="AC78" s="87"/>
      <c r="AD78" s="88"/>
      <c r="AE78" s="87"/>
      <c r="AF78" s="87"/>
      <c r="AG78" s="87"/>
      <c r="AH78" s="87"/>
      <c r="AI78" s="87"/>
      <c r="AJ78" s="87"/>
      <c r="AK78" s="87"/>
      <c r="AL78" s="89"/>
      <c r="AM78" s="91"/>
      <c r="AN78" s="13"/>
      <c r="AO78" s="13"/>
      <c r="AP78" s="13"/>
      <c r="AQ78" s="13"/>
      <c r="AR78" s="13"/>
      <c r="AS78" s="13"/>
    </row>
    <row r="79" spans="1:45" s="6" customFormat="1" ht="9.6" customHeight="1">
      <c r="A79" s="86" t="s">
        <v>16</v>
      </c>
      <c r="B79" s="88" t="s">
        <v>24</v>
      </c>
      <c r="C79" s="87">
        <v>77</v>
      </c>
      <c r="D79" s="87">
        <v>68</v>
      </c>
      <c r="E79" s="87">
        <v>18</v>
      </c>
      <c r="F79" s="87">
        <v>18</v>
      </c>
      <c r="G79" s="87">
        <v>6</v>
      </c>
      <c r="H79" s="87">
        <v>6</v>
      </c>
      <c r="I79" s="87">
        <v>15</v>
      </c>
      <c r="J79" s="87">
        <v>15</v>
      </c>
      <c r="K79" s="87">
        <f>I79+G79+E79</f>
        <v>39</v>
      </c>
      <c r="L79" s="89">
        <f>IF(AND(ISNUMBER(C79),ISNUMBER(K79)),+K79/C79*100,IF(ISTEXT(K79),K79,".."))</f>
        <v>50.649350649350644</v>
      </c>
      <c r="M79" s="90"/>
      <c r="N79" s="87"/>
      <c r="O79" s="88"/>
      <c r="P79" s="87"/>
      <c r="Q79" s="88"/>
      <c r="R79" s="87"/>
      <c r="S79" s="87"/>
      <c r="T79" s="87"/>
      <c r="U79" s="87"/>
      <c r="V79" s="87"/>
      <c r="W79" s="87"/>
      <c r="X79" s="87"/>
      <c r="Y79" s="89"/>
      <c r="Z79" s="95"/>
      <c r="AA79" s="87"/>
      <c r="AB79" s="88"/>
      <c r="AC79" s="87"/>
      <c r="AD79" s="88"/>
      <c r="AE79" s="87"/>
      <c r="AF79" s="87"/>
      <c r="AG79" s="87"/>
      <c r="AH79" s="87"/>
      <c r="AI79" s="87"/>
      <c r="AJ79" s="87"/>
      <c r="AK79" s="87"/>
      <c r="AL79" s="89"/>
      <c r="AM79" s="91"/>
      <c r="AN79" s="13"/>
      <c r="AO79" s="13"/>
      <c r="AP79" s="13"/>
      <c r="AQ79" s="13"/>
      <c r="AR79" s="13"/>
      <c r="AS79" s="13"/>
    </row>
    <row r="80" spans="1:45" s="6" customFormat="1" ht="9.6" customHeight="1">
      <c r="A80" s="86" t="s">
        <v>17</v>
      </c>
      <c r="B80" s="88" t="s">
        <v>24</v>
      </c>
      <c r="C80" s="87">
        <v>185</v>
      </c>
      <c r="D80" s="87">
        <v>128</v>
      </c>
      <c r="E80" s="87">
        <v>3</v>
      </c>
      <c r="F80" s="87">
        <v>3</v>
      </c>
      <c r="G80" s="87">
        <v>3</v>
      </c>
      <c r="H80" s="87">
        <v>3</v>
      </c>
      <c r="I80" s="87">
        <v>24</v>
      </c>
      <c r="J80" s="87">
        <v>24</v>
      </c>
      <c r="K80" s="87">
        <f>+F80+H80+J80</f>
        <v>30</v>
      </c>
      <c r="L80" s="89">
        <f>IF(AND(ISNUMBER(D80),ISNUMBER(K80)),+K80/D80*100,IF(ISTEXT(K80),K80,".."))</f>
        <v>23.4375</v>
      </c>
      <c r="M80" s="90"/>
      <c r="N80" s="87"/>
      <c r="O80" s="88"/>
      <c r="P80" s="87"/>
      <c r="Q80" s="88"/>
      <c r="R80" s="87"/>
      <c r="S80" s="87"/>
      <c r="T80" s="87"/>
      <c r="U80" s="87"/>
      <c r="V80" s="87"/>
      <c r="W80" s="87"/>
      <c r="X80" s="87"/>
      <c r="Y80" s="89"/>
      <c r="Z80" s="95"/>
      <c r="AA80" s="87"/>
      <c r="AB80" s="88"/>
      <c r="AC80" s="87"/>
      <c r="AD80" s="88"/>
      <c r="AE80" s="87"/>
      <c r="AF80" s="87"/>
      <c r="AG80" s="87"/>
      <c r="AH80" s="87"/>
      <c r="AI80" s="87"/>
      <c r="AJ80" s="87"/>
      <c r="AK80" s="87"/>
      <c r="AL80" s="89"/>
      <c r="AM80" s="91"/>
      <c r="AN80" s="13"/>
      <c r="AO80" s="13"/>
      <c r="AP80" s="13"/>
      <c r="AQ80" s="13"/>
      <c r="AR80" s="13"/>
      <c r="AS80" s="13"/>
    </row>
    <row r="81" spans="1:45" s="6" customFormat="1" ht="9.6" customHeight="1">
      <c r="A81" s="86" t="s">
        <v>28</v>
      </c>
      <c r="B81" s="88" t="s">
        <v>24</v>
      </c>
      <c r="C81" s="87">
        <v>65</v>
      </c>
      <c r="D81" s="87">
        <v>52</v>
      </c>
      <c r="E81" s="87">
        <v>6</v>
      </c>
      <c r="F81" s="87" t="s">
        <v>2</v>
      </c>
      <c r="G81" s="87">
        <v>11</v>
      </c>
      <c r="H81" s="87" t="s">
        <v>2</v>
      </c>
      <c r="I81" s="87">
        <v>10</v>
      </c>
      <c r="J81" s="87" t="s">
        <v>2</v>
      </c>
      <c r="K81" s="87">
        <f t="shared" ref="K81:K86" si="4">E81+G81+I81</f>
        <v>27</v>
      </c>
      <c r="L81" s="89">
        <f t="shared" ref="L81:L88" si="5">IF(AND(ISNUMBER(C81),ISNUMBER(K81)),+K81/C81*100,IF(ISTEXT(K81),K81,".."))</f>
        <v>41.53846153846154</v>
      </c>
      <c r="M81" s="90"/>
      <c r="N81" s="87"/>
      <c r="O81" s="88"/>
      <c r="P81" s="87"/>
      <c r="Q81" s="88"/>
      <c r="R81" s="87"/>
      <c r="S81" s="87"/>
      <c r="T81" s="87"/>
      <c r="U81" s="87"/>
      <c r="V81" s="87"/>
      <c r="W81" s="87"/>
      <c r="X81" s="87"/>
      <c r="Y81" s="89"/>
      <c r="Z81" s="95"/>
      <c r="AA81" s="87"/>
      <c r="AB81" s="88"/>
      <c r="AC81" s="87"/>
      <c r="AD81" s="88"/>
      <c r="AE81" s="87"/>
      <c r="AF81" s="87"/>
      <c r="AG81" s="87"/>
      <c r="AH81" s="87"/>
      <c r="AI81" s="87"/>
      <c r="AJ81" s="87"/>
      <c r="AK81" s="87"/>
      <c r="AL81" s="89"/>
      <c r="AM81" s="91"/>
      <c r="AN81" s="13"/>
      <c r="AO81" s="13"/>
      <c r="AP81" s="13"/>
      <c r="AQ81" s="13"/>
      <c r="AR81" s="13"/>
      <c r="AS81" s="13"/>
    </row>
    <row r="82" spans="1:45" s="6" customFormat="1" ht="9.6" customHeight="1">
      <c r="A82" s="86" t="s">
        <v>38</v>
      </c>
      <c r="B82" s="88" t="s">
        <v>24</v>
      </c>
      <c r="C82" s="87">
        <f>38</f>
        <v>38</v>
      </c>
      <c r="D82" s="87">
        <v>38</v>
      </c>
      <c r="E82" s="87">
        <v>5</v>
      </c>
      <c r="F82" s="87">
        <v>5</v>
      </c>
      <c r="G82" s="87" t="s">
        <v>2</v>
      </c>
      <c r="H82" s="87" t="s">
        <v>2</v>
      </c>
      <c r="I82" s="87">
        <v>1</v>
      </c>
      <c r="J82" s="87" t="s">
        <v>2</v>
      </c>
      <c r="K82" s="87">
        <f t="shared" si="4"/>
        <v>6</v>
      </c>
      <c r="L82" s="89">
        <f t="shared" si="5"/>
        <v>15.789473684210526</v>
      </c>
      <c r="M82" s="90"/>
      <c r="N82" s="87"/>
      <c r="O82" s="88"/>
      <c r="P82" s="87"/>
      <c r="Q82" s="88"/>
      <c r="R82" s="87"/>
      <c r="S82" s="87"/>
      <c r="T82" s="87"/>
      <c r="U82" s="87"/>
      <c r="V82" s="87"/>
      <c r="W82" s="87"/>
      <c r="X82" s="87"/>
      <c r="Y82" s="89"/>
      <c r="Z82" s="95"/>
      <c r="AA82" s="87"/>
      <c r="AB82" s="88"/>
      <c r="AC82" s="87"/>
      <c r="AD82" s="88"/>
      <c r="AE82" s="87"/>
      <c r="AF82" s="87"/>
      <c r="AG82" s="87"/>
      <c r="AH82" s="87"/>
      <c r="AI82" s="87"/>
      <c r="AJ82" s="87"/>
      <c r="AK82" s="87"/>
      <c r="AL82" s="89"/>
      <c r="AM82" s="91"/>
      <c r="AN82" s="13"/>
      <c r="AO82" s="13"/>
      <c r="AP82" s="13"/>
      <c r="AQ82" s="13"/>
      <c r="AR82" s="13"/>
      <c r="AS82" s="13"/>
    </row>
    <row r="83" spans="1:45" s="6" customFormat="1" ht="9.6" customHeight="1">
      <c r="A83" s="86" t="s">
        <v>39</v>
      </c>
      <c r="B83" s="88" t="s">
        <v>24</v>
      </c>
      <c r="C83" s="87">
        <v>68</v>
      </c>
      <c r="D83" s="87">
        <v>68</v>
      </c>
      <c r="E83" s="87">
        <v>4</v>
      </c>
      <c r="F83" s="87">
        <v>4</v>
      </c>
      <c r="G83" s="87">
        <v>1</v>
      </c>
      <c r="H83" s="87">
        <v>1</v>
      </c>
      <c r="I83" s="87">
        <v>3</v>
      </c>
      <c r="J83" s="87">
        <v>3</v>
      </c>
      <c r="K83" s="87">
        <f t="shared" si="4"/>
        <v>8</v>
      </c>
      <c r="L83" s="89">
        <f t="shared" si="5"/>
        <v>11.76470588235294</v>
      </c>
      <c r="M83" s="90"/>
      <c r="N83" s="87"/>
      <c r="O83" s="88"/>
      <c r="P83" s="87"/>
      <c r="Q83" s="88"/>
      <c r="R83" s="87"/>
      <c r="S83" s="87"/>
      <c r="T83" s="87"/>
      <c r="U83" s="87"/>
      <c r="V83" s="87"/>
      <c r="W83" s="87"/>
      <c r="X83" s="87"/>
      <c r="Y83" s="89"/>
      <c r="Z83" s="95"/>
      <c r="AA83" s="87"/>
      <c r="AB83" s="88"/>
      <c r="AC83" s="87"/>
      <c r="AD83" s="88"/>
      <c r="AE83" s="87"/>
      <c r="AF83" s="87"/>
      <c r="AG83" s="87"/>
      <c r="AH83" s="87"/>
      <c r="AI83" s="87"/>
      <c r="AJ83" s="87"/>
      <c r="AK83" s="87"/>
      <c r="AL83" s="89"/>
      <c r="AM83" s="91"/>
      <c r="AN83" s="13"/>
      <c r="AO83" s="13"/>
      <c r="AP83" s="13"/>
      <c r="AQ83" s="13"/>
      <c r="AR83" s="13"/>
      <c r="AS83" s="13"/>
    </row>
    <row r="84" spans="1:45" s="6" customFormat="1" ht="9.6" customHeight="1">
      <c r="A84" s="86" t="s">
        <v>40</v>
      </c>
      <c r="B84" s="88" t="s">
        <v>24</v>
      </c>
      <c r="C84" s="87">
        <v>72</v>
      </c>
      <c r="D84" s="87">
        <v>42</v>
      </c>
      <c r="E84" s="87">
        <v>6</v>
      </c>
      <c r="F84" s="87">
        <v>2</v>
      </c>
      <c r="G84" s="87">
        <v>4</v>
      </c>
      <c r="H84" s="87">
        <v>4</v>
      </c>
      <c r="I84" s="87">
        <v>16</v>
      </c>
      <c r="J84" s="87">
        <v>16</v>
      </c>
      <c r="K84" s="87">
        <f t="shared" si="4"/>
        <v>26</v>
      </c>
      <c r="L84" s="89">
        <f t="shared" si="5"/>
        <v>36.111111111111107</v>
      </c>
      <c r="M84" s="90"/>
      <c r="N84" s="87"/>
      <c r="O84" s="88"/>
      <c r="P84" s="87"/>
      <c r="Q84" s="88"/>
      <c r="R84" s="87"/>
      <c r="S84" s="87"/>
      <c r="T84" s="87"/>
      <c r="U84" s="87"/>
      <c r="V84" s="87"/>
      <c r="W84" s="87"/>
      <c r="X84" s="87"/>
      <c r="Y84" s="89"/>
      <c r="Z84" s="95"/>
      <c r="AA84" s="87"/>
      <c r="AB84" s="88"/>
      <c r="AC84" s="87"/>
      <c r="AD84" s="88"/>
      <c r="AE84" s="87"/>
      <c r="AF84" s="87"/>
      <c r="AG84" s="87"/>
      <c r="AH84" s="87"/>
      <c r="AI84" s="87"/>
      <c r="AJ84" s="87"/>
      <c r="AK84" s="87"/>
      <c r="AL84" s="89"/>
      <c r="AM84" s="91"/>
      <c r="AN84" s="13"/>
      <c r="AO84" s="13"/>
      <c r="AP84" s="13"/>
      <c r="AQ84" s="13"/>
      <c r="AR84" s="13"/>
      <c r="AS84" s="13"/>
    </row>
    <row r="85" spans="1:45" s="6" customFormat="1" ht="9.6" customHeight="1">
      <c r="A85" s="86" t="s">
        <v>41</v>
      </c>
      <c r="B85" s="88" t="s">
        <v>24</v>
      </c>
      <c r="C85" s="87">
        <v>66</v>
      </c>
      <c r="D85" s="87">
        <v>66</v>
      </c>
      <c r="E85" s="87">
        <v>21</v>
      </c>
      <c r="F85" s="87">
        <v>21</v>
      </c>
      <c r="G85" s="87">
        <v>9</v>
      </c>
      <c r="H85" s="87">
        <v>9</v>
      </c>
      <c r="I85" s="87">
        <v>15</v>
      </c>
      <c r="J85" s="87">
        <v>15</v>
      </c>
      <c r="K85" s="87">
        <f t="shared" si="4"/>
        <v>45</v>
      </c>
      <c r="L85" s="89">
        <f t="shared" si="5"/>
        <v>68.181818181818173</v>
      </c>
      <c r="M85" s="90"/>
      <c r="N85" s="87"/>
      <c r="O85" s="88"/>
      <c r="P85" s="87"/>
      <c r="Q85" s="88"/>
      <c r="R85" s="87"/>
      <c r="S85" s="87"/>
      <c r="T85" s="87"/>
      <c r="U85" s="87"/>
      <c r="V85" s="87"/>
      <c r="W85" s="87"/>
      <c r="X85" s="87"/>
      <c r="Y85" s="89"/>
      <c r="Z85" s="95"/>
      <c r="AA85" s="87"/>
      <c r="AB85" s="88"/>
      <c r="AC85" s="87"/>
      <c r="AD85" s="88"/>
      <c r="AE85" s="87"/>
      <c r="AF85" s="87"/>
      <c r="AG85" s="87"/>
      <c r="AH85" s="87"/>
      <c r="AI85" s="87"/>
      <c r="AJ85" s="87"/>
      <c r="AK85" s="87"/>
      <c r="AL85" s="89"/>
      <c r="AM85" s="91"/>
      <c r="AN85" s="13"/>
      <c r="AO85" s="13"/>
      <c r="AP85" s="13"/>
      <c r="AQ85" s="13"/>
      <c r="AR85" s="13"/>
      <c r="AS85" s="13"/>
    </row>
    <row r="86" spans="1:45" s="6" customFormat="1" ht="9.6" customHeight="1">
      <c r="A86" s="86" t="s">
        <v>42</v>
      </c>
      <c r="B86" s="88" t="s">
        <v>24</v>
      </c>
      <c r="C86" s="87">
        <v>126</v>
      </c>
      <c r="D86" s="87">
        <v>107</v>
      </c>
      <c r="E86" s="87">
        <v>10</v>
      </c>
      <c r="F86" s="87">
        <v>10</v>
      </c>
      <c r="G86" s="87">
        <v>6</v>
      </c>
      <c r="H86" s="87">
        <v>6</v>
      </c>
      <c r="I86" s="87">
        <v>17</v>
      </c>
      <c r="J86" s="87">
        <v>17</v>
      </c>
      <c r="K86" s="87">
        <f t="shared" si="4"/>
        <v>33</v>
      </c>
      <c r="L86" s="89">
        <f t="shared" si="5"/>
        <v>26.190476190476193</v>
      </c>
      <c r="M86" s="90"/>
      <c r="N86" s="87"/>
      <c r="O86" s="88"/>
      <c r="P86" s="87"/>
      <c r="Q86" s="88"/>
      <c r="R86" s="87"/>
      <c r="S86" s="87"/>
      <c r="T86" s="87"/>
      <c r="U86" s="87"/>
      <c r="V86" s="87"/>
      <c r="W86" s="87"/>
      <c r="X86" s="87"/>
      <c r="Y86" s="89"/>
      <c r="Z86" s="95"/>
      <c r="AA86" s="87"/>
      <c r="AB86" s="88"/>
      <c r="AC86" s="87"/>
      <c r="AD86" s="88"/>
      <c r="AE86" s="87"/>
      <c r="AF86" s="87"/>
      <c r="AG86" s="87"/>
      <c r="AH86" s="87"/>
      <c r="AI86" s="87"/>
      <c r="AJ86" s="87"/>
      <c r="AK86" s="87"/>
      <c r="AL86" s="89"/>
      <c r="AM86" s="91"/>
      <c r="AN86" s="13"/>
      <c r="AO86" s="13"/>
      <c r="AP86" s="13"/>
      <c r="AQ86" s="13"/>
      <c r="AR86" s="13"/>
      <c r="AS86" s="13"/>
    </row>
    <row r="87" spans="1:45" s="6" customFormat="1" ht="9.6" customHeight="1">
      <c r="A87" s="86" t="s">
        <v>29</v>
      </c>
      <c r="B87" s="88" t="s">
        <v>24</v>
      </c>
      <c r="C87" s="87">
        <f>52+29</f>
        <v>81</v>
      </c>
      <c r="D87" s="87">
        <v>52</v>
      </c>
      <c r="E87" s="87" t="s">
        <v>2</v>
      </c>
      <c r="F87" s="87" t="s">
        <v>2</v>
      </c>
      <c r="G87" s="87" t="s">
        <v>2</v>
      </c>
      <c r="H87" s="87" t="s">
        <v>2</v>
      </c>
      <c r="I87" s="87" t="s">
        <v>2</v>
      </c>
      <c r="J87" s="87" t="s">
        <v>2</v>
      </c>
      <c r="K87" s="87">
        <v>35</v>
      </c>
      <c r="L87" s="89">
        <f t="shared" si="5"/>
        <v>43.209876543209873</v>
      </c>
      <c r="M87" s="90"/>
      <c r="N87" s="87"/>
      <c r="O87" s="88"/>
      <c r="P87" s="87"/>
      <c r="Q87" s="88"/>
      <c r="R87" s="87"/>
      <c r="S87" s="87"/>
      <c r="T87" s="87"/>
      <c r="U87" s="87"/>
      <c r="V87" s="87"/>
      <c r="W87" s="87"/>
      <c r="X87" s="87"/>
      <c r="Y87" s="89"/>
      <c r="Z87" s="95"/>
      <c r="AA87" s="87"/>
      <c r="AB87" s="88"/>
      <c r="AC87" s="87"/>
      <c r="AD87" s="88"/>
      <c r="AE87" s="87"/>
      <c r="AF87" s="87"/>
      <c r="AG87" s="87"/>
      <c r="AH87" s="87"/>
      <c r="AI87" s="87"/>
      <c r="AJ87" s="87"/>
      <c r="AK87" s="87"/>
      <c r="AL87" s="89"/>
      <c r="AM87" s="91"/>
      <c r="AN87" s="13"/>
      <c r="AO87" s="13"/>
      <c r="AP87" s="13"/>
      <c r="AQ87" s="13"/>
      <c r="AR87" s="13"/>
      <c r="AS87" s="13"/>
    </row>
    <row r="88" spans="1:45" s="6" customFormat="1" ht="9.6" customHeight="1">
      <c r="A88" s="86" t="s">
        <v>43</v>
      </c>
      <c r="B88" s="88" t="s">
        <v>24</v>
      </c>
      <c r="C88" s="87">
        <v>5</v>
      </c>
      <c r="D88" s="87" t="s">
        <v>2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f>E88+G88+I88</f>
        <v>0</v>
      </c>
      <c r="L88" s="89">
        <f t="shared" si="5"/>
        <v>0</v>
      </c>
      <c r="M88" s="90"/>
      <c r="N88" s="87"/>
      <c r="O88" s="88"/>
      <c r="P88" s="87"/>
      <c r="Q88" s="88"/>
      <c r="R88" s="87"/>
      <c r="S88" s="87"/>
      <c r="T88" s="87"/>
      <c r="U88" s="87"/>
      <c r="V88" s="87"/>
      <c r="W88" s="87"/>
      <c r="X88" s="87"/>
      <c r="Y88" s="89"/>
      <c r="Z88" s="95"/>
      <c r="AA88" s="87"/>
      <c r="AB88" s="88"/>
      <c r="AC88" s="87"/>
      <c r="AD88" s="88"/>
      <c r="AE88" s="87"/>
      <c r="AF88" s="87"/>
      <c r="AG88" s="87"/>
      <c r="AH88" s="87"/>
      <c r="AI88" s="87"/>
      <c r="AJ88" s="87"/>
      <c r="AK88" s="87"/>
      <c r="AL88" s="89"/>
      <c r="AM88" s="91"/>
      <c r="AN88" s="13"/>
      <c r="AO88" s="13"/>
      <c r="AP88" s="13"/>
      <c r="AQ88" s="13"/>
      <c r="AR88" s="13"/>
      <c r="AS88" s="13"/>
    </row>
    <row r="89" spans="1:45" s="6" customFormat="1" ht="9.6" customHeight="1">
      <c r="A89" s="86" t="s">
        <v>3</v>
      </c>
      <c r="B89" s="88" t="s">
        <v>24</v>
      </c>
      <c r="C89" s="87" t="s">
        <v>2</v>
      </c>
      <c r="D89" s="87">
        <v>26</v>
      </c>
      <c r="E89" s="87">
        <v>3</v>
      </c>
      <c r="F89" s="87">
        <v>3</v>
      </c>
      <c r="G89" s="87">
        <v>3</v>
      </c>
      <c r="H89" s="87">
        <v>3</v>
      </c>
      <c r="I89" s="87">
        <v>0</v>
      </c>
      <c r="J89" s="87">
        <v>0</v>
      </c>
      <c r="K89" s="87">
        <f>E89+G89+I89</f>
        <v>6</v>
      </c>
      <c r="L89" s="89">
        <f>IF(AND(ISNUMBER(D89),ISNUMBER(K89)),+K89/D89*100,IF(ISTEXT(K89),K89,".."))</f>
        <v>23.076923076923077</v>
      </c>
      <c r="M89" s="90"/>
      <c r="N89" s="87"/>
      <c r="O89" s="88"/>
      <c r="P89" s="87"/>
      <c r="Q89" s="88"/>
      <c r="R89" s="87"/>
      <c r="S89" s="87"/>
      <c r="T89" s="87"/>
      <c r="U89" s="87"/>
      <c r="V89" s="87"/>
      <c r="W89" s="87"/>
      <c r="X89" s="87"/>
      <c r="Y89" s="89"/>
      <c r="Z89" s="95"/>
      <c r="AA89" s="87"/>
      <c r="AB89" s="88"/>
      <c r="AC89" s="87"/>
      <c r="AD89" s="88"/>
      <c r="AE89" s="87"/>
      <c r="AF89" s="87"/>
      <c r="AG89" s="87"/>
      <c r="AH89" s="87"/>
      <c r="AI89" s="87"/>
      <c r="AJ89" s="87"/>
      <c r="AK89" s="87"/>
      <c r="AL89" s="89"/>
      <c r="AM89" s="91"/>
      <c r="AN89" s="13"/>
      <c r="AO89" s="13"/>
      <c r="AP89" s="13"/>
      <c r="AQ89" s="13"/>
      <c r="AR89" s="13"/>
      <c r="AS89" s="13"/>
    </row>
    <row r="90" spans="1:45" s="6" customFormat="1" ht="9.6" customHeight="1">
      <c r="A90" s="86" t="s">
        <v>4</v>
      </c>
      <c r="B90" s="88" t="s">
        <v>24</v>
      </c>
      <c r="C90" s="87">
        <v>77</v>
      </c>
      <c r="D90" s="87">
        <v>49</v>
      </c>
      <c r="E90" s="87">
        <v>10</v>
      </c>
      <c r="F90" s="87" t="s">
        <v>2</v>
      </c>
      <c r="G90" s="87">
        <v>5</v>
      </c>
      <c r="H90" s="87" t="s">
        <v>2</v>
      </c>
      <c r="I90" s="87">
        <v>12</v>
      </c>
      <c r="J90" s="87" t="s">
        <v>2</v>
      </c>
      <c r="K90" s="87">
        <f>E90+G90+I90</f>
        <v>27</v>
      </c>
      <c r="L90" s="89">
        <f>IF(AND(ISNUMBER(C90),ISNUMBER(K90)),+K90/C90*100,IF(ISTEXT(K90),K90,".."))</f>
        <v>35.064935064935064</v>
      </c>
      <c r="M90" s="90"/>
      <c r="N90" s="87"/>
      <c r="O90" s="88"/>
      <c r="P90" s="87"/>
      <c r="Q90" s="88"/>
      <c r="R90" s="87"/>
      <c r="S90" s="87"/>
      <c r="T90" s="87"/>
      <c r="U90" s="87"/>
      <c r="V90" s="87"/>
      <c r="W90" s="87"/>
      <c r="X90" s="87"/>
      <c r="Y90" s="89"/>
      <c r="Z90" s="95"/>
      <c r="AA90" s="87"/>
      <c r="AB90" s="88"/>
      <c r="AC90" s="87"/>
      <c r="AD90" s="88"/>
      <c r="AE90" s="87"/>
      <c r="AF90" s="87"/>
      <c r="AG90" s="87"/>
      <c r="AH90" s="87"/>
      <c r="AI90" s="87"/>
      <c r="AJ90" s="87"/>
      <c r="AK90" s="87"/>
      <c r="AL90" s="89"/>
      <c r="AM90" s="91"/>
      <c r="AN90" s="13"/>
      <c r="AO90" s="13"/>
      <c r="AP90" s="13"/>
      <c r="AQ90" s="13"/>
      <c r="AR90" s="13"/>
      <c r="AS90" s="13"/>
    </row>
    <row r="91" spans="1:45" s="6" customFormat="1" ht="9.6" customHeight="1">
      <c r="A91" s="86" t="s">
        <v>5</v>
      </c>
      <c r="B91" s="88"/>
      <c r="C91" s="87">
        <f>43</f>
        <v>43</v>
      </c>
      <c r="D91" s="87">
        <v>27</v>
      </c>
      <c r="E91" s="87">
        <v>1</v>
      </c>
      <c r="F91" s="87">
        <v>1</v>
      </c>
      <c r="G91" s="87">
        <v>3</v>
      </c>
      <c r="H91" s="87">
        <v>3</v>
      </c>
      <c r="I91" s="87">
        <v>8</v>
      </c>
      <c r="J91" s="87">
        <v>8</v>
      </c>
      <c r="K91" s="87">
        <f>E91+G91+I91</f>
        <v>12</v>
      </c>
      <c r="L91" s="89">
        <f>IF(AND(ISNUMBER(C91),ISNUMBER(K91)),+K91/C91*100,IF(ISTEXT(K91),K91,".."))</f>
        <v>27.906976744186046</v>
      </c>
      <c r="M91" s="90"/>
      <c r="N91" s="87"/>
      <c r="O91" s="88"/>
      <c r="P91" s="87"/>
      <c r="Q91" s="88"/>
      <c r="R91" s="87"/>
      <c r="S91" s="87"/>
      <c r="T91" s="87"/>
      <c r="U91" s="87"/>
      <c r="V91" s="87"/>
      <c r="W91" s="87"/>
      <c r="X91" s="87"/>
      <c r="Y91" s="89"/>
      <c r="Z91" s="95"/>
      <c r="AA91" s="87"/>
      <c r="AB91" s="88"/>
      <c r="AC91" s="87"/>
      <c r="AD91" s="88"/>
      <c r="AE91" s="87"/>
      <c r="AF91" s="87"/>
      <c r="AG91" s="87"/>
      <c r="AH91" s="87"/>
      <c r="AI91" s="87"/>
      <c r="AJ91" s="87"/>
      <c r="AK91" s="87"/>
      <c r="AL91" s="89"/>
      <c r="AM91" s="91"/>
      <c r="AN91" s="13"/>
      <c r="AO91" s="13"/>
      <c r="AP91" s="13"/>
      <c r="AQ91" s="13"/>
      <c r="AR91" s="13"/>
      <c r="AS91" s="13"/>
    </row>
    <row r="92" spans="1:45" s="6" customFormat="1" ht="9.6" customHeight="1">
      <c r="A92" s="86" t="s">
        <v>6</v>
      </c>
      <c r="B92" s="88" t="s">
        <v>24</v>
      </c>
      <c r="C92" s="87">
        <v>95</v>
      </c>
      <c r="D92" s="87" t="s">
        <v>2</v>
      </c>
      <c r="E92" s="87">
        <v>8</v>
      </c>
      <c r="F92" s="87" t="s">
        <v>2</v>
      </c>
      <c r="G92" s="87">
        <v>3</v>
      </c>
      <c r="H92" s="87" t="s">
        <v>2</v>
      </c>
      <c r="I92" s="87">
        <v>10</v>
      </c>
      <c r="J92" s="87" t="s">
        <v>2</v>
      </c>
      <c r="K92" s="87">
        <f>E92+G92+I92</f>
        <v>21</v>
      </c>
      <c r="L92" s="89">
        <f>IF(AND(ISNUMBER(C92),ISNUMBER(K92)),+K92/C92*100,IF(ISTEXT(K92),K92,".."))</f>
        <v>22.105263157894736</v>
      </c>
      <c r="M92" s="90"/>
      <c r="N92" s="87"/>
      <c r="O92" s="88"/>
      <c r="P92" s="87"/>
      <c r="Q92" s="88"/>
      <c r="R92" s="87"/>
      <c r="S92" s="87"/>
      <c r="T92" s="87"/>
      <c r="U92" s="87"/>
      <c r="V92" s="87"/>
      <c r="W92" s="87"/>
      <c r="X92" s="87"/>
      <c r="Y92" s="89"/>
      <c r="Z92" s="95"/>
      <c r="AA92" s="87"/>
      <c r="AB92" s="88"/>
      <c r="AC92" s="87"/>
      <c r="AD92" s="88"/>
      <c r="AE92" s="87"/>
      <c r="AF92" s="87"/>
      <c r="AG92" s="87"/>
      <c r="AH92" s="87"/>
      <c r="AI92" s="87"/>
      <c r="AJ92" s="87"/>
      <c r="AK92" s="87"/>
      <c r="AL92" s="89"/>
      <c r="AM92" s="91"/>
      <c r="AN92" s="13"/>
      <c r="AO92" s="13"/>
      <c r="AP92" s="13"/>
      <c r="AQ92" s="13"/>
      <c r="AR92" s="13"/>
      <c r="AS92" s="13"/>
    </row>
    <row r="93" spans="1:45" s="6" customFormat="1" ht="9.6" customHeight="1">
      <c r="A93" s="86" t="s">
        <v>7</v>
      </c>
      <c r="B93" s="88" t="s">
        <v>24</v>
      </c>
      <c r="C93" s="87">
        <v>32</v>
      </c>
      <c r="D93" s="87">
        <v>32</v>
      </c>
      <c r="E93" s="87">
        <v>1</v>
      </c>
      <c r="F93" s="87">
        <v>1</v>
      </c>
      <c r="G93" s="87" t="s">
        <v>2</v>
      </c>
      <c r="H93" s="87" t="s">
        <v>2</v>
      </c>
      <c r="I93" s="87">
        <v>2</v>
      </c>
      <c r="J93" s="87">
        <v>2</v>
      </c>
      <c r="K93" s="87">
        <f>I93+G93+E93</f>
        <v>3</v>
      </c>
      <c r="L93" s="89">
        <f>IF(AND(ISNUMBER(C93),ISNUMBER(K93)),+K93/C93*100,IF(ISTEXT(K93),K93,".."))</f>
        <v>9.375</v>
      </c>
      <c r="M93" s="90"/>
      <c r="N93" s="87"/>
      <c r="O93" s="88"/>
      <c r="P93" s="87"/>
      <c r="Q93" s="88"/>
      <c r="R93" s="87"/>
      <c r="S93" s="87"/>
      <c r="T93" s="87"/>
      <c r="U93" s="87"/>
      <c r="V93" s="87"/>
      <c r="W93" s="87"/>
      <c r="X93" s="87"/>
      <c r="Y93" s="89"/>
      <c r="Z93" s="95"/>
      <c r="AA93" s="87"/>
      <c r="AB93" s="88"/>
      <c r="AC93" s="87"/>
      <c r="AD93" s="88"/>
      <c r="AE93" s="87"/>
      <c r="AF93" s="87"/>
      <c r="AG93" s="87"/>
      <c r="AH93" s="87"/>
      <c r="AI93" s="87"/>
      <c r="AJ93" s="87"/>
      <c r="AK93" s="87"/>
      <c r="AL93" s="89"/>
      <c r="AM93" s="91"/>
      <c r="AN93" s="13"/>
      <c r="AO93" s="13"/>
      <c r="AP93" s="13"/>
      <c r="AQ93" s="13"/>
      <c r="AR93" s="13"/>
      <c r="AS93" s="13"/>
    </row>
    <row r="94" spans="1:45" s="6" customFormat="1" ht="9.6" customHeight="1">
      <c r="A94" s="86" t="s">
        <v>8</v>
      </c>
      <c r="B94" s="88" t="s">
        <v>24</v>
      </c>
      <c r="C94" s="87">
        <v>138</v>
      </c>
      <c r="D94" s="87">
        <v>104</v>
      </c>
      <c r="E94" s="87">
        <v>15</v>
      </c>
      <c r="F94" s="87">
        <v>15</v>
      </c>
      <c r="G94" s="87">
        <v>7</v>
      </c>
      <c r="H94" s="87">
        <v>7</v>
      </c>
      <c r="I94" s="87">
        <v>7</v>
      </c>
      <c r="J94" s="87">
        <v>7</v>
      </c>
      <c r="K94" s="87">
        <f>E94+G94+I94</f>
        <v>29</v>
      </c>
      <c r="L94" s="89">
        <f>IF(AND(ISNUMBER(C94),ISNUMBER(K94)),+K94/C94*100,IF(ISTEXT(K94),K94,".."))</f>
        <v>21.014492753623188</v>
      </c>
      <c r="M94" s="90"/>
      <c r="N94" s="87"/>
      <c r="O94" s="88"/>
      <c r="P94" s="87"/>
      <c r="Q94" s="88"/>
      <c r="R94" s="87"/>
      <c r="S94" s="87"/>
      <c r="T94" s="87"/>
      <c r="U94" s="87"/>
      <c r="V94" s="87"/>
      <c r="W94" s="87"/>
      <c r="X94" s="87"/>
      <c r="Y94" s="89"/>
      <c r="Z94" s="95"/>
      <c r="AA94" s="87"/>
      <c r="AB94" s="88"/>
      <c r="AC94" s="87"/>
      <c r="AD94" s="88"/>
      <c r="AE94" s="87"/>
      <c r="AF94" s="87"/>
      <c r="AG94" s="87"/>
      <c r="AH94" s="87"/>
      <c r="AI94" s="87"/>
      <c r="AJ94" s="87"/>
      <c r="AK94" s="87"/>
      <c r="AL94" s="89"/>
      <c r="AM94" s="91"/>
      <c r="AN94" s="13"/>
      <c r="AO94" s="13"/>
      <c r="AP94" s="13"/>
      <c r="AQ94" s="13"/>
      <c r="AR94" s="13"/>
      <c r="AS94" s="13"/>
    </row>
    <row r="95" spans="1:45" s="6" customFormat="1" ht="9.6" customHeight="1">
      <c r="A95" s="86" t="s">
        <v>9</v>
      </c>
      <c r="B95" s="88" t="s">
        <v>24</v>
      </c>
      <c r="C95" s="87">
        <v>49</v>
      </c>
      <c r="D95" s="87">
        <v>35</v>
      </c>
      <c r="E95" s="87">
        <v>10</v>
      </c>
      <c r="F95" s="87">
        <v>10</v>
      </c>
      <c r="G95" s="87">
        <v>8</v>
      </c>
      <c r="H95" s="87">
        <v>8</v>
      </c>
      <c r="I95" s="87">
        <v>4</v>
      </c>
      <c r="J95" s="87">
        <v>4</v>
      </c>
      <c r="K95" s="87">
        <f>E95+G95+I95</f>
        <v>22</v>
      </c>
      <c r="L95" s="89">
        <f>IF(AND(ISNUMBER(D95),ISNUMBER(K95)),+K95/D95*100,IF(ISTEXT(K95),K95,".."))</f>
        <v>62.857142857142854</v>
      </c>
      <c r="M95" s="90"/>
      <c r="N95" s="87"/>
      <c r="O95" s="88"/>
      <c r="P95" s="87"/>
      <c r="Q95" s="88"/>
      <c r="R95" s="87"/>
      <c r="S95" s="87"/>
      <c r="T95" s="87"/>
      <c r="U95" s="87"/>
      <c r="V95" s="87"/>
      <c r="W95" s="87"/>
      <c r="X95" s="87"/>
      <c r="Y95" s="89"/>
      <c r="Z95" s="95"/>
      <c r="AA95" s="87"/>
      <c r="AB95" s="88"/>
      <c r="AC95" s="87"/>
      <c r="AD95" s="88"/>
      <c r="AE95" s="87"/>
      <c r="AF95" s="87"/>
      <c r="AG95" s="87"/>
      <c r="AH95" s="87"/>
      <c r="AI95" s="87"/>
      <c r="AJ95" s="87"/>
      <c r="AK95" s="87"/>
      <c r="AL95" s="89"/>
      <c r="AM95" s="91"/>
      <c r="AN95" s="13"/>
      <c r="AO95" s="13"/>
      <c r="AP95" s="13"/>
      <c r="AQ95" s="13"/>
      <c r="AR95" s="13"/>
      <c r="AS95" s="13"/>
    </row>
    <row r="96" spans="1:45" s="6" customFormat="1" ht="9.6" customHeight="1">
      <c r="A96" s="86" t="s">
        <v>30</v>
      </c>
      <c r="B96" s="88" t="s">
        <v>24</v>
      </c>
      <c r="C96" s="87">
        <v>83</v>
      </c>
      <c r="D96" s="87">
        <v>63</v>
      </c>
      <c r="E96" s="87">
        <v>8</v>
      </c>
      <c r="F96" s="87">
        <v>8</v>
      </c>
      <c r="G96" s="87">
        <v>11</v>
      </c>
      <c r="H96" s="87">
        <v>11</v>
      </c>
      <c r="I96" s="87">
        <v>1</v>
      </c>
      <c r="J96" s="87">
        <v>1</v>
      </c>
      <c r="K96" s="87">
        <f>E96+G96+I96</f>
        <v>20</v>
      </c>
      <c r="L96" s="89">
        <f>IF(AND(ISNUMBER(C96),ISNUMBER(K96)),+K96/C96*100,IF(ISTEXT(K96),K96,".."))</f>
        <v>24.096385542168676</v>
      </c>
      <c r="M96" s="90"/>
      <c r="N96" s="87"/>
      <c r="O96" s="88"/>
      <c r="P96" s="87"/>
      <c r="Q96" s="88"/>
      <c r="R96" s="87"/>
      <c r="S96" s="87"/>
      <c r="T96" s="87"/>
      <c r="U96" s="87"/>
      <c r="V96" s="87"/>
      <c r="W96" s="87"/>
      <c r="X96" s="87"/>
      <c r="Y96" s="89"/>
      <c r="Z96" s="95"/>
      <c r="AA96" s="87"/>
      <c r="AB96" s="88"/>
      <c r="AC96" s="87"/>
      <c r="AD96" s="88"/>
      <c r="AE96" s="87"/>
      <c r="AF96" s="87"/>
      <c r="AG96" s="87"/>
      <c r="AH96" s="87"/>
      <c r="AI96" s="87"/>
      <c r="AJ96" s="87"/>
      <c r="AK96" s="87"/>
      <c r="AL96" s="89"/>
      <c r="AM96" s="91"/>
      <c r="AN96" s="13"/>
      <c r="AO96" s="13"/>
      <c r="AP96" s="13"/>
      <c r="AQ96" s="13"/>
      <c r="AR96" s="13"/>
      <c r="AS96" s="13"/>
    </row>
    <row r="97" spans="1:45" s="6" customFormat="1" ht="9.6" customHeight="1">
      <c r="A97" s="86" t="s">
        <v>10</v>
      </c>
      <c r="B97" s="88" t="s">
        <v>24</v>
      </c>
      <c r="C97" s="87">
        <v>70</v>
      </c>
      <c r="D97" s="87">
        <v>46</v>
      </c>
      <c r="E97" s="87">
        <v>11</v>
      </c>
      <c r="F97" s="87">
        <v>11</v>
      </c>
      <c r="G97" s="87">
        <v>2</v>
      </c>
      <c r="H97" s="87">
        <v>2</v>
      </c>
      <c r="I97" s="87">
        <v>23</v>
      </c>
      <c r="J97" s="87">
        <v>23</v>
      </c>
      <c r="K97" s="87">
        <f>I97+G97+E97</f>
        <v>36</v>
      </c>
      <c r="L97" s="89">
        <f>IF(AND(ISNUMBER(C97),ISNUMBER(K97)),+K97/C97*100,IF(ISTEXT(K97),K97,".."))</f>
        <v>51.428571428571423</v>
      </c>
      <c r="M97" s="90"/>
      <c r="N97" s="87"/>
      <c r="O97" s="88"/>
      <c r="P97" s="87"/>
      <c r="Q97" s="88"/>
      <c r="R97" s="87"/>
      <c r="S97" s="87"/>
      <c r="T97" s="87"/>
      <c r="U97" s="87"/>
      <c r="V97" s="87"/>
      <c r="W97" s="87"/>
      <c r="X97" s="87"/>
      <c r="Y97" s="89"/>
      <c r="Z97" s="95"/>
      <c r="AA97" s="87"/>
      <c r="AB97" s="88"/>
      <c r="AC97" s="87"/>
      <c r="AD97" s="88"/>
      <c r="AE97" s="87"/>
      <c r="AF97" s="87"/>
      <c r="AG97" s="87"/>
      <c r="AH97" s="87"/>
      <c r="AI97" s="87"/>
      <c r="AJ97" s="87"/>
      <c r="AK97" s="87"/>
      <c r="AL97" s="89"/>
      <c r="AM97" s="91"/>
      <c r="AN97" s="13"/>
      <c r="AO97" s="13"/>
      <c r="AP97" s="13"/>
      <c r="AQ97" s="13"/>
      <c r="AR97" s="13"/>
      <c r="AS97" s="13"/>
    </row>
    <row r="98" spans="1:45" s="6" customFormat="1" ht="9.6" customHeight="1">
      <c r="A98" s="86" t="s">
        <v>11</v>
      </c>
      <c r="B98" s="88" t="s">
        <v>24</v>
      </c>
      <c r="C98" s="87">
        <v>55</v>
      </c>
      <c r="D98" s="87">
        <v>50</v>
      </c>
      <c r="E98" s="87">
        <v>1</v>
      </c>
      <c r="F98" s="87">
        <v>1</v>
      </c>
      <c r="G98" s="87">
        <v>4</v>
      </c>
      <c r="H98" s="87">
        <v>4</v>
      </c>
      <c r="I98" s="87">
        <v>1</v>
      </c>
      <c r="J98" s="87">
        <v>1</v>
      </c>
      <c r="K98" s="87">
        <f>I98+G98+E98</f>
        <v>6</v>
      </c>
      <c r="L98" s="89">
        <f>IF(AND(ISNUMBER(C98),ISNUMBER(K98)),+K98/C98*100,IF(ISTEXT(K98),K98,".."))</f>
        <v>10.909090909090908</v>
      </c>
      <c r="M98" s="90"/>
      <c r="N98" s="87"/>
      <c r="O98" s="88"/>
      <c r="P98" s="87"/>
      <c r="Q98" s="88"/>
      <c r="R98" s="87"/>
      <c r="S98" s="87"/>
      <c r="T98" s="87"/>
      <c r="U98" s="87"/>
      <c r="V98" s="87"/>
      <c r="W98" s="87"/>
      <c r="X98" s="87"/>
      <c r="Y98" s="89"/>
      <c r="Z98" s="95"/>
      <c r="AA98" s="87"/>
      <c r="AB98" s="88"/>
      <c r="AC98" s="87"/>
      <c r="AD98" s="88"/>
      <c r="AE98" s="87"/>
      <c r="AF98" s="87"/>
      <c r="AG98" s="87"/>
      <c r="AH98" s="87"/>
      <c r="AI98" s="87"/>
      <c r="AJ98" s="87"/>
      <c r="AK98" s="87"/>
      <c r="AL98" s="89"/>
      <c r="AM98" s="91"/>
      <c r="AN98" s="13"/>
      <c r="AO98" s="13"/>
      <c r="AP98" s="13"/>
      <c r="AQ98" s="13"/>
      <c r="AR98" s="13"/>
      <c r="AS98" s="13"/>
    </row>
    <row r="99" spans="1:45" s="6" customFormat="1" ht="9.6" customHeight="1">
      <c r="A99" s="86" t="s">
        <v>12</v>
      </c>
      <c r="B99" s="88" t="s">
        <v>24</v>
      </c>
      <c r="C99" s="87" t="s">
        <v>2</v>
      </c>
      <c r="D99" s="87">
        <v>54</v>
      </c>
      <c r="E99" s="87" t="s">
        <v>2</v>
      </c>
      <c r="F99" s="87">
        <v>6</v>
      </c>
      <c r="G99" s="87" t="s">
        <v>2</v>
      </c>
      <c r="H99" s="87">
        <v>5</v>
      </c>
      <c r="I99" s="87" t="s">
        <v>2</v>
      </c>
      <c r="J99" s="87">
        <v>10</v>
      </c>
      <c r="K99" s="87">
        <f>F99+H99+J99</f>
        <v>21</v>
      </c>
      <c r="L99" s="89">
        <f>IF(AND(ISNUMBER(D99),ISNUMBER(K99)),+K99/D99*100,IF(ISTEXT(K99),K99,".."))</f>
        <v>38.888888888888893</v>
      </c>
      <c r="M99" s="90"/>
      <c r="N99" s="87"/>
      <c r="O99" s="88"/>
      <c r="P99" s="87"/>
      <c r="Q99" s="88"/>
      <c r="R99" s="87"/>
      <c r="S99" s="87"/>
      <c r="T99" s="87"/>
      <c r="U99" s="87"/>
      <c r="V99" s="87"/>
      <c r="W99" s="87"/>
      <c r="X99" s="87"/>
      <c r="Y99" s="89"/>
      <c r="Z99" s="95"/>
      <c r="AA99" s="87"/>
      <c r="AB99" s="88"/>
      <c r="AC99" s="87"/>
      <c r="AD99" s="88"/>
      <c r="AE99" s="87"/>
      <c r="AF99" s="87"/>
      <c r="AG99" s="87"/>
      <c r="AH99" s="87"/>
      <c r="AI99" s="87"/>
      <c r="AJ99" s="87"/>
      <c r="AK99" s="87"/>
      <c r="AL99" s="89"/>
      <c r="AM99" s="91"/>
      <c r="AN99" s="13"/>
      <c r="AO99" s="13"/>
      <c r="AP99" s="13"/>
      <c r="AQ99" s="13"/>
      <c r="AR99" s="13"/>
      <c r="AS99" s="13"/>
    </row>
    <row r="100" spans="1:45" s="6" customFormat="1" ht="9.6" customHeight="1">
      <c r="A100" s="86" t="s">
        <v>13</v>
      </c>
      <c r="B100" s="88" t="s">
        <v>24</v>
      </c>
      <c r="C100" s="87">
        <v>450</v>
      </c>
      <c r="D100" s="87" t="s">
        <v>2</v>
      </c>
      <c r="E100" s="87" t="s">
        <v>2</v>
      </c>
      <c r="F100" s="87" t="s">
        <v>2</v>
      </c>
      <c r="G100" s="87" t="s">
        <v>2</v>
      </c>
      <c r="H100" s="87" t="s">
        <v>2</v>
      </c>
      <c r="I100" s="87" t="s">
        <v>2</v>
      </c>
      <c r="J100" s="87" t="s">
        <v>2</v>
      </c>
      <c r="K100" s="87">
        <v>50</v>
      </c>
      <c r="L100" s="89">
        <f>IF(AND(ISNUMBER(C100),ISNUMBER(K100)),+K100/C100*100,IF(ISTEXT(K100),K100,".."))</f>
        <v>11.111111111111111</v>
      </c>
      <c r="M100" s="90"/>
      <c r="N100" s="87"/>
      <c r="O100" s="88"/>
      <c r="P100" s="87"/>
      <c r="Q100" s="88"/>
      <c r="R100" s="87"/>
      <c r="S100" s="87"/>
      <c r="T100" s="87"/>
      <c r="U100" s="87"/>
      <c r="V100" s="87"/>
      <c r="W100" s="87"/>
      <c r="X100" s="87"/>
      <c r="Y100" s="89"/>
      <c r="Z100" s="95"/>
      <c r="AA100" s="87"/>
      <c r="AB100" s="88"/>
      <c r="AC100" s="87"/>
      <c r="AD100" s="88"/>
      <c r="AE100" s="87"/>
      <c r="AF100" s="87"/>
      <c r="AG100" s="87"/>
      <c r="AH100" s="87"/>
      <c r="AI100" s="87"/>
      <c r="AJ100" s="87"/>
      <c r="AK100" s="87"/>
      <c r="AL100" s="89"/>
      <c r="AM100" s="91"/>
      <c r="AN100" s="13"/>
      <c r="AO100" s="13"/>
      <c r="AP100" s="13"/>
      <c r="AQ100" s="13"/>
      <c r="AR100" s="13"/>
      <c r="AS100" s="13"/>
    </row>
    <row r="101" spans="1:45" s="6" customFormat="1" ht="9.6" customHeight="1">
      <c r="A101" s="86" t="s">
        <v>14</v>
      </c>
      <c r="B101" s="88" t="s">
        <v>24</v>
      </c>
      <c r="C101" s="87">
        <v>54</v>
      </c>
      <c r="D101" s="87">
        <v>37</v>
      </c>
      <c r="E101" s="87">
        <v>3</v>
      </c>
      <c r="F101" s="87">
        <v>1</v>
      </c>
      <c r="G101" s="87" t="s">
        <v>2</v>
      </c>
      <c r="H101" s="87" t="s">
        <v>2</v>
      </c>
      <c r="I101" s="87">
        <v>3</v>
      </c>
      <c r="J101" s="87">
        <v>3</v>
      </c>
      <c r="K101" s="87">
        <f>E101+G101+I101</f>
        <v>6</v>
      </c>
      <c r="L101" s="89">
        <f>IF(AND(ISNUMBER(C101),ISNUMBER(K101)),+K101/C101*100,IF(ISTEXT(K101),K101,".."))</f>
        <v>11.111111111111111</v>
      </c>
      <c r="M101" s="90"/>
      <c r="N101" s="87"/>
      <c r="O101" s="88"/>
      <c r="P101" s="87"/>
      <c r="Q101" s="88"/>
      <c r="R101" s="87"/>
      <c r="S101" s="87"/>
      <c r="T101" s="87"/>
      <c r="U101" s="87"/>
      <c r="V101" s="87"/>
      <c r="W101" s="87"/>
      <c r="X101" s="87"/>
      <c r="Y101" s="89"/>
      <c r="Z101" s="95"/>
      <c r="AA101" s="87"/>
      <c r="AB101" s="88"/>
      <c r="AC101" s="87"/>
      <c r="AD101" s="88"/>
      <c r="AE101" s="87"/>
      <c r="AF101" s="87"/>
      <c r="AG101" s="87"/>
      <c r="AH101" s="87"/>
      <c r="AI101" s="87"/>
      <c r="AJ101" s="87"/>
      <c r="AK101" s="87"/>
      <c r="AL101" s="89"/>
      <c r="AM101" s="91"/>
      <c r="AN101" s="13"/>
      <c r="AO101" s="13"/>
      <c r="AP101" s="13"/>
      <c r="AQ101" s="13"/>
      <c r="AR101" s="13"/>
      <c r="AS101" s="13"/>
    </row>
    <row r="102" spans="1:45" ht="8.1" customHeight="1" thickBot="1">
      <c r="A102" s="123"/>
      <c r="B102" s="124"/>
      <c r="C102" s="124"/>
      <c r="D102" s="124"/>
      <c r="E102" s="124"/>
      <c r="F102" s="124"/>
      <c r="G102" s="124"/>
      <c r="H102" s="124"/>
      <c r="I102" s="124"/>
      <c r="J102" s="124"/>
      <c r="K102" s="123"/>
      <c r="L102" s="123"/>
    </row>
    <row r="103" spans="1:45" ht="10.5" customHeight="1">
      <c r="A103" s="129" t="s">
        <v>158</v>
      </c>
    </row>
    <row r="104" spans="1:45" ht="9.6" customHeight="1"/>
  </sheetData>
  <mergeCells count="2">
    <mergeCell ref="A3:L3"/>
    <mergeCell ref="A4:L4"/>
  </mergeCells>
  <phoneticPr fontId="0" type="noConversion"/>
  <printOptions horizontalCentered="1"/>
  <pageMargins left="0.15748031496062992" right="0.19685039370078741" top="0.19685039370078741" bottom="0.11811023622047245" header="0" footer="0.19685039370078741"/>
  <pageSetup paperSize="9" scale="80" fitToWidth="2" fitToHeight="2" orientation="portrait" r:id="rId1"/>
  <headerFooter alignWithMargins="0">
    <oddFooter>&amp;L&amp;"Arial Narrow,Italic"OECD Environmental Data 2008&amp;C- &amp;P -&amp;R&amp;"Arial Narrow,Italic"Données OCDE sur l'environnement 2008</oddFooter>
  </headerFooter>
  <colBreaks count="2" manualBreakCount="2">
    <brk id="12" max="1048575" man="1"/>
    <brk id="25" max="1048575" man="1"/>
  </colBreaks>
  <legacyDrawing r:id="rId2"/>
  <oleObjects>
    <oleObject progId="Word.Document.8" shapeId="1029" r:id="rId3"/>
  </oleObjects>
</worksheet>
</file>

<file path=xl/worksheets/sheet7.xml><?xml version="1.0" encoding="utf-8"?>
<worksheet xmlns="http://schemas.openxmlformats.org/spreadsheetml/2006/main" xmlns:r="http://schemas.openxmlformats.org/officeDocument/2006/relationships">
  <sheetPr syncVertical="1" syncRef="A85" transitionEvaluation="1"/>
  <dimension ref="A1:BG104"/>
  <sheetViews>
    <sheetView topLeftCell="A85" zoomScaleNormal="100" workbookViewId="0">
      <selection activeCell="K114" sqref="K114"/>
    </sheetView>
  </sheetViews>
  <sheetFormatPr defaultColWidth="6.83203125" defaultRowHeight="12.75"/>
  <cols>
    <col min="1" max="1" width="24.6640625" style="1" customWidth="1"/>
    <col min="2" max="2" width="1.33203125" style="18" customWidth="1"/>
    <col min="3" max="4" width="14.6640625" style="2" customWidth="1"/>
    <col min="5" max="5" width="10.83203125" style="2" customWidth="1"/>
    <col min="6" max="8" width="14.6640625" style="2" customWidth="1"/>
    <col min="9" max="9" width="10.83203125" style="2" customWidth="1"/>
    <col min="10" max="10" width="14.6640625" style="2" customWidth="1"/>
    <col min="11" max="11" width="12.83203125" style="1" customWidth="1"/>
    <col min="12" max="12" width="6.5" style="1" customWidth="1"/>
    <col min="13" max="13" width="20.83203125" style="1" customWidth="1"/>
    <col min="14" max="14" width="10.83203125" style="1" customWidth="1"/>
    <col min="15" max="15" width="1.33203125" style="18" customWidth="1"/>
    <col min="16" max="16" width="10.83203125" style="2" customWidth="1"/>
    <col min="17" max="17" width="1.33203125" style="18" customWidth="1"/>
    <col min="18" max="23" width="10.83203125" style="2" customWidth="1"/>
    <col min="24" max="24" width="10.83203125" style="1" customWidth="1"/>
    <col min="25" max="25" width="5.1640625" style="1" customWidth="1"/>
    <col min="26" max="26" width="20.83203125" style="1" customWidth="1"/>
    <col min="27" max="27" width="10.83203125" style="1" customWidth="1"/>
    <col min="28" max="28" width="1.33203125" style="18" customWidth="1"/>
    <col min="29" max="29" width="10.83203125" style="2" customWidth="1"/>
    <col min="30" max="30" width="1.33203125" style="18" customWidth="1"/>
    <col min="31" max="36" width="10.83203125" style="2" customWidth="1"/>
    <col min="37" max="37" width="10.83203125" style="1" customWidth="1"/>
    <col min="38" max="38" width="5.1640625" style="1" customWidth="1"/>
    <col min="39" max="39" width="5.33203125" style="1" customWidth="1"/>
    <col min="40" max="16384" width="6.83203125" style="1"/>
  </cols>
  <sheetData>
    <row r="1" spans="1:59" ht="12.75" customHeight="1">
      <c r="A1" s="5"/>
      <c r="B1" s="15"/>
      <c r="C1" s="3"/>
      <c r="D1" s="3"/>
      <c r="E1" s="3"/>
      <c r="F1" s="3"/>
      <c r="G1" s="3"/>
      <c r="H1" s="3"/>
      <c r="I1" s="3"/>
      <c r="J1" s="3"/>
      <c r="K1" s="2"/>
      <c r="L1" s="27"/>
      <c r="M1" s="18"/>
      <c r="N1" s="18"/>
      <c r="O1" s="15"/>
      <c r="P1" s="19"/>
      <c r="Q1" s="15"/>
      <c r="R1" s="4"/>
      <c r="S1" s="100"/>
      <c r="T1" s="21"/>
      <c r="U1" s="101"/>
      <c r="V1" s="18"/>
      <c r="W1" s="101"/>
      <c r="X1" s="18"/>
      <c r="Y1" s="18"/>
      <c r="Z1" s="18"/>
      <c r="AA1" s="18"/>
      <c r="AB1" s="15"/>
      <c r="AC1" s="19"/>
      <c r="AD1" s="15"/>
      <c r="AE1" s="4"/>
      <c r="AF1" s="100"/>
      <c r="AG1" s="21"/>
      <c r="AH1" s="101"/>
      <c r="AI1" s="18"/>
      <c r="AJ1" s="101"/>
      <c r="AK1" s="18"/>
      <c r="AL1" s="18"/>
      <c r="AM1" s="102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2"/>
      <c r="AZ1" s="2"/>
      <c r="BA1" s="2"/>
      <c r="BB1" s="2"/>
      <c r="BC1" s="2"/>
      <c r="BD1" s="2"/>
      <c r="BE1" s="2"/>
      <c r="BF1" s="2"/>
      <c r="BG1" s="2"/>
    </row>
    <row r="2" spans="1:59" s="11" customFormat="1" ht="14.25" thickBot="1">
      <c r="A2" s="23" t="s">
        <v>47</v>
      </c>
      <c r="B2" s="24"/>
      <c r="C2" s="24"/>
      <c r="D2" s="24"/>
      <c r="E2" s="24"/>
      <c r="F2" s="24"/>
      <c r="G2" s="24"/>
      <c r="H2" s="24"/>
      <c r="I2" s="24"/>
      <c r="J2" s="24"/>
      <c r="K2" s="12"/>
      <c r="L2" s="25" t="s">
        <v>54</v>
      </c>
      <c r="M2" s="10"/>
      <c r="N2" s="103"/>
      <c r="O2" s="104"/>
      <c r="P2" s="104"/>
      <c r="Q2" s="104"/>
      <c r="R2" s="104"/>
      <c r="S2" s="104"/>
      <c r="T2" s="104"/>
      <c r="U2" s="104"/>
      <c r="V2" s="104"/>
      <c r="W2" s="104"/>
      <c r="X2" s="105"/>
      <c r="Y2" s="106"/>
      <c r="Z2" s="10"/>
      <c r="AA2" s="103"/>
      <c r="AB2" s="104"/>
      <c r="AC2" s="104"/>
      <c r="AD2" s="104"/>
      <c r="AE2" s="104"/>
      <c r="AF2" s="104"/>
      <c r="AG2" s="104"/>
      <c r="AH2" s="104"/>
      <c r="AI2" s="104"/>
      <c r="AJ2" s="104"/>
      <c r="AK2" s="105"/>
      <c r="AL2" s="106"/>
      <c r="AM2" s="10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</row>
    <row r="3" spans="1:59" s="6" customFormat="1" ht="12" customHeight="1">
      <c r="A3" s="273" t="s">
        <v>159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10"/>
      <c r="N3" s="99"/>
      <c r="O3" s="97"/>
      <c r="P3" s="97"/>
      <c r="Q3" s="97"/>
      <c r="R3" s="97"/>
      <c r="S3" s="97"/>
      <c r="T3" s="97"/>
      <c r="U3" s="97"/>
      <c r="V3" s="97"/>
      <c r="W3" s="97"/>
      <c r="X3" s="99"/>
      <c r="Y3" s="99"/>
      <c r="Z3" s="10"/>
      <c r="AA3" s="99"/>
      <c r="AB3" s="97"/>
      <c r="AC3" s="97"/>
      <c r="AD3" s="97"/>
      <c r="AE3" s="97"/>
      <c r="AF3" s="97"/>
      <c r="AG3" s="97"/>
      <c r="AH3" s="97"/>
      <c r="AI3" s="97"/>
      <c r="AJ3" s="97"/>
      <c r="AK3" s="99"/>
      <c r="AL3" s="99"/>
      <c r="AM3" s="98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9" s="7" customFormat="1" ht="12" customHeight="1" thickBot="1">
      <c r="A4" s="274" t="s">
        <v>20</v>
      </c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10"/>
      <c r="N4" s="99"/>
      <c r="O4" s="97"/>
      <c r="P4" s="97"/>
      <c r="Q4" s="97"/>
      <c r="R4" s="97"/>
      <c r="S4" s="97"/>
      <c r="T4" s="97"/>
      <c r="U4" s="97"/>
      <c r="V4" s="97"/>
      <c r="W4" s="97"/>
      <c r="X4" s="99"/>
      <c r="Y4" s="99"/>
      <c r="Z4" s="10"/>
      <c r="AA4" s="99"/>
      <c r="AB4" s="97"/>
      <c r="AC4" s="97"/>
      <c r="AD4" s="97"/>
      <c r="AE4" s="97"/>
      <c r="AF4" s="97"/>
      <c r="AG4" s="97"/>
      <c r="AH4" s="97"/>
      <c r="AI4" s="97"/>
      <c r="AJ4" s="97"/>
      <c r="AK4" s="99"/>
      <c r="AL4" s="99"/>
      <c r="AM4" s="98"/>
    </row>
    <row r="5" spans="1:59" s="6" customFormat="1" ht="9.9499999999999993" customHeight="1">
      <c r="B5" s="17"/>
      <c r="C5" s="14" t="s">
        <v>144</v>
      </c>
      <c r="D5" s="14" t="s">
        <v>150</v>
      </c>
      <c r="E5" s="14" t="s">
        <v>145</v>
      </c>
      <c r="F5" s="14" t="s">
        <v>150</v>
      </c>
      <c r="G5" s="14" t="s">
        <v>146</v>
      </c>
      <c r="H5" s="14" t="s">
        <v>150</v>
      </c>
      <c r="I5" s="14" t="s">
        <v>147</v>
      </c>
      <c r="J5" s="14" t="s">
        <v>150</v>
      </c>
      <c r="K5" s="8" t="s">
        <v>148</v>
      </c>
      <c r="L5" s="8"/>
      <c r="M5" s="7"/>
      <c r="N5" s="94"/>
      <c r="O5" s="17"/>
      <c r="P5" s="94"/>
      <c r="Q5" s="20"/>
      <c r="R5" s="94"/>
      <c r="S5" s="94"/>
      <c r="T5" s="94"/>
      <c r="U5" s="94"/>
      <c r="V5" s="94"/>
      <c r="W5" s="94"/>
      <c r="X5" s="99"/>
      <c r="Y5" s="8"/>
      <c r="Z5" s="8"/>
      <c r="AA5" s="94"/>
      <c r="AB5" s="17"/>
      <c r="AC5" s="94"/>
      <c r="AD5" s="20"/>
      <c r="AE5" s="94"/>
      <c r="AF5" s="94"/>
      <c r="AG5" s="94"/>
      <c r="AH5" s="94"/>
      <c r="AI5" s="94"/>
      <c r="AJ5" s="94"/>
      <c r="AK5" s="8"/>
      <c r="AL5" s="8"/>
      <c r="AM5" s="7"/>
      <c r="AN5" s="16"/>
      <c r="AO5" s="16"/>
      <c r="AP5" s="16"/>
      <c r="AQ5" s="16"/>
      <c r="AR5" s="16"/>
      <c r="AS5" s="16"/>
      <c r="AT5" s="7"/>
      <c r="AU5" s="7"/>
      <c r="AV5" s="7"/>
      <c r="AW5" s="7"/>
      <c r="AX5" s="7"/>
    </row>
    <row r="6" spans="1:59" s="7" customFormat="1" ht="9.9499999999999993" customHeight="1">
      <c r="A6" s="9"/>
      <c r="B6" s="115"/>
      <c r="C6" s="116" t="s">
        <v>142</v>
      </c>
      <c r="D6" s="116" t="s">
        <v>143</v>
      </c>
      <c r="E6" s="116" t="s">
        <v>50</v>
      </c>
      <c r="F6" s="116" t="s">
        <v>143</v>
      </c>
      <c r="G6" s="116" t="s">
        <v>151</v>
      </c>
      <c r="H6" s="116" t="s">
        <v>143</v>
      </c>
      <c r="I6" s="116" t="s">
        <v>51</v>
      </c>
      <c r="J6" s="116" t="s">
        <v>143</v>
      </c>
      <c r="K6" s="117" t="s">
        <v>149</v>
      </c>
      <c r="L6" s="118" t="s">
        <v>23</v>
      </c>
      <c r="N6" s="94"/>
      <c r="O6" s="17"/>
      <c r="P6" s="107"/>
      <c r="Q6" s="20"/>
      <c r="R6" s="94"/>
      <c r="S6" s="107"/>
      <c r="T6" s="94"/>
      <c r="U6" s="107"/>
      <c r="V6" s="94"/>
      <c r="W6" s="107"/>
      <c r="X6" s="8"/>
      <c r="Y6" s="8"/>
      <c r="Z6" s="8"/>
      <c r="AA6" s="94"/>
      <c r="AB6" s="17"/>
      <c r="AC6" s="107"/>
      <c r="AD6" s="20"/>
      <c r="AE6" s="94"/>
      <c r="AF6" s="107"/>
      <c r="AG6" s="94"/>
      <c r="AH6" s="107"/>
      <c r="AI6" s="94"/>
      <c r="AJ6" s="107"/>
      <c r="AK6" s="8"/>
      <c r="AL6" s="8"/>
      <c r="AN6" s="16"/>
      <c r="AO6" s="16"/>
      <c r="AP6" s="16"/>
      <c r="AQ6" s="16"/>
      <c r="AR6" s="16"/>
      <c r="AS6" s="16"/>
    </row>
    <row r="7" spans="1:59" s="7" customFormat="1" ht="9.9499999999999993" customHeight="1">
      <c r="A7" s="114" t="s">
        <v>152</v>
      </c>
      <c r="B7" s="17"/>
      <c r="C7" s="94"/>
      <c r="D7" s="94"/>
      <c r="E7" s="94"/>
      <c r="F7" s="94"/>
      <c r="G7" s="94"/>
      <c r="H7" s="94"/>
      <c r="I7" s="94"/>
      <c r="J7" s="94"/>
      <c r="K7" s="108"/>
      <c r="L7" s="95"/>
      <c r="N7" s="94"/>
      <c r="O7" s="17"/>
      <c r="P7" s="94"/>
      <c r="Q7" s="20"/>
      <c r="R7" s="94"/>
      <c r="S7" s="94"/>
      <c r="T7" s="94"/>
      <c r="U7" s="94"/>
      <c r="V7" s="94"/>
      <c r="W7" s="94"/>
      <c r="X7" s="108"/>
      <c r="Y7" s="95"/>
      <c r="Z7" s="8"/>
      <c r="AA7" s="94"/>
      <c r="AB7" s="17"/>
      <c r="AC7" s="94"/>
      <c r="AD7" s="20"/>
      <c r="AE7" s="94"/>
      <c r="AF7" s="94"/>
      <c r="AG7" s="94"/>
      <c r="AH7" s="94"/>
      <c r="AI7" s="94"/>
      <c r="AJ7" s="94"/>
      <c r="AK7" s="108"/>
      <c r="AL7" s="95"/>
      <c r="AN7" s="16"/>
      <c r="AO7" s="16"/>
      <c r="AP7" s="16"/>
      <c r="AQ7" s="16"/>
      <c r="AR7" s="16"/>
      <c r="AS7" s="16"/>
    </row>
    <row r="8" spans="1:59" s="6" customFormat="1" ht="9.6" customHeight="1">
      <c r="A8" s="86" t="s">
        <v>22</v>
      </c>
      <c r="B8" s="88" t="s">
        <v>24</v>
      </c>
      <c r="C8" s="87">
        <v>39</v>
      </c>
      <c r="D8" s="87">
        <v>2</v>
      </c>
      <c r="E8" s="87">
        <v>12</v>
      </c>
      <c r="F8" s="87">
        <v>1</v>
      </c>
      <c r="G8" s="87" t="s">
        <v>2</v>
      </c>
      <c r="H8" s="87" t="s">
        <v>2</v>
      </c>
      <c r="I8" s="87">
        <v>14</v>
      </c>
      <c r="J8" s="87">
        <v>1</v>
      </c>
      <c r="K8" s="87">
        <v>26</v>
      </c>
      <c r="L8" s="89">
        <v>66.666666666666657</v>
      </c>
      <c r="M8" s="90"/>
      <c r="N8" s="87"/>
      <c r="O8" s="88"/>
      <c r="P8" s="87"/>
      <c r="Q8" s="88"/>
      <c r="R8" s="87"/>
      <c r="S8" s="87"/>
      <c r="T8" s="87"/>
      <c r="U8" s="87"/>
      <c r="V8" s="87"/>
      <c r="W8" s="87"/>
      <c r="X8" s="87"/>
      <c r="Y8" s="89"/>
      <c r="Z8" s="95"/>
      <c r="AA8" s="87"/>
      <c r="AB8" s="88"/>
      <c r="AC8" s="87"/>
      <c r="AD8" s="88"/>
      <c r="AE8" s="87"/>
      <c r="AF8" s="87"/>
      <c r="AG8" s="87"/>
      <c r="AH8" s="87"/>
      <c r="AI8" s="87"/>
      <c r="AJ8" s="87"/>
      <c r="AK8" s="87"/>
      <c r="AL8" s="89"/>
      <c r="AM8" s="91"/>
      <c r="AN8" s="13"/>
      <c r="AO8" s="13"/>
      <c r="AP8" s="13"/>
      <c r="AQ8" s="13"/>
      <c r="AR8" s="13"/>
      <c r="AS8" s="13"/>
    </row>
    <row r="9" spans="1:59" s="6" customFormat="1" ht="9.6" customHeight="1">
      <c r="A9" s="86" t="s">
        <v>44</v>
      </c>
      <c r="B9" s="88" t="s">
        <v>24</v>
      </c>
      <c r="C9" s="87">
        <v>804</v>
      </c>
      <c r="D9" s="87">
        <v>368</v>
      </c>
      <c r="E9" s="87">
        <v>14</v>
      </c>
      <c r="F9" s="87">
        <v>5</v>
      </c>
      <c r="G9" s="87" t="s">
        <v>2</v>
      </c>
      <c r="H9" s="87" t="s">
        <v>2</v>
      </c>
      <c r="I9" s="87">
        <v>109</v>
      </c>
      <c r="J9" s="87">
        <v>69</v>
      </c>
      <c r="K9" s="87">
        <v>123</v>
      </c>
      <c r="L9" s="89">
        <v>15.298507462686567</v>
      </c>
      <c r="M9" s="90"/>
      <c r="N9" s="87"/>
      <c r="O9" s="88"/>
      <c r="P9" s="87"/>
      <c r="Q9" s="88"/>
      <c r="R9" s="87"/>
      <c r="S9" s="87"/>
      <c r="T9" s="87"/>
      <c r="U9" s="87"/>
      <c r="V9" s="87"/>
      <c r="W9" s="87"/>
      <c r="X9" s="87"/>
      <c r="Y9" s="89"/>
      <c r="Z9" s="95"/>
      <c r="AA9" s="87"/>
      <c r="AB9" s="88"/>
      <c r="AC9" s="87"/>
      <c r="AD9" s="88"/>
      <c r="AE9" s="87"/>
      <c r="AF9" s="87"/>
      <c r="AG9" s="87"/>
      <c r="AH9" s="87"/>
      <c r="AI9" s="87"/>
      <c r="AJ9" s="87"/>
      <c r="AK9" s="87"/>
      <c r="AL9" s="89"/>
      <c r="AM9" s="91"/>
      <c r="AN9" s="13"/>
      <c r="AO9" s="13"/>
      <c r="AP9" s="13"/>
      <c r="AQ9" s="13"/>
      <c r="AR9" s="13"/>
      <c r="AS9" s="13"/>
    </row>
    <row r="10" spans="1:59" s="6" customFormat="1" ht="9.6" customHeight="1">
      <c r="A10" s="86" t="s">
        <v>45</v>
      </c>
      <c r="B10" s="88" t="s">
        <v>24</v>
      </c>
      <c r="C10" s="87">
        <v>345</v>
      </c>
      <c r="D10" s="87">
        <v>301</v>
      </c>
      <c r="E10" s="87">
        <v>20</v>
      </c>
      <c r="F10" s="87">
        <v>20</v>
      </c>
      <c r="G10" s="87">
        <v>8</v>
      </c>
      <c r="H10" s="87">
        <v>8</v>
      </c>
      <c r="I10" s="87">
        <v>34</v>
      </c>
      <c r="J10" s="87">
        <v>33</v>
      </c>
      <c r="K10" s="87">
        <v>62</v>
      </c>
      <c r="L10" s="89">
        <v>17.971014492753625</v>
      </c>
      <c r="M10" s="90"/>
      <c r="N10" s="87"/>
      <c r="O10" s="88"/>
      <c r="P10" s="87"/>
      <c r="Q10" s="88"/>
      <c r="R10" s="87"/>
      <c r="S10" s="87"/>
      <c r="T10" s="87"/>
      <c r="U10" s="87"/>
      <c r="V10" s="87"/>
      <c r="W10" s="87"/>
      <c r="X10" s="87"/>
      <c r="Y10" s="89"/>
      <c r="Z10" s="95"/>
      <c r="AA10" s="87"/>
      <c r="AB10" s="88"/>
      <c r="AC10" s="87"/>
      <c r="AD10" s="88"/>
      <c r="AE10" s="87"/>
      <c r="AF10" s="87"/>
      <c r="AG10" s="87"/>
      <c r="AH10" s="87"/>
      <c r="AI10" s="87"/>
      <c r="AJ10" s="87"/>
      <c r="AK10" s="87"/>
      <c r="AL10" s="89"/>
      <c r="AM10" s="91"/>
      <c r="AN10" s="13"/>
      <c r="AO10" s="13"/>
      <c r="AP10" s="13"/>
      <c r="AQ10" s="13"/>
      <c r="AR10" s="13"/>
      <c r="AS10" s="13"/>
    </row>
    <row r="11" spans="1:59" s="6" customFormat="1" ht="9.6" customHeight="1">
      <c r="A11" s="86" t="s">
        <v>46</v>
      </c>
      <c r="B11" s="88"/>
      <c r="C11" s="87">
        <v>98</v>
      </c>
      <c r="D11" s="87" t="s">
        <v>2</v>
      </c>
      <c r="E11" s="87">
        <v>10</v>
      </c>
      <c r="F11" s="87" t="s">
        <v>2</v>
      </c>
      <c r="G11" s="87">
        <v>3</v>
      </c>
      <c r="H11" s="87" t="s">
        <v>2</v>
      </c>
      <c r="I11" s="87">
        <v>18</v>
      </c>
      <c r="J11" s="87" t="s">
        <v>2</v>
      </c>
      <c r="K11" s="87">
        <v>31</v>
      </c>
      <c r="L11" s="89">
        <v>31.632653061224492</v>
      </c>
      <c r="M11" s="90"/>
      <c r="N11" s="87"/>
      <c r="O11" s="88"/>
      <c r="P11" s="87"/>
      <c r="Q11" s="88"/>
      <c r="R11" s="87"/>
      <c r="S11" s="87"/>
      <c r="T11" s="87"/>
      <c r="U11" s="87"/>
      <c r="V11" s="87"/>
      <c r="W11" s="87"/>
      <c r="X11" s="87"/>
      <c r="Y11" s="89"/>
      <c r="Z11" s="95"/>
      <c r="AA11" s="87"/>
      <c r="AB11" s="88"/>
      <c r="AC11" s="87"/>
      <c r="AD11" s="88"/>
      <c r="AE11" s="87"/>
      <c r="AF11" s="87"/>
      <c r="AG11" s="87"/>
      <c r="AH11" s="87"/>
      <c r="AI11" s="87"/>
      <c r="AJ11" s="87"/>
      <c r="AK11" s="87"/>
      <c r="AL11" s="89"/>
      <c r="AM11" s="91"/>
      <c r="AN11" s="13"/>
      <c r="AO11" s="13"/>
      <c r="AP11" s="13"/>
      <c r="AQ11" s="13"/>
      <c r="AR11" s="13"/>
      <c r="AS11" s="13"/>
    </row>
    <row r="12" spans="1:59" s="6" customFormat="1" ht="9.6" customHeight="1">
      <c r="A12" s="86" t="s">
        <v>26</v>
      </c>
      <c r="B12" s="88" t="s">
        <v>24</v>
      </c>
      <c r="C12" s="87">
        <v>25</v>
      </c>
      <c r="D12" s="87">
        <v>1</v>
      </c>
      <c r="E12" s="87">
        <v>3</v>
      </c>
      <c r="F12" s="87" t="s">
        <v>2</v>
      </c>
      <c r="G12" s="87">
        <v>1</v>
      </c>
      <c r="H12" s="87" t="s">
        <v>2</v>
      </c>
      <c r="I12" s="87">
        <v>3</v>
      </c>
      <c r="J12" s="87" t="s">
        <v>2</v>
      </c>
      <c r="K12" s="87">
        <v>7</v>
      </c>
      <c r="L12" s="89">
        <v>28.000000000000004</v>
      </c>
      <c r="M12" s="90"/>
      <c r="N12" s="87"/>
      <c r="O12" s="88"/>
      <c r="P12" s="87"/>
      <c r="Q12" s="88"/>
      <c r="R12" s="87"/>
      <c r="S12" s="87"/>
      <c r="T12" s="87"/>
      <c r="U12" s="87"/>
      <c r="V12" s="87"/>
      <c r="W12" s="87"/>
      <c r="X12" s="87"/>
      <c r="Y12" s="89"/>
      <c r="Z12" s="95"/>
      <c r="AA12" s="87"/>
      <c r="AB12" s="88"/>
      <c r="AC12" s="87"/>
      <c r="AD12" s="88"/>
      <c r="AE12" s="87"/>
      <c r="AF12" s="87"/>
      <c r="AG12" s="87"/>
      <c r="AH12" s="87"/>
      <c r="AI12" s="87"/>
      <c r="AJ12" s="87"/>
      <c r="AK12" s="87"/>
      <c r="AL12" s="89"/>
      <c r="AM12" s="91"/>
      <c r="AN12" s="13"/>
      <c r="AO12" s="13"/>
      <c r="AP12" s="13"/>
      <c r="AQ12" s="13"/>
      <c r="AR12" s="13"/>
      <c r="AS12" s="13"/>
    </row>
    <row r="13" spans="1:59" s="6" customFormat="1" ht="9.6" customHeight="1">
      <c r="A13" s="86" t="s">
        <v>15</v>
      </c>
      <c r="B13" s="88" t="s">
        <v>24</v>
      </c>
      <c r="C13" s="87">
        <v>869</v>
      </c>
      <c r="D13" s="87">
        <v>773.41</v>
      </c>
      <c r="E13" s="87">
        <v>13</v>
      </c>
      <c r="F13" s="87" t="s">
        <v>2</v>
      </c>
      <c r="G13" s="87">
        <v>1</v>
      </c>
      <c r="H13" s="87" t="s">
        <v>2</v>
      </c>
      <c r="I13" s="87">
        <v>38</v>
      </c>
      <c r="J13" s="87" t="s">
        <v>2</v>
      </c>
      <c r="K13" s="87">
        <v>52</v>
      </c>
      <c r="L13" s="89">
        <v>5.983889528193326</v>
      </c>
      <c r="M13" s="90"/>
      <c r="N13" s="87"/>
      <c r="O13" s="88"/>
      <c r="P13" s="87"/>
      <c r="Q13" s="88"/>
      <c r="R13" s="87"/>
      <c r="S13" s="87"/>
      <c r="T13" s="87"/>
      <c r="U13" s="87"/>
      <c r="V13" s="87"/>
      <c r="W13" s="87"/>
      <c r="X13" s="87"/>
      <c r="Y13" s="89"/>
      <c r="Z13" s="95"/>
      <c r="AA13" s="87"/>
      <c r="AB13" s="88"/>
      <c r="AC13" s="87"/>
      <c r="AD13" s="88"/>
      <c r="AE13" s="87"/>
      <c r="AF13" s="87"/>
      <c r="AG13" s="87"/>
      <c r="AH13" s="87"/>
      <c r="AI13" s="87"/>
      <c r="AJ13" s="87"/>
      <c r="AK13" s="87"/>
      <c r="AL13" s="89"/>
      <c r="AM13" s="91"/>
      <c r="AN13" s="13"/>
      <c r="AO13" s="13"/>
      <c r="AP13" s="13"/>
      <c r="AQ13" s="13"/>
      <c r="AR13" s="13"/>
      <c r="AS13" s="13"/>
    </row>
    <row r="14" spans="1:59" s="6" customFormat="1" ht="9.6" customHeight="1">
      <c r="A14" s="86" t="s">
        <v>27</v>
      </c>
      <c r="B14" s="88" t="s">
        <v>24</v>
      </c>
      <c r="C14" s="87" t="s">
        <v>2</v>
      </c>
      <c r="D14" s="87">
        <v>90</v>
      </c>
      <c r="E14" s="87" t="s">
        <v>2</v>
      </c>
      <c r="F14" s="87" t="s">
        <v>2</v>
      </c>
      <c r="G14" s="87" t="s">
        <v>2</v>
      </c>
      <c r="H14" s="87" t="s">
        <v>2</v>
      </c>
      <c r="I14" s="87" t="s">
        <v>2</v>
      </c>
      <c r="J14" s="87" t="s">
        <v>2</v>
      </c>
      <c r="K14" s="87">
        <v>9.9</v>
      </c>
      <c r="L14" s="89">
        <v>11</v>
      </c>
      <c r="M14" s="90"/>
      <c r="N14" s="87"/>
      <c r="O14" s="88"/>
      <c r="P14" s="87"/>
      <c r="Q14" s="88"/>
      <c r="R14" s="87"/>
      <c r="S14" s="87"/>
      <c r="T14" s="87"/>
      <c r="U14" s="87"/>
      <c r="V14" s="87"/>
      <c r="W14" s="87"/>
      <c r="X14" s="87"/>
      <c r="Y14" s="89"/>
      <c r="Z14" s="95"/>
      <c r="AA14" s="87"/>
      <c r="AB14" s="88"/>
      <c r="AC14" s="87"/>
      <c r="AD14" s="88"/>
      <c r="AE14" s="87"/>
      <c r="AF14" s="87"/>
      <c r="AG14" s="87"/>
      <c r="AH14" s="87"/>
      <c r="AI14" s="87"/>
      <c r="AJ14" s="87"/>
      <c r="AK14" s="87"/>
      <c r="AL14" s="89"/>
      <c r="AM14" s="91"/>
      <c r="AN14" s="13"/>
      <c r="AO14" s="13"/>
      <c r="AP14" s="13"/>
      <c r="AQ14" s="13"/>
      <c r="AR14" s="13"/>
      <c r="AS14" s="13"/>
    </row>
    <row r="15" spans="1:59" s="6" customFormat="1" ht="9.6" customHeight="1">
      <c r="A15" s="86" t="s">
        <v>16</v>
      </c>
      <c r="B15" s="88" t="s">
        <v>24</v>
      </c>
      <c r="C15" s="87">
        <v>14</v>
      </c>
      <c r="D15" s="87">
        <v>14</v>
      </c>
      <c r="E15" s="87">
        <v>3</v>
      </c>
      <c r="F15" s="87">
        <v>3</v>
      </c>
      <c r="G15" s="87">
        <v>3</v>
      </c>
      <c r="H15" s="87">
        <v>3</v>
      </c>
      <c r="I15" s="87">
        <v>3</v>
      </c>
      <c r="J15" s="87">
        <v>3</v>
      </c>
      <c r="K15" s="87">
        <v>9</v>
      </c>
      <c r="L15" s="89">
        <v>64.285714285714292</v>
      </c>
      <c r="M15" s="90"/>
      <c r="N15" s="87"/>
      <c r="O15" s="88"/>
      <c r="P15" s="87"/>
      <c r="Q15" s="88"/>
      <c r="R15" s="87"/>
      <c r="S15" s="87"/>
      <c r="T15" s="87"/>
      <c r="U15" s="87"/>
      <c r="V15" s="87"/>
      <c r="W15" s="87"/>
      <c r="X15" s="87"/>
      <c r="Y15" s="89"/>
      <c r="Z15" s="95"/>
      <c r="AA15" s="87"/>
      <c r="AB15" s="88"/>
      <c r="AC15" s="87"/>
      <c r="AD15" s="88"/>
      <c r="AE15" s="87"/>
      <c r="AF15" s="87"/>
      <c r="AG15" s="87"/>
      <c r="AH15" s="87"/>
      <c r="AI15" s="87"/>
      <c r="AJ15" s="87"/>
      <c r="AK15" s="87"/>
      <c r="AL15" s="89"/>
      <c r="AM15" s="91"/>
      <c r="AN15" s="13"/>
      <c r="AO15" s="13"/>
      <c r="AP15" s="13"/>
      <c r="AQ15" s="13"/>
      <c r="AR15" s="13"/>
      <c r="AS15" s="13"/>
    </row>
    <row r="16" spans="1:59" s="6" customFormat="1" ht="9.6" customHeight="1">
      <c r="A16" s="86" t="s">
        <v>17</v>
      </c>
      <c r="B16" s="88" t="s">
        <v>24</v>
      </c>
      <c r="C16" s="87">
        <v>8</v>
      </c>
      <c r="D16" s="87">
        <v>7</v>
      </c>
      <c r="E16" s="87">
        <v>2</v>
      </c>
      <c r="F16" s="87">
        <v>2</v>
      </c>
      <c r="G16" s="87">
        <v>2</v>
      </c>
      <c r="H16" s="87">
        <v>2</v>
      </c>
      <c r="I16" s="87">
        <v>1</v>
      </c>
      <c r="J16" s="87">
        <v>1</v>
      </c>
      <c r="K16" s="87">
        <f>+F16+H16+J16</f>
        <v>5</v>
      </c>
      <c r="L16" s="89">
        <f>IF(AND(ISNUMBER(D16),ISNUMBER(K16)),+K16/D16*100,IF(ISTEXT(K16),K16,".."))</f>
        <v>71.428571428571431</v>
      </c>
      <c r="M16" s="90"/>
      <c r="N16" s="87"/>
      <c r="O16" s="88"/>
      <c r="P16" s="87"/>
      <c r="Q16" s="88"/>
      <c r="R16" s="87"/>
      <c r="S16" s="87"/>
      <c r="T16" s="87"/>
      <c r="U16" s="87"/>
      <c r="V16" s="87"/>
      <c r="W16" s="87"/>
      <c r="X16" s="87"/>
      <c r="Y16" s="89"/>
      <c r="Z16" s="95"/>
      <c r="AA16" s="87"/>
      <c r="AB16" s="88"/>
      <c r="AC16" s="87"/>
      <c r="AD16" s="88"/>
      <c r="AE16" s="87"/>
      <c r="AF16" s="87"/>
      <c r="AG16" s="87"/>
      <c r="AH16" s="87"/>
      <c r="AI16" s="87"/>
      <c r="AJ16" s="87"/>
      <c r="AK16" s="87"/>
      <c r="AL16" s="89"/>
      <c r="AM16" s="91"/>
      <c r="AN16" s="13"/>
      <c r="AO16" s="13"/>
      <c r="AP16" s="13"/>
      <c r="AQ16" s="13"/>
      <c r="AR16" s="13"/>
      <c r="AS16" s="13"/>
    </row>
    <row r="17" spans="1:45" s="6" customFormat="1" ht="9.6" customHeight="1">
      <c r="A17" s="86" t="s">
        <v>28</v>
      </c>
      <c r="B17" s="88" t="s">
        <v>24</v>
      </c>
      <c r="C17" s="87">
        <v>11</v>
      </c>
      <c r="D17" s="87">
        <v>11</v>
      </c>
      <c r="E17" s="87">
        <v>3</v>
      </c>
      <c r="F17" s="87" t="s">
        <v>2</v>
      </c>
      <c r="G17" s="87">
        <v>3</v>
      </c>
      <c r="H17" s="87" t="s">
        <v>2</v>
      </c>
      <c r="I17" s="87">
        <v>2</v>
      </c>
      <c r="J17" s="87" t="s">
        <v>2</v>
      </c>
      <c r="K17" s="87">
        <v>8</v>
      </c>
      <c r="L17" s="89">
        <v>72.727272727272734</v>
      </c>
      <c r="M17" s="90"/>
      <c r="N17" s="87"/>
      <c r="O17" s="88"/>
      <c r="P17" s="87"/>
      <c r="Q17" s="88"/>
      <c r="R17" s="87"/>
      <c r="S17" s="87"/>
      <c r="T17" s="87"/>
      <c r="U17" s="87"/>
      <c r="V17" s="87"/>
      <c r="W17" s="87"/>
      <c r="X17" s="87"/>
      <c r="Y17" s="89"/>
      <c r="Z17" s="95"/>
      <c r="AA17" s="87"/>
      <c r="AB17" s="88"/>
      <c r="AC17" s="87"/>
      <c r="AD17" s="88"/>
      <c r="AE17" s="87"/>
      <c r="AF17" s="87"/>
      <c r="AG17" s="87"/>
      <c r="AH17" s="87"/>
      <c r="AI17" s="87"/>
      <c r="AJ17" s="87"/>
      <c r="AK17" s="87"/>
      <c r="AL17" s="89"/>
      <c r="AM17" s="91"/>
      <c r="AN17" s="13"/>
      <c r="AO17" s="13"/>
      <c r="AP17" s="13"/>
      <c r="AQ17" s="13"/>
      <c r="AR17" s="13"/>
      <c r="AS17" s="13"/>
    </row>
    <row r="18" spans="1:45" s="6" customFormat="1" ht="9.6" customHeight="1">
      <c r="A18" s="86" t="s">
        <v>38</v>
      </c>
      <c r="B18" s="88" t="s">
        <v>24</v>
      </c>
      <c r="C18" s="87">
        <v>8</v>
      </c>
      <c r="D18" s="87">
        <v>8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9">
        <v>0</v>
      </c>
      <c r="M18" s="90"/>
      <c r="N18" s="87"/>
      <c r="O18" s="88"/>
      <c r="P18" s="87"/>
      <c r="Q18" s="88"/>
      <c r="R18" s="87"/>
      <c r="S18" s="87"/>
      <c r="T18" s="87"/>
      <c r="U18" s="87"/>
      <c r="V18" s="87"/>
      <c r="W18" s="87"/>
      <c r="X18" s="87"/>
      <c r="Y18" s="89"/>
      <c r="Z18" s="95"/>
      <c r="AA18" s="87"/>
      <c r="AB18" s="88"/>
      <c r="AC18" s="87"/>
      <c r="AD18" s="88"/>
      <c r="AE18" s="87"/>
      <c r="AF18" s="87"/>
      <c r="AG18" s="87"/>
      <c r="AH18" s="87"/>
      <c r="AI18" s="87"/>
      <c r="AJ18" s="87"/>
      <c r="AK18" s="87"/>
      <c r="AL18" s="89"/>
      <c r="AM18" s="91"/>
      <c r="AN18" s="13"/>
      <c r="AO18" s="13"/>
      <c r="AP18" s="13"/>
      <c r="AQ18" s="13"/>
      <c r="AR18" s="13"/>
      <c r="AS18" s="13"/>
    </row>
    <row r="19" spans="1:45" s="6" customFormat="1" ht="9.6" customHeight="1">
      <c r="A19" s="86" t="s">
        <v>39</v>
      </c>
      <c r="B19" s="88" t="s">
        <v>24</v>
      </c>
      <c r="C19" s="87">
        <v>5</v>
      </c>
      <c r="D19" s="87">
        <v>5</v>
      </c>
      <c r="E19" s="87">
        <v>0</v>
      </c>
      <c r="F19" s="87">
        <v>0</v>
      </c>
      <c r="G19" s="87">
        <v>0</v>
      </c>
      <c r="H19" s="87">
        <v>0</v>
      </c>
      <c r="I19" s="87">
        <v>2</v>
      </c>
      <c r="J19" s="87">
        <v>2</v>
      </c>
      <c r="K19" s="87">
        <v>2</v>
      </c>
      <c r="L19" s="89">
        <v>40</v>
      </c>
      <c r="M19" s="90"/>
      <c r="N19" s="87"/>
      <c r="O19" s="88"/>
      <c r="P19" s="87"/>
      <c r="Q19" s="88"/>
      <c r="R19" s="87"/>
      <c r="S19" s="87"/>
      <c r="T19" s="87"/>
      <c r="U19" s="87"/>
      <c r="V19" s="87"/>
      <c r="W19" s="87"/>
      <c r="X19" s="87"/>
      <c r="Y19" s="89"/>
      <c r="Z19" s="95"/>
      <c r="AA19" s="87"/>
      <c r="AB19" s="88"/>
      <c r="AC19" s="87"/>
      <c r="AD19" s="88"/>
      <c r="AE19" s="87"/>
      <c r="AF19" s="87"/>
      <c r="AG19" s="87"/>
      <c r="AH19" s="87"/>
      <c r="AI19" s="87"/>
      <c r="AJ19" s="87"/>
      <c r="AK19" s="87"/>
      <c r="AL19" s="89"/>
      <c r="AM19" s="91"/>
      <c r="AN19" s="13"/>
      <c r="AO19" s="13"/>
      <c r="AP19" s="13"/>
      <c r="AQ19" s="13"/>
      <c r="AR19" s="13"/>
      <c r="AS19" s="13"/>
    </row>
    <row r="20" spans="1:45" s="6" customFormat="1" ht="9.6" customHeight="1">
      <c r="A20" s="86" t="s">
        <v>40</v>
      </c>
      <c r="B20" s="88" t="s">
        <v>24</v>
      </c>
      <c r="C20" s="87">
        <v>40</v>
      </c>
      <c r="D20" s="87">
        <v>37</v>
      </c>
      <c r="E20" s="87">
        <v>2</v>
      </c>
      <c r="F20" s="87">
        <v>2</v>
      </c>
      <c r="G20" s="87" t="s">
        <v>2</v>
      </c>
      <c r="H20" s="87" t="s">
        <v>2</v>
      </c>
      <c r="I20" s="87">
        <v>4</v>
      </c>
      <c r="J20" s="87">
        <v>4</v>
      </c>
      <c r="K20" s="87">
        <v>6</v>
      </c>
      <c r="L20" s="89">
        <v>15</v>
      </c>
      <c r="M20" s="90"/>
      <c r="N20" s="87"/>
      <c r="O20" s="88"/>
      <c r="P20" s="87"/>
      <c r="Q20" s="88"/>
      <c r="R20" s="87"/>
      <c r="S20" s="87"/>
      <c r="T20" s="87"/>
      <c r="U20" s="87"/>
      <c r="V20" s="87"/>
      <c r="W20" s="87"/>
      <c r="X20" s="87"/>
      <c r="Y20" s="89"/>
      <c r="Z20" s="95"/>
      <c r="AA20" s="87"/>
      <c r="AB20" s="88"/>
      <c r="AC20" s="87"/>
      <c r="AD20" s="88"/>
      <c r="AE20" s="87"/>
      <c r="AF20" s="87"/>
      <c r="AG20" s="87"/>
      <c r="AH20" s="87"/>
      <c r="AI20" s="87"/>
      <c r="AJ20" s="87"/>
      <c r="AK20" s="87"/>
      <c r="AL20" s="89"/>
      <c r="AM20" s="91"/>
      <c r="AN20" s="13"/>
      <c r="AO20" s="13"/>
      <c r="AP20" s="13"/>
      <c r="AQ20" s="13"/>
      <c r="AR20" s="13"/>
      <c r="AS20" s="13"/>
    </row>
    <row r="21" spans="1:45" s="6" customFormat="1" ht="9.6" customHeight="1">
      <c r="A21" s="86" t="s">
        <v>41</v>
      </c>
      <c r="B21" s="88" t="s">
        <v>24</v>
      </c>
      <c r="C21" s="87">
        <v>14</v>
      </c>
      <c r="D21" s="87">
        <v>14</v>
      </c>
      <c r="E21" s="87">
        <v>3</v>
      </c>
      <c r="F21" s="87">
        <v>3</v>
      </c>
      <c r="G21" s="87">
        <v>6</v>
      </c>
      <c r="H21" s="87">
        <v>6</v>
      </c>
      <c r="I21" s="87">
        <v>2</v>
      </c>
      <c r="J21" s="87">
        <v>2</v>
      </c>
      <c r="K21" s="87">
        <v>11</v>
      </c>
      <c r="L21" s="89">
        <v>78.571428571428569</v>
      </c>
      <c r="M21" s="90"/>
      <c r="N21" s="87"/>
      <c r="O21" s="88"/>
      <c r="P21" s="87"/>
      <c r="Q21" s="88"/>
      <c r="R21" s="87"/>
      <c r="S21" s="87"/>
      <c r="T21" s="87"/>
      <c r="U21" s="87"/>
      <c r="V21" s="87"/>
      <c r="W21" s="87"/>
      <c r="X21" s="87"/>
      <c r="Y21" s="89"/>
      <c r="Z21" s="95"/>
      <c r="AA21" s="87"/>
      <c r="AB21" s="88"/>
      <c r="AC21" s="87"/>
      <c r="AD21" s="88"/>
      <c r="AE21" s="87"/>
      <c r="AF21" s="87"/>
      <c r="AG21" s="87"/>
      <c r="AH21" s="87"/>
      <c r="AI21" s="87"/>
      <c r="AJ21" s="87"/>
      <c r="AK21" s="87"/>
      <c r="AL21" s="89"/>
      <c r="AM21" s="91"/>
      <c r="AN21" s="13"/>
      <c r="AO21" s="13"/>
      <c r="AP21" s="13"/>
      <c r="AQ21" s="13"/>
      <c r="AR21" s="13"/>
      <c r="AS21" s="13"/>
    </row>
    <row r="22" spans="1:45" s="6" customFormat="1" ht="9.6" customHeight="1">
      <c r="A22" s="86" t="s">
        <v>42</v>
      </c>
      <c r="B22" s="88" t="s">
        <v>24</v>
      </c>
      <c r="C22" s="87">
        <v>60</v>
      </c>
      <c r="D22" s="87">
        <v>60</v>
      </c>
      <c r="E22" s="87">
        <v>5</v>
      </c>
      <c r="F22" s="87">
        <v>5</v>
      </c>
      <c r="G22" s="87" t="s">
        <v>2</v>
      </c>
      <c r="H22" s="87" t="s">
        <v>2</v>
      </c>
      <c r="I22" s="87">
        <v>2</v>
      </c>
      <c r="J22" s="87">
        <v>2</v>
      </c>
      <c r="K22" s="87">
        <v>7</v>
      </c>
      <c r="L22" s="89">
        <v>11.666666666666666</v>
      </c>
      <c r="M22" s="90"/>
      <c r="N22" s="87"/>
      <c r="O22" s="88"/>
      <c r="P22" s="87"/>
      <c r="Q22" s="88"/>
      <c r="R22" s="87"/>
      <c r="S22" s="87"/>
      <c r="T22" s="87"/>
      <c r="U22" s="87"/>
      <c r="V22" s="87"/>
      <c r="W22" s="87"/>
      <c r="X22" s="87"/>
      <c r="Y22" s="89"/>
      <c r="Z22" s="95"/>
      <c r="AA22" s="87"/>
      <c r="AB22" s="88"/>
      <c r="AC22" s="87"/>
      <c r="AD22" s="88"/>
      <c r="AE22" s="87"/>
      <c r="AF22" s="87"/>
      <c r="AG22" s="87"/>
      <c r="AH22" s="87"/>
      <c r="AI22" s="87"/>
      <c r="AJ22" s="87"/>
      <c r="AK22" s="87"/>
      <c r="AL22" s="89"/>
      <c r="AM22" s="91"/>
      <c r="AN22" s="13"/>
      <c r="AO22" s="13"/>
      <c r="AP22" s="13"/>
      <c r="AQ22" s="13"/>
      <c r="AR22" s="13"/>
      <c r="AS22" s="13"/>
    </row>
    <row r="23" spans="1:45" s="6" customFormat="1" ht="9.6" customHeight="1">
      <c r="A23" s="86" t="s">
        <v>29</v>
      </c>
      <c r="B23" s="88"/>
      <c r="C23" s="87">
        <v>15</v>
      </c>
      <c r="D23" s="87">
        <v>15</v>
      </c>
      <c r="E23" s="87">
        <v>1</v>
      </c>
      <c r="F23" s="87">
        <v>1</v>
      </c>
      <c r="G23" s="87">
        <v>0</v>
      </c>
      <c r="H23" s="87">
        <v>0</v>
      </c>
      <c r="I23" s="87">
        <v>4</v>
      </c>
      <c r="J23" s="87">
        <v>4</v>
      </c>
      <c r="K23" s="87">
        <v>5</v>
      </c>
      <c r="L23" s="89">
        <v>33.333333333333329</v>
      </c>
      <c r="M23" s="90"/>
      <c r="N23" s="87"/>
      <c r="O23" s="88"/>
      <c r="P23" s="87"/>
      <c r="Q23" s="88"/>
      <c r="R23" s="87"/>
      <c r="S23" s="87"/>
      <c r="T23" s="87"/>
      <c r="U23" s="87"/>
      <c r="V23" s="87"/>
      <c r="W23" s="87"/>
      <c r="X23" s="87"/>
      <c r="Y23" s="89"/>
      <c r="Z23" s="95"/>
      <c r="AA23" s="87"/>
      <c r="AB23" s="88"/>
      <c r="AC23" s="87"/>
      <c r="AD23" s="88"/>
      <c r="AE23" s="87"/>
      <c r="AF23" s="87"/>
      <c r="AG23" s="87"/>
      <c r="AH23" s="87"/>
      <c r="AI23" s="87"/>
      <c r="AJ23" s="87"/>
      <c r="AK23" s="87"/>
      <c r="AL23" s="89"/>
      <c r="AM23" s="91"/>
      <c r="AN23" s="13"/>
      <c r="AO23" s="13"/>
      <c r="AP23" s="13"/>
      <c r="AQ23" s="13"/>
      <c r="AR23" s="13"/>
      <c r="AS23" s="13"/>
    </row>
    <row r="24" spans="1:45" s="6" customFormat="1" ht="9.6" customHeight="1">
      <c r="A24" s="86" t="s">
        <v>43</v>
      </c>
      <c r="B24" s="88"/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9">
        <v>0</v>
      </c>
      <c r="M24" s="90"/>
      <c r="N24" s="87"/>
      <c r="O24" s="88"/>
      <c r="P24" s="87"/>
      <c r="Q24" s="88"/>
      <c r="R24" s="87"/>
      <c r="S24" s="87"/>
      <c r="T24" s="87"/>
      <c r="U24" s="87"/>
      <c r="V24" s="87"/>
      <c r="W24" s="87"/>
      <c r="X24" s="87"/>
      <c r="Y24" s="89"/>
      <c r="Z24" s="95"/>
      <c r="AA24" s="87"/>
      <c r="AB24" s="88"/>
      <c r="AC24" s="87"/>
      <c r="AD24" s="88"/>
      <c r="AE24" s="87"/>
      <c r="AF24" s="87"/>
      <c r="AG24" s="87"/>
      <c r="AH24" s="87"/>
      <c r="AI24" s="87"/>
      <c r="AJ24" s="87"/>
      <c r="AK24" s="87"/>
      <c r="AL24" s="89"/>
      <c r="AM24" s="91"/>
      <c r="AN24" s="13"/>
      <c r="AO24" s="13"/>
      <c r="AP24" s="13"/>
      <c r="AQ24" s="13"/>
      <c r="AR24" s="13"/>
      <c r="AS24" s="13"/>
    </row>
    <row r="25" spans="1:45" s="6" customFormat="1" ht="9.6" customHeight="1">
      <c r="A25" s="86" t="s">
        <v>3</v>
      </c>
      <c r="B25" s="88"/>
      <c r="C25" s="87">
        <v>3</v>
      </c>
      <c r="D25" s="87">
        <v>2</v>
      </c>
      <c r="E25" s="87">
        <v>1</v>
      </c>
      <c r="F25" s="87">
        <v>1</v>
      </c>
      <c r="G25" s="87">
        <v>0</v>
      </c>
      <c r="H25" s="87">
        <v>0</v>
      </c>
      <c r="I25" s="87">
        <v>0</v>
      </c>
      <c r="J25" s="87">
        <v>0</v>
      </c>
      <c r="K25" s="87">
        <v>1</v>
      </c>
      <c r="L25" s="89">
        <v>33.333333333333329</v>
      </c>
      <c r="M25" s="90"/>
      <c r="N25" s="87"/>
      <c r="O25" s="88"/>
      <c r="P25" s="87"/>
      <c r="Q25" s="88"/>
      <c r="R25" s="87"/>
      <c r="S25" s="87"/>
      <c r="T25" s="87"/>
      <c r="U25" s="87"/>
      <c r="V25" s="87"/>
      <c r="W25" s="87"/>
      <c r="X25" s="87"/>
      <c r="Y25" s="89"/>
      <c r="Z25" s="95"/>
      <c r="AA25" s="87"/>
      <c r="AB25" s="88"/>
      <c r="AC25" s="87"/>
      <c r="AD25" s="88"/>
      <c r="AE25" s="87"/>
      <c r="AF25" s="87"/>
      <c r="AG25" s="87"/>
      <c r="AH25" s="87"/>
      <c r="AI25" s="87"/>
      <c r="AJ25" s="87"/>
      <c r="AK25" s="87"/>
      <c r="AL25" s="89"/>
      <c r="AM25" s="91"/>
      <c r="AN25" s="13"/>
      <c r="AO25" s="13"/>
      <c r="AP25" s="13"/>
      <c r="AQ25" s="13"/>
      <c r="AR25" s="13"/>
      <c r="AS25" s="13"/>
    </row>
    <row r="26" spans="1:45" s="6" customFormat="1" ht="9.6" customHeight="1">
      <c r="A26" s="86" t="s">
        <v>4</v>
      </c>
      <c r="B26" s="88"/>
      <c r="C26" s="87">
        <v>60</v>
      </c>
      <c r="D26" s="87">
        <v>56</v>
      </c>
      <c r="E26" s="87">
        <v>6</v>
      </c>
      <c r="F26" s="87" t="s">
        <v>2</v>
      </c>
      <c r="G26" s="87">
        <v>9</v>
      </c>
      <c r="H26" s="87" t="s">
        <v>2</v>
      </c>
      <c r="I26" s="87">
        <v>6</v>
      </c>
      <c r="J26" s="87" t="s">
        <v>2</v>
      </c>
      <c r="K26" s="87">
        <v>21</v>
      </c>
      <c r="L26" s="89">
        <v>35</v>
      </c>
      <c r="M26" s="90"/>
      <c r="N26" s="87"/>
      <c r="O26" s="88"/>
      <c r="P26" s="87"/>
      <c r="Q26" s="88"/>
      <c r="R26" s="87"/>
      <c r="S26" s="87"/>
      <c r="T26" s="87"/>
      <c r="U26" s="87"/>
      <c r="V26" s="87"/>
      <c r="W26" s="87"/>
      <c r="X26" s="87"/>
      <c r="Y26" s="89"/>
      <c r="Z26" s="95"/>
      <c r="AA26" s="87"/>
      <c r="AB26" s="88"/>
      <c r="AC26" s="87"/>
      <c r="AD26" s="88"/>
      <c r="AE26" s="87"/>
      <c r="AF26" s="87"/>
      <c r="AG26" s="87"/>
      <c r="AH26" s="87"/>
      <c r="AI26" s="87"/>
      <c r="AJ26" s="87"/>
      <c r="AK26" s="87"/>
      <c r="AL26" s="89"/>
      <c r="AM26" s="91"/>
      <c r="AN26" s="13"/>
      <c r="AO26" s="13"/>
      <c r="AP26" s="13"/>
      <c r="AQ26" s="13"/>
      <c r="AR26" s="13"/>
      <c r="AS26" s="13"/>
    </row>
    <row r="27" spans="1:45" s="6" customFormat="1" ht="9.6" customHeight="1">
      <c r="A27" s="86" t="s">
        <v>5</v>
      </c>
      <c r="B27" s="88"/>
      <c r="C27" s="87">
        <v>6</v>
      </c>
      <c r="D27" s="87" t="s">
        <v>2</v>
      </c>
      <c r="E27" s="87" t="s">
        <v>2</v>
      </c>
      <c r="F27" s="87" t="s">
        <v>2</v>
      </c>
      <c r="G27" s="87" t="s">
        <v>2</v>
      </c>
      <c r="H27" s="87" t="s">
        <v>2</v>
      </c>
      <c r="I27" s="87" t="s">
        <v>2</v>
      </c>
      <c r="J27" s="87" t="s">
        <v>2</v>
      </c>
      <c r="K27" s="87">
        <v>6</v>
      </c>
      <c r="L27" s="89">
        <v>100</v>
      </c>
      <c r="M27" s="90"/>
      <c r="N27" s="87"/>
      <c r="O27" s="88"/>
      <c r="P27" s="87"/>
      <c r="Q27" s="88"/>
      <c r="R27" s="87"/>
      <c r="S27" s="87"/>
      <c r="T27" s="87"/>
      <c r="U27" s="87"/>
      <c r="V27" s="87"/>
      <c r="W27" s="87"/>
      <c r="X27" s="87"/>
      <c r="Y27" s="89"/>
      <c r="Z27" s="95"/>
      <c r="AA27" s="87"/>
      <c r="AB27" s="88"/>
      <c r="AC27" s="87"/>
      <c r="AD27" s="88"/>
      <c r="AE27" s="87"/>
      <c r="AF27" s="87"/>
      <c r="AG27" s="87"/>
      <c r="AH27" s="87"/>
      <c r="AI27" s="87"/>
      <c r="AJ27" s="87"/>
      <c r="AK27" s="87"/>
      <c r="AL27" s="89"/>
      <c r="AM27" s="91"/>
      <c r="AN27" s="13"/>
      <c r="AO27" s="13"/>
      <c r="AP27" s="13"/>
      <c r="AQ27" s="13"/>
      <c r="AR27" s="13"/>
      <c r="AS27" s="13"/>
    </row>
    <row r="28" spans="1:45" s="6" customFormat="1" ht="9.6" customHeight="1">
      <c r="A28" s="86" t="s">
        <v>6</v>
      </c>
      <c r="B28" s="88"/>
      <c r="C28" s="87">
        <v>7</v>
      </c>
      <c r="D28" s="87" t="s">
        <v>2</v>
      </c>
      <c r="E28" s="87">
        <v>1</v>
      </c>
      <c r="F28" s="87" t="s">
        <v>2</v>
      </c>
      <c r="G28" s="87">
        <v>1</v>
      </c>
      <c r="H28" s="87" t="s">
        <v>2</v>
      </c>
      <c r="I28" s="87">
        <v>4</v>
      </c>
      <c r="J28" s="87" t="s">
        <v>2</v>
      </c>
      <c r="K28" s="87">
        <v>6</v>
      </c>
      <c r="L28" s="89">
        <v>85.714285714285708</v>
      </c>
      <c r="M28" s="90"/>
      <c r="N28" s="87"/>
      <c r="O28" s="88"/>
      <c r="P28" s="87"/>
      <c r="Q28" s="88"/>
      <c r="R28" s="87"/>
      <c r="S28" s="87"/>
      <c r="T28" s="87"/>
      <c r="U28" s="87"/>
      <c r="V28" s="87"/>
      <c r="W28" s="87"/>
      <c r="X28" s="87"/>
      <c r="Y28" s="89"/>
      <c r="Z28" s="95"/>
      <c r="AA28" s="87"/>
      <c r="AB28" s="88"/>
      <c r="AC28" s="87"/>
      <c r="AD28" s="88"/>
      <c r="AE28" s="87"/>
      <c r="AF28" s="87"/>
      <c r="AG28" s="87"/>
      <c r="AH28" s="87"/>
      <c r="AI28" s="87"/>
      <c r="AJ28" s="87"/>
      <c r="AK28" s="87"/>
      <c r="AL28" s="89"/>
      <c r="AM28" s="91"/>
      <c r="AN28" s="13"/>
      <c r="AO28" s="13"/>
      <c r="AP28" s="13"/>
      <c r="AQ28" s="13"/>
      <c r="AR28" s="13"/>
      <c r="AS28" s="13"/>
    </row>
    <row r="29" spans="1:45" s="6" customFormat="1" ht="9.6" customHeight="1">
      <c r="A29" s="86" t="s">
        <v>7</v>
      </c>
      <c r="B29" s="88" t="s">
        <v>24</v>
      </c>
      <c r="C29" s="87">
        <v>5</v>
      </c>
      <c r="D29" s="87">
        <v>5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9">
        <v>0</v>
      </c>
      <c r="M29" s="90"/>
      <c r="N29" s="87"/>
      <c r="O29" s="88"/>
      <c r="P29" s="87"/>
      <c r="Q29" s="88"/>
      <c r="R29" s="87"/>
      <c r="S29" s="87"/>
      <c r="T29" s="87"/>
      <c r="U29" s="87"/>
      <c r="V29" s="87"/>
      <c r="W29" s="87"/>
      <c r="X29" s="87"/>
      <c r="Y29" s="89"/>
      <c r="Z29" s="95"/>
      <c r="AA29" s="87"/>
      <c r="AB29" s="88"/>
      <c r="AC29" s="87"/>
      <c r="AD29" s="88"/>
      <c r="AE29" s="87"/>
      <c r="AF29" s="87"/>
      <c r="AG29" s="87"/>
      <c r="AH29" s="87"/>
      <c r="AI29" s="87"/>
      <c r="AJ29" s="87"/>
      <c r="AK29" s="87"/>
      <c r="AL29" s="89"/>
      <c r="AM29" s="91"/>
      <c r="AN29" s="13"/>
      <c r="AO29" s="13"/>
      <c r="AP29" s="13"/>
      <c r="AQ29" s="13"/>
      <c r="AR29" s="13"/>
      <c r="AS29" s="13"/>
    </row>
    <row r="30" spans="1:45" s="6" customFormat="1" ht="9.6" customHeight="1">
      <c r="A30" s="86" t="s">
        <v>8</v>
      </c>
      <c r="B30" s="88"/>
      <c r="C30" s="87">
        <v>9</v>
      </c>
      <c r="D30" s="87">
        <v>8</v>
      </c>
      <c r="E30" s="87">
        <v>1</v>
      </c>
      <c r="F30" s="87">
        <v>1</v>
      </c>
      <c r="G30" s="87">
        <v>1</v>
      </c>
      <c r="H30" s="87">
        <v>1</v>
      </c>
      <c r="I30" s="87">
        <v>1</v>
      </c>
      <c r="J30" s="87">
        <v>1</v>
      </c>
      <c r="K30" s="87">
        <v>3</v>
      </c>
      <c r="L30" s="89">
        <v>33.333333333333329</v>
      </c>
      <c r="M30" s="90"/>
      <c r="N30" s="87"/>
      <c r="O30" s="88"/>
      <c r="P30" s="87"/>
      <c r="Q30" s="88"/>
      <c r="R30" s="87"/>
      <c r="S30" s="87"/>
      <c r="T30" s="87"/>
      <c r="U30" s="87"/>
      <c r="V30" s="87"/>
      <c r="W30" s="87"/>
      <c r="X30" s="87"/>
      <c r="Y30" s="89"/>
      <c r="Z30" s="95"/>
      <c r="AA30" s="87"/>
      <c r="AB30" s="88"/>
      <c r="AC30" s="87"/>
      <c r="AD30" s="88"/>
      <c r="AE30" s="87"/>
      <c r="AF30" s="87"/>
      <c r="AG30" s="87"/>
      <c r="AH30" s="87"/>
      <c r="AI30" s="87"/>
      <c r="AJ30" s="87"/>
      <c r="AK30" s="87"/>
      <c r="AL30" s="89"/>
      <c r="AM30" s="91"/>
      <c r="AN30" s="13"/>
      <c r="AO30" s="13"/>
      <c r="AP30" s="13"/>
      <c r="AQ30" s="13"/>
      <c r="AR30" s="13"/>
      <c r="AS30" s="13"/>
    </row>
    <row r="31" spans="1:45" s="6" customFormat="1" ht="9.6" customHeight="1">
      <c r="A31" s="86" t="s">
        <v>9</v>
      </c>
      <c r="B31" s="88"/>
      <c r="C31" s="87">
        <v>37</v>
      </c>
      <c r="D31" s="87">
        <v>34</v>
      </c>
      <c r="E31" s="87">
        <v>3</v>
      </c>
      <c r="F31" s="87">
        <v>3</v>
      </c>
      <c r="G31" s="87" t="s">
        <v>2</v>
      </c>
      <c r="H31" s="87" t="s">
        <v>2</v>
      </c>
      <c r="I31" s="87">
        <v>6</v>
      </c>
      <c r="J31" s="87">
        <v>6</v>
      </c>
      <c r="K31" s="87">
        <v>9</v>
      </c>
      <c r="L31" s="89">
        <v>24.324324324324326</v>
      </c>
      <c r="M31" s="90"/>
      <c r="N31" s="87"/>
      <c r="O31" s="88"/>
      <c r="P31" s="87"/>
      <c r="Q31" s="88"/>
      <c r="R31" s="87"/>
      <c r="S31" s="87"/>
      <c r="T31" s="87"/>
      <c r="U31" s="87"/>
      <c r="V31" s="87"/>
      <c r="W31" s="87"/>
      <c r="X31" s="87"/>
      <c r="Y31" s="89"/>
      <c r="Z31" s="95"/>
      <c r="AA31" s="87"/>
      <c r="AB31" s="88"/>
      <c r="AC31" s="87"/>
      <c r="AD31" s="88"/>
      <c r="AE31" s="87"/>
      <c r="AF31" s="87"/>
      <c r="AG31" s="87"/>
      <c r="AH31" s="87"/>
      <c r="AI31" s="87"/>
      <c r="AJ31" s="87"/>
      <c r="AK31" s="87"/>
      <c r="AL31" s="89"/>
      <c r="AM31" s="91"/>
      <c r="AN31" s="13"/>
      <c r="AO31" s="13"/>
      <c r="AP31" s="13"/>
      <c r="AQ31" s="13"/>
      <c r="AR31" s="13"/>
      <c r="AS31" s="13"/>
    </row>
    <row r="32" spans="1:45" s="6" customFormat="1" ht="9.6" customHeight="1">
      <c r="A32" s="86" t="s">
        <v>30</v>
      </c>
      <c r="B32" s="88"/>
      <c r="C32" s="87">
        <v>13</v>
      </c>
      <c r="D32" s="87">
        <v>12</v>
      </c>
      <c r="E32" s="87">
        <v>0</v>
      </c>
      <c r="F32" s="87">
        <v>0</v>
      </c>
      <c r="G32" s="87">
        <v>1</v>
      </c>
      <c r="H32" s="87">
        <v>1</v>
      </c>
      <c r="I32" s="87">
        <v>4</v>
      </c>
      <c r="J32" s="87">
        <v>4</v>
      </c>
      <c r="K32" s="87">
        <v>5</v>
      </c>
      <c r="L32" s="89">
        <v>38.461538461538467</v>
      </c>
      <c r="M32" s="90"/>
      <c r="N32" s="87"/>
      <c r="O32" s="88"/>
      <c r="P32" s="87"/>
      <c r="Q32" s="88"/>
      <c r="R32" s="87"/>
      <c r="S32" s="87"/>
      <c r="T32" s="87"/>
      <c r="U32" s="87"/>
      <c r="V32" s="87"/>
      <c r="W32" s="87"/>
      <c r="X32" s="87"/>
      <c r="Y32" s="89"/>
      <c r="Z32" s="95"/>
      <c r="AA32" s="87"/>
      <c r="AB32" s="88"/>
      <c r="AC32" s="87"/>
      <c r="AD32" s="88"/>
      <c r="AE32" s="87"/>
      <c r="AF32" s="87"/>
      <c r="AG32" s="87"/>
      <c r="AH32" s="87"/>
      <c r="AI32" s="87"/>
      <c r="AJ32" s="87"/>
      <c r="AK32" s="87"/>
      <c r="AL32" s="89"/>
      <c r="AM32" s="91"/>
      <c r="AN32" s="13"/>
      <c r="AO32" s="13"/>
      <c r="AP32" s="13"/>
      <c r="AQ32" s="13"/>
      <c r="AR32" s="13"/>
      <c r="AS32" s="13"/>
    </row>
    <row r="33" spans="1:45" s="6" customFormat="1" ht="9.6" customHeight="1">
      <c r="A33" s="86" t="s">
        <v>10</v>
      </c>
      <c r="B33" s="88" t="s">
        <v>24</v>
      </c>
      <c r="C33" s="87">
        <v>74</v>
      </c>
      <c r="D33" s="87">
        <v>59</v>
      </c>
      <c r="E33" s="87">
        <v>4</v>
      </c>
      <c r="F33" s="87">
        <v>4</v>
      </c>
      <c r="G33" s="87">
        <v>4</v>
      </c>
      <c r="H33" s="87">
        <v>4</v>
      </c>
      <c r="I33" s="87">
        <v>11</v>
      </c>
      <c r="J33" s="87">
        <v>11</v>
      </c>
      <c r="K33" s="87">
        <v>19</v>
      </c>
      <c r="L33" s="89">
        <v>25.675675675675674</v>
      </c>
      <c r="M33" s="90"/>
      <c r="N33" s="87"/>
      <c r="O33" s="88"/>
      <c r="P33" s="87"/>
      <c r="Q33" s="88"/>
      <c r="R33" s="87"/>
      <c r="S33" s="87"/>
      <c r="T33" s="87"/>
      <c r="U33" s="87"/>
      <c r="V33" s="87"/>
      <c r="W33" s="87"/>
      <c r="X33" s="87"/>
      <c r="Y33" s="89"/>
      <c r="Z33" s="95"/>
      <c r="AA33" s="87"/>
      <c r="AB33" s="88"/>
      <c r="AC33" s="87"/>
      <c r="AD33" s="88"/>
      <c r="AE33" s="87"/>
      <c r="AF33" s="87"/>
      <c r="AG33" s="87"/>
      <c r="AH33" s="87"/>
      <c r="AI33" s="87"/>
      <c r="AJ33" s="87"/>
      <c r="AK33" s="87"/>
      <c r="AL33" s="89"/>
      <c r="AM33" s="91"/>
      <c r="AN33" s="13"/>
      <c r="AO33" s="13"/>
      <c r="AP33" s="13"/>
      <c r="AQ33" s="13"/>
      <c r="AR33" s="13"/>
      <c r="AS33" s="13"/>
    </row>
    <row r="34" spans="1:45" s="6" customFormat="1" ht="9.6" customHeight="1">
      <c r="A34" s="86" t="s">
        <v>11</v>
      </c>
      <c r="B34" s="88"/>
      <c r="C34" s="87">
        <v>6</v>
      </c>
      <c r="D34" s="87">
        <v>6</v>
      </c>
      <c r="E34" s="87" t="s">
        <v>2</v>
      </c>
      <c r="F34" s="87" t="s">
        <v>2</v>
      </c>
      <c r="G34" s="87" t="s">
        <v>2</v>
      </c>
      <c r="H34" s="87" t="s">
        <v>2</v>
      </c>
      <c r="I34" s="87">
        <v>2</v>
      </c>
      <c r="J34" s="87">
        <v>2</v>
      </c>
      <c r="K34" s="87">
        <v>2</v>
      </c>
      <c r="L34" s="89">
        <v>33.333333333333329</v>
      </c>
      <c r="M34" s="90"/>
      <c r="N34" s="87"/>
      <c r="O34" s="88"/>
      <c r="P34" s="87"/>
      <c r="Q34" s="88"/>
      <c r="R34" s="87"/>
      <c r="S34" s="87"/>
      <c r="T34" s="87"/>
      <c r="U34" s="87"/>
      <c r="V34" s="87"/>
      <c r="W34" s="87"/>
      <c r="X34" s="87"/>
      <c r="Y34" s="89"/>
      <c r="Z34" s="95"/>
      <c r="AA34" s="87"/>
      <c r="AB34" s="88"/>
      <c r="AC34" s="87"/>
      <c r="AD34" s="88"/>
      <c r="AE34" s="87"/>
      <c r="AF34" s="87"/>
      <c r="AG34" s="87"/>
      <c r="AH34" s="87"/>
      <c r="AI34" s="87"/>
      <c r="AJ34" s="87"/>
      <c r="AK34" s="87"/>
      <c r="AL34" s="89"/>
      <c r="AM34" s="91"/>
      <c r="AN34" s="13"/>
      <c r="AO34" s="13"/>
      <c r="AP34" s="13"/>
      <c r="AQ34" s="13"/>
      <c r="AR34" s="13"/>
      <c r="AS34" s="13"/>
    </row>
    <row r="35" spans="1:45" s="6" customFormat="1" ht="9.6" customHeight="1">
      <c r="A35" s="86" t="s">
        <v>12</v>
      </c>
      <c r="B35" s="88" t="s">
        <v>24</v>
      </c>
      <c r="C35" s="87" t="s">
        <v>2</v>
      </c>
      <c r="D35" s="87">
        <v>19</v>
      </c>
      <c r="E35" s="87" t="s">
        <v>2</v>
      </c>
      <c r="F35" s="87">
        <v>7</v>
      </c>
      <c r="G35" s="87" t="s">
        <v>2</v>
      </c>
      <c r="H35" s="87">
        <v>3</v>
      </c>
      <c r="I35" s="87" t="s">
        <v>2</v>
      </c>
      <c r="J35" s="87">
        <v>5</v>
      </c>
      <c r="K35" s="87">
        <v>15</v>
      </c>
      <c r="L35" s="89">
        <v>78.94736842105263</v>
      </c>
      <c r="M35" s="90"/>
      <c r="N35" s="87"/>
      <c r="O35" s="88"/>
      <c r="P35" s="87"/>
      <c r="Q35" s="88"/>
      <c r="R35" s="87"/>
      <c r="S35" s="87"/>
      <c r="T35" s="87"/>
      <c r="U35" s="87"/>
      <c r="V35" s="87"/>
      <c r="W35" s="87"/>
      <c r="X35" s="87"/>
      <c r="Y35" s="89"/>
      <c r="Z35" s="95"/>
      <c r="AA35" s="87"/>
      <c r="AB35" s="88"/>
      <c r="AC35" s="87"/>
      <c r="AD35" s="88"/>
      <c r="AE35" s="87"/>
      <c r="AF35" s="87"/>
      <c r="AG35" s="87"/>
      <c r="AH35" s="87"/>
      <c r="AI35" s="87"/>
      <c r="AJ35" s="87"/>
      <c r="AK35" s="87"/>
      <c r="AL35" s="89"/>
      <c r="AM35" s="91"/>
      <c r="AN35" s="13"/>
      <c r="AO35" s="13"/>
      <c r="AP35" s="13"/>
      <c r="AQ35" s="13"/>
      <c r="AR35" s="13"/>
      <c r="AS35" s="13"/>
    </row>
    <row r="36" spans="1:45" s="6" customFormat="1" ht="9.6" customHeight="1">
      <c r="A36" s="86" t="s">
        <v>13</v>
      </c>
      <c r="B36" s="88"/>
      <c r="C36" s="87">
        <v>105</v>
      </c>
      <c r="D36" s="87" t="s">
        <v>2</v>
      </c>
      <c r="E36" s="87" t="s">
        <v>2</v>
      </c>
      <c r="F36" s="87" t="s">
        <v>2</v>
      </c>
      <c r="G36" s="87" t="s">
        <v>2</v>
      </c>
      <c r="H36" s="87" t="s">
        <v>2</v>
      </c>
      <c r="I36" s="87" t="s">
        <v>2</v>
      </c>
      <c r="J36" s="87" t="s">
        <v>2</v>
      </c>
      <c r="K36" s="87">
        <v>18</v>
      </c>
      <c r="L36" s="89">
        <v>17.142857142857142</v>
      </c>
      <c r="M36" s="90"/>
      <c r="N36" s="87"/>
      <c r="O36" s="88"/>
      <c r="P36" s="87"/>
      <c r="Q36" s="88"/>
      <c r="R36" s="87"/>
      <c r="S36" s="87"/>
      <c r="T36" s="87"/>
      <c r="U36" s="87"/>
      <c r="V36" s="87"/>
      <c r="W36" s="87"/>
      <c r="X36" s="87"/>
      <c r="Y36" s="89"/>
      <c r="Z36" s="95"/>
      <c r="AA36" s="87"/>
      <c r="AB36" s="88"/>
      <c r="AC36" s="87"/>
      <c r="AD36" s="88"/>
      <c r="AE36" s="87"/>
      <c r="AF36" s="87"/>
      <c r="AG36" s="87"/>
      <c r="AH36" s="87"/>
      <c r="AI36" s="87"/>
      <c r="AJ36" s="87"/>
      <c r="AK36" s="87"/>
      <c r="AL36" s="89"/>
      <c r="AM36" s="91"/>
      <c r="AN36" s="13"/>
      <c r="AO36" s="13"/>
      <c r="AP36" s="13"/>
      <c r="AQ36" s="13"/>
      <c r="AR36" s="13"/>
      <c r="AS36" s="13"/>
    </row>
    <row r="37" spans="1:45" s="6" customFormat="1" ht="9.6" customHeight="1">
      <c r="A37" s="86" t="s">
        <v>14</v>
      </c>
      <c r="B37" s="88" t="s">
        <v>24</v>
      </c>
      <c r="C37" s="87">
        <v>9</v>
      </c>
      <c r="D37" s="87">
        <v>7</v>
      </c>
      <c r="E37" s="87" t="s">
        <v>2</v>
      </c>
      <c r="F37" s="87" t="s">
        <v>2</v>
      </c>
      <c r="G37" s="87" t="s">
        <v>2</v>
      </c>
      <c r="H37" s="87" t="s">
        <v>2</v>
      </c>
      <c r="I37" s="87" t="s">
        <v>2</v>
      </c>
      <c r="J37" s="87" t="s">
        <v>2</v>
      </c>
      <c r="K37" s="87" t="s">
        <v>2</v>
      </c>
      <c r="L37" s="89" t="s">
        <v>2</v>
      </c>
      <c r="M37" s="90"/>
      <c r="N37" s="87"/>
      <c r="O37" s="88"/>
      <c r="P37" s="87"/>
      <c r="Q37" s="88"/>
      <c r="R37" s="87"/>
      <c r="S37" s="87"/>
      <c r="T37" s="87"/>
      <c r="U37" s="87"/>
      <c r="V37" s="87"/>
      <c r="W37" s="87"/>
      <c r="X37" s="87"/>
      <c r="Y37" s="89"/>
      <c r="Z37" s="95"/>
      <c r="AA37" s="87"/>
      <c r="AB37" s="88"/>
      <c r="AC37" s="87"/>
      <c r="AD37" s="88"/>
      <c r="AE37" s="87"/>
      <c r="AF37" s="87"/>
      <c r="AG37" s="87"/>
      <c r="AH37" s="87"/>
      <c r="AI37" s="87"/>
      <c r="AJ37" s="87"/>
      <c r="AK37" s="87"/>
      <c r="AL37" s="89"/>
      <c r="AM37" s="91"/>
      <c r="AN37" s="13"/>
      <c r="AO37" s="13"/>
      <c r="AP37" s="13"/>
      <c r="AQ37" s="13"/>
      <c r="AR37" s="13"/>
      <c r="AS37" s="13"/>
    </row>
    <row r="38" spans="1:45" s="7" customFormat="1" ht="8.1" customHeight="1">
      <c r="A38" s="111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3"/>
      <c r="M38" s="110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109"/>
      <c r="Z38" s="95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109"/>
      <c r="AM38" s="91"/>
      <c r="AN38" s="16"/>
      <c r="AO38" s="16"/>
      <c r="AP38" s="16"/>
      <c r="AQ38" s="16"/>
      <c r="AR38" s="16"/>
      <c r="AS38" s="16"/>
    </row>
    <row r="39" spans="1:45" s="7" customFormat="1" ht="9.6" customHeight="1">
      <c r="A39" s="98" t="s">
        <v>153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109"/>
      <c r="M39" s="110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109"/>
      <c r="Z39" s="95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109"/>
      <c r="AM39" s="91"/>
      <c r="AN39" s="16"/>
      <c r="AO39" s="16"/>
      <c r="AP39" s="16"/>
      <c r="AQ39" s="16"/>
      <c r="AR39" s="16"/>
      <c r="AS39" s="16"/>
    </row>
    <row r="40" spans="1:45" s="6" customFormat="1" ht="9.6" customHeight="1">
      <c r="A40" s="86" t="s">
        <v>22</v>
      </c>
      <c r="B40" s="88" t="s">
        <v>24</v>
      </c>
      <c r="C40" s="87">
        <v>46</v>
      </c>
      <c r="D40" s="87">
        <v>0</v>
      </c>
      <c r="E40" s="87">
        <v>7</v>
      </c>
      <c r="F40" s="87" t="s">
        <v>59</v>
      </c>
      <c r="G40" s="87" t="s">
        <v>2</v>
      </c>
      <c r="H40" s="87" t="s">
        <v>2</v>
      </c>
      <c r="I40" s="87">
        <v>5</v>
      </c>
      <c r="J40" s="87">
        <v>0</v>
      </c>
      <c r="K40" s="87">
        <v>12</v>
      </c>
      <c r="L40" s="89">
        <v>26.086956521739129</v>
      </c>
      <c r="M40" s="90"/>
      <c r="N40" s="87"/>
      <c r="O40" s="88"/>
      <c r="P40" s="87"/>
      <c r="Q40" s="88"/>
      <c r="R40" s="87"/>
      <c r="S40" s="87"/>
      <c r="T40" s="87"/>
      <c r="U40" s="87"/>
      <c r="V40" s="87"/>
      <c r="W40" s="87"/>
      <c r="X40" s="87"/>
      <c r="Y40" s="89"/>
      <c r="Z40" s="95"/>
      <c r="AA40" s="87"/>
      <c r="AB40" s="88"/>
      <c r="AC40" s="87"/>
      <c r="AD40" s="88"/>
      <c r="AE40" s="87"/>
      <c r="AF40" s="87"/>
      <c r="AG40" s="87"/>
      <c r="AH40" s="87"/>
      <c r="AI40" s="87"/>
      <c r="AJ40" s="87"/>
      <c r="AK40" s="87"/>
      <c r="AL40" s="89"/>
      <c r="AM40" s="91"/>
      <c r="AN40" s="13"/>
      <c r="AO40" s="13"/>
      <c r="AP40" s="13"/>
      <c r="AQ40" s="13"/>
      <c r="AR40" s="13"/>
      <c r="AS40" s="13"/>
    </row>
    <row r="41" spans="1:45" s="6" customFormat="1" ht="9.6" customHeight="1">
      <c r="A41" s="86" t="s">
        <v>44</v>
      </c>
      <c r="B41" s="88" t="s">
        <v>24</v>
      </c>
      <c r="C41" s="87">
        <v>361</v>
      </c>
      <c r="D41" s="87">
        <v>174</v>
      </c>
      <c r="E41" s="87">
        <v>6</v>
      </c>
      <c r="F41" s="87">
        <v>5</v>
      </c>
      <c r="G41" s="87" t="s">
        <v>2</v>
      </c>
      <c r="H41" s="87" t="s">
        <v>2</v>
      </c>
      <c r="I41" s="87">
        <v>42</v>
      </c>
      <c r="J41" s="87">
        <v>37</v>
      </c>
      <c r="K41" s="87">
        <v>48</v>
      </c>
      <c r="L41" s="89">
        <v>13.29639889196676</v>
      </c>
      <c r="M41" s="90"/>
      <c r="N41" s="87"/>
      <c r="O41" s="88"/>
      <c r="P41" s="87"/>
      <c r="Q41" s="88"/>
      <c r="R41" s="87"/>
      <c r="S41" s="87"/>
      <c r="T41" s="87"/>
      <c r="U41" s="87"/>
      <c r="V41" s="87"/>
      <c r="W41" s="87"/>
      <c r="X41" s="87"/>
      <c r="Y41" s="89"/>
      <c r="Z41" s="95"/>
      <c r="AA41" s="87"/>
      <c r="AB41" s="88"/>
      <c r="AC41" s="87"/>
      <c r="AD41" s="88"/>
      <c r="AE41" s="87"/>
      <c r="AF41" s="87"/>
      <c r="AG41" s="87"/>
      <c r="AH41" s="87"/>
      <c r="AI41" s="87"/>
      <c r="AJ41" s="87"/>
      <c r="AK41" s="87"/>
      <c r="AL41" s="89"/>
      <c r="AM41" s="91"/>
      <c r="AN41" s="13"/>
      <c r="AO41" s="13"/>
      <c r="AP41" s="13"/>
      <c r="AQ41" s="13"/>
      <c r="AR41" s="13"/>
      <c r="AS41" s="13"/>
    </row>
    <row r="42" spans="1:45" s="6" customFormat="1" ht="9.6" customHeight="1">
      <c r="A42" s="86" t="s">
        <v>45</v>
      </c>
      <c r="B42" s="88" t="s">
        <v>24</v>
      </c>
      <c r="C42" s="87">
        <v>270</v>
      </c>
      <c r="D42" s="87">
        <v>260</v>
      </c>
      <c r="E42" s="87">
        <v>36</v>
      </c>
      <c r="F42" s="87">
        <v>36</v>
      </c>
      <c r="G42" s="87">
        <v>31</v>
      </c>
      <c r="H42" s="87">
        <v>31</v>
      </c>
      <c r="I42" s="87">
        <v>42</v>
      </c>
      <c r="J42" s="87">
        <v>42</v>
      </c>
      <c r="K42" s="87">
        <v>109</v>
      </c>
      <c r="L42" s="89">
        <v>40.370370370370374</v>
      </c>
      <c r="M42" s="90"/>
      <c r="N42" s="87"/>
      <c r="O42" s="88"/>
      <c r="P42" s="87"/>
      <c r="Q42" s="88"/>
      <c r="R42" s="87"/>
      <c r="S42" s="87"/>
      <c r="T42" s="87"/>
      <c r="U42" s="87"/>
      <c r="V42" s="87"/>
      <c r="W42" s="87"/>
      <c r="X42" s="87"/>
      <c r="Y42" s="89"/>
      <c r="Z42" s="95"/>
      <c r="AA42" s="87"/>
      <c r="AB42" s="88"/>
      <c r="AC42" s="87"/>
      <c r="AD42" s="88"/>
      <c r="AE42" s="87"/>
      <c r="AF42" s="87"/>
      <c r="AG42" s="87"/>
      <c r="AH42" s="87"/>
      <c r="AI42" s="87"/>
      <c r="AJ42" s="87"/>
      <c r="AK42" s="87"/>
      <c r="AL42" s="89"/>
      <c r="AM42" s="91"/>
      <c r="AN42" s="13"/>
      <c r="AO42" s="13"/>
      <c r="AP42" s="13"/>
      <c r="AQ42" s="13"/>
      <c r="AR42" s="13"/>
      <c r="AS42" s="13"/>
    </row>
    <row r="43" spans="1:45" s="6" customFormat="1" ht="9.6" customHeight="1">
      <c r="A43" s="86" t="s">
        <v>46</v>
      </c>
      <c r="B43" s="88"/>
      <c r="C43" s="87">
        <v>65</v>
      </c>
      <c r="D43" s="87" t="s">
        <v>2</v>
      </c>
      <c r="E43" s="87">
        <v>9</v>
      </c>
      <c r="F43" s="87" t="s">
        <v>2</v>
      </c>
      <c r="G43" s="87">
        <v>1</v>
      </c>
      <c r="H43" s="87" t="s">
        <v>2</v>
      </c>
      <c r="I43" s="87">
        <v>11</v>
      </c>
      <c r="J43" s="87" t="s">
        <v>2</v>
      </c>
      <c r="K43" s="87">
        <v>21</v>
      </c>
      <c r="L43" s="89">
        <v>32.307692307692307</v>
      </c>
      <c r="M43" s="90"/>
      <c r="N43" s="87"/>
      <c r="O43" s="88"/>
      <c r="P43" s="87"/>
      <c r="Q43" s="88"/>
      <c r="R43" s="87"/>
      <c r="S43" s="87"/>
      <c r="T43" s="87"/>
      <c r="U43" s="87"/>
      <c r="V43" s="87"/>
      <c r="W43" s="87"/>
      <c r="X43" s="87"/>
      <c r="Y43" s="89"/>
      <c r="Z43" s="95"/>
      <c r="AA43" s="87"/>
      <c r="AB43" s="88"/>
      <c r="AC43" s="87"/>
      <c r="AD43" s="88"/>
      <c r="AE43" s="87"/>
      <c r="AF43" s="87"/>
      <c r="AG43" s="87"/>
      <c r="AH43" s="87"/>
      <c r="AI43" s="87"/>
      <c r="AJ43" s="87"/>
      <c r="AK43" s="87"/>
      <c r="AL43" s="89"/>
      <c r="AM43" s="91"/>
      <c r="AN43" s="13"/>
      <c r="AO43" s="13"/>
      <c r="AP43" s="13"/>
      <c r="AQ43" s="13"/>
      <c r="AR43" s="13"/>
      <c r="AS43" s="13"/>
    </row>
    <row r="44" spans="1:45" s="6" customFormat="1" ht="9.6" customHeight="1">
      <c r="A44" s="86" t="s">
        <v>26</v>
      </c>
      <c r="B44" s="88" t="s">
        <v>24</v>
      </c>
      <c r="C44" s="87">
        <v>19</v>
      </c>
      <c r="D44" s="87">
        <v>6</v>
      </c>
      <c r="E44" s="87">
        <v>2</v>
      </c>
      <c r="F44" s="87">
        <v>1</v>
      </c>
      <c r="G44" s="87">
        <v>0</v>
      </c>
      <c r="H44" s="87" t="s">
        <v>2</v>
      </c>
      <c r="I44" s="87" t="s">
        <v>2</v>
      </c>
      <c r="J44" s="87" t="s">
        <v>2</v>
      </c>
      <c r="K44" s="87">
        <v>2</v>
      </c>
      <c r="L44" s="89">
        <v>10.526315789473683</v>
      </c>
      <c r="M44" s="90"/>
      <c r="N44" s="87"/>
      <c r="O44" s="88"/>
      <c r="P44" s="87"/>
      <c r="Q44" s="88"/>
      <c r="R44" s="87"/>
      <c r="S44" s="87"/>
      <c r="T44" s="87"/>
      <c r="U44" s="87"/>
      <c r="V44" s="87"/>
      <c r="W44" s="87"/>
      <c r="X44" s="87"/>
      <c r="Y44" s="89"/>
      <c r="Z44" s="95"/>
      <c r="AA44" s="87"/>
      <c r="AB44" s="88"/>
      <c r="AC44" s="87"/>
      <c r="AD44" s="88"/>
      <c r="AE44" s="87"/>
      <c r="AF44" s="87"/>
      <c r="AG44" s="87"/>
      <c r="AH44" s="87"/>
      <c r="AI44" s="87"/>
      <c r="AJ44" s="87"/>
      <c r="AK44" s="87"/>
      <c r="AL44" s="89"/>
      <c r="AM44" s="91"/>
      <c r="AN44" s="13"/>
      <c r="AO44" s="13"/>
      <c r="AP44" s="13"/>
      <c r="AQ44" s="13"/>
      <c r="AR44" s="13"/>
      <c r="AS44" s="13"/>
    </row>
    <row r="45" spans="1:45" s="6" customFormat="1" ht="9.6" customHeight="1">
      <c r="A45" s="86" t="s">
        <v>15</v>
      </c>
      <c r="B45" s="88" t="s">
        <v>24</v>
      </c>
      <c r="C45" s="87">
        <v>219</v>
      </c>
      <c r="D45" s="87">
        <v>203.67000000000002</v>
      </c>
      <c r="E45" s="87">
        <v>13</v>
      </c>
      <c r="F45" s="87" t="s">
        <v>2</v>
      </c>
      <c r="G45" s="87">
        <v>2</v>
      </c>
      <c r="H45" s="87" t="s">
        <v>2</v>
      </c>
      <c r="I45" s="87">
        <v>12</v>
      </c>
      <c r="J45" s="87" t="s">
        <v>2</v>
      </c>
      <c r="K45" s="87">
        <v>27</v>
      </c>
      <c r="L45" s="89">
        <v>12.328767123287671</v>
      </c>
      <c r="M45" s="90"/>
      <c r="N45" s="87"/>
      <c r="O45" s="88"/>
      <c r="P45" s="87"/>
      <c r="Q45" s="88"/>
      <c r="R45" s="87"/>
      <c r="S45" s="87"/>
      <c r="T45" s="87"/>
      <c r="U45" s="87"/>
      <c r="V45" s="87"/>
      <c r="W45" s="87"/>
      <c r="X45" s="87"/>
      <c r="Y45" s="89"/>
      <c r="Z45" s="95"/>
      <c r="AA45" s="87"/>
      <c r="AB45" s="88"/>
      <c r="AC45" s="87"/>
      <c r="AD45" s="88"/>
      <c r="AE45" s="87"/>
      <c r="AF45" s="87"/>
      <c r="AG45" s="87"/>
      <c r="AH45" s="87"/>
      <c r="AI45" s="87"/>
      <c r="AJ45" s="87"/>
      <c r="AK45" s="87"/>
      <c r="AL45" s="89"/>
      <c r="AM45" s="91"/>
      <c r="AN45" s="13"/>
      <c r="AO45" s="13"/>
      <c r="AP45" s="13"/>
      <c r="AQ45" s="13"/>
      <c r="AR45" s="13"/>
      <c r="AS45" s="13"/>
    </row>
    <row r="46" spans="1:45" s="6" customFormat="1" ht="9.6" customHeight="1">
      <c r="A46" s="86" t="s">
        <v>27</v>
      </c>
      <c r="B46" s="88" t="s">
        <v>24</v>
      </c>
      <c r="C46" s="87">
        <v>4</v>
      </c>
      <c r="D46" s="87">
        <v>4</v>
      </c>
      <c r="E46" s="87">
        <v>1</v>
      </c>
      <c r="F46" s="87">
        <v>1</v>
      </c>
      <c r="G46" s="87">
        <v>2</v>
      </c>
      <c r="H46" s="87">
        <v>2</v>
      </c>
      <c r="I46" s="87" t="s">
        <v>2</v>
      </c>
      <c r="J46" s="87" t="s">
        <v>2</v>
      </c>
      <c r="K46" s="87">
        <v>3</v>
      </c>
      <c r="L46" s="89">
        <v>75</v>
      </c>
      <c r="M46" s="90"/>
      <c r="N46" s="87"/>
      <c r="O46" s="88"/>
      <c r="P46" s="87"/>
      <c r="Q46" s="88"/>
      <c r="R46" s="87"/>
      <c r="S46" s="87"/>
      <c r="T46" s="87"/>
      <c r="U46" s="87"/>
      <c r="V46" s="87"/>
      <c r="W46" s="87"/>
      <c r="X46" s="87"/>
      <c r="Y46" s="89"/>
      <c r="Z46" s="95"/>
      <c r="AA46" s="87"/>
      <c r="AB46" s="88"/>
      <c r="AC46" s="87"/>
      <c r="AD46" s="88"/>
      <c r="AE46" s="87"/>
      <c r="AF46" s="87"/>
      <c r="AG46" s="87"/>
      <c r="AH46" s="87"/>
      <c r="AI46" s="87"/>
      <c r="AJ46" s="87"/>
      <c r="AK46" s="87"/>
      <c r="AL46" s="89"/>
      <c r="AM46" s="91"/>
      <c r="AN46" s="13"/>
      <c r="AO46" s="13"/>
      <c r="AP46" s="13"/>
      <c r="AQ46" s="13"/>
      <c r="AR46" s="13"/>
      <c r="AS46" s="13"/>
    </row>
    <row r="47" spans="1:45" s="6" customFormat="1" ht="9.6" customHeight="1">
      <c r="A47" s="86" t="s">
        <v>16</v>
      </c>
      <c r="B47" s="88" t="s">
        <v>24</v>
      </c>
      <c r="C47" s="87">
        <v>20</v>
      </c>
      <c r="D47" s="87">
        <v>20</v>
      </c>
      <c r="E47" s="87">
        <v>3</v>
      </c>
      <c r="F47" s="87">
        <v>3</v>
      </c>
      <c r="G47" s="87">
        <v>1</v>
      </c>
      <c r="H47" s="87">
        <v>1</v>
      </c>
      <c r="I47" s="87">
        <v>8</v>
      </c>
      <c r="J47" s="87">
        <v>8</v>
      </c>
      <c r="K47" s="87">
        <v>12</v>
      </c>
      <c r="L47" s="89">
        <v>60</v>
      </c>
      <c r="M47" s="90"/>
      <c r="N47" s="87"/>
      <c r="O47" s="88"/>
      <c r="P47" s="87"/>
      <c r="Q47" s="88"/>
      <c r="R47" s="87"/>
      <c r="S47" s="87"/>
      <c r="T47" s="87"/>
      <c r="U47" s="87"/>
      <c r="V47" s="87"/>
      <c r="W47" s="87"/>
      <c r="X47" s="87"/>
      <c r="Y47" s="89"/>
      <c r="Z47" s="95"/>
      <c r="AA47" s="87"/>
      <c r="AB47" s="88"/>
      <c r="AC47" s="87"/>
      <c r="AD47" s="88"/>
      <c r="AE47" s="87"/>
      <c r="AF47" s="87"/>
      <c r="AG47" s="87"/>
      <c r="AH47" s="87"/>
      <c r="AI47" s="87"/>
      <c r="AJ47" s="87"/>
      <c r="AK47" s="87"/>
      <c r="AL47" s="89"/>
      <c r="AM47" s="91"/>
      <c r="AN47" s="13"/>
      <c r="AO47" s="13"/>
      <c r="AP47" s="13"/>
      <c r="AQ47" s="13"/>
      <c r="AR47" s="13"/>
      <c r="AS47" s="13"/>
    </row>
    <row r="48" spans="1:45" s="6" customFormat="1" ht="9.6" customHeight="1">
      <c r="A48" s="86" t="s">
        <v>17</v>
      </c>
      <c r="B48" s="88" t="s">
        <v>24</v>
      </c>
      <c r="C48" s="87">
        <v>18</v>
      </c>
      <c r="D48" s="87">
        <v>15</v>
      </c>
      <c r="E48" s="87">
        <v>2</v>
      </c>
      <c r="F48" s="87">
        <v>2</v>
      </c>
      <c r="G48" s="87">
        <v>4</v>
      </c>
      <c r="H48" s="87">
        <v>4</v>
      </c>
      <c r="I48" s="87">
        <v>3</v>
      </c>
      <c r="J48" s="87">
        <v>3</v>
      </c>
      <c r="K48" s="87">
        <v>9</v>
      </c>
      <c r="L48" s="89">
        <v>60</v>
      </c>
      <c r="M48" s="90"/>
      <c r="N48" s="87"/>
      <c r="O48" s="88"/>
      <c r="P48" s="87"/>
      <c r="Q48" s="88"/>
      <c r="R48" s="87"/>
      <c r="S48" s="87"/>
      <c r="T48" s="87"/>
      <c r="U48" s="87"/>
      <c r="V48" s="87"/>
      <c r="W48" s="87"/>
      <c r="X48" s="87"/>
      <c r="Y48" s="89"/>
      <c r="Z48" s="95"/>
      <c r="AA48" s="87"/>
      <c r="AB48" s="88"/>
      <c r="AC48" s="87"/>
      <c r="AD48" s="88"/>
      <c r="AE48" s="87"/>
      <c r="AF48" s="87"/>
      <c r="AG48" s="87"/>
      <c r="AH48" s="87"/>
      <c r="AI48" s="87"/>
      <c r="AJ48" s="87"/>
      <c r="AK48" s="87"/>
      <c r="AL48" s="89"/>
      <c r="AM48" s="91"/>
      <c r="AN48" s="13"/>
      <c r="AO48" s="13"/>
      <c r="AP48" s="13"/>
      <c r="AQ48" s="13"/>
      <c r="AR48" s="13"/>
      <c r="AS48" s="13"/>
    </row>
    <row r="49" spans="1:45" s="6" customFormat="1" ht="9.6" customHeight="1">
      <c r="A49" s="86" t="s">
        <v>28</v>
      </c>
      <c r="B49" s="88" t="s">
        <v>24</v>
      </c>
      <c r="C49" s="87">
        <v>21</v>
      </c>
      <c r="D49" s="87">
        <v>21</v>
      </c>
      <c r="E49" s="87">
        <v>5</v>
      </c>
      <c r="F49" s="87" t="s">
        <v>2</v>
      </c>
      <c r="G49" s="87">
        <v>5</v>
      </c>
      <c r="H49" s="87" t="s">
        <v>2</v>
      </c>
      <c r="I49" s="87">
        <v>3</v>
      </c>
      <c r="J49" s="87" t="s">
        <v>2</v>
      </c>
      <c r="K49" s="87">
        <v>13</v>
      </c>
      <c r="L49" s="89">
        <v>61.904761904761905</v>
      </c>
      <c r="M49" s="90"/>
      <c r="N49" s="87"/>
      <c r="O49" s="88"/>
      <c r="P49" s="87"/>
      <c r="Q49" s="88"/>
      <c r="R49" s="87"/>
      <c r="S49" s="87"/>
      <c r="T49" s="87"/>
      <c r="U49" s="87"/>
      <c r="V49" s="87"/>
      <c r="W49" s="87"/>
      <c r="X49" s="87"/>
      <c r="Y49" s="89"/>
      <c r="Z49" s="95"/>
      <c r="AA49" s="87"/>
      <c r="AB49" s="88"/>
      <c r="AC49" s="87"/>
      <c r="AD49" s="88"/>
      <c r="AE49" s="87"/>
      <c r="AF49" s="87"/>
      <c r="AG49" s="87"/>
      <c r="AH49" s="87"/>
      <c r="AI49" s="87"/>
      <c r="AJ49" s="87"/>
      <c r="AK49" s="87"/>
      <c r="AL49" s="89"/>
      <c r="AM49" s="91"/>
      <c r="AN49" s="13"/>
      <c r="AO49" s="13"/>
      <c r="AP49" s="13"/>
      <c r="AQ49" s="13"/>
      <c r="AR49" s="13"/>
      <c r="AS49" s="13"/>
    </row>
    <row r="50" spans="1:45" s="6" customFormat="1" ht="9.6" customHeight="1">
      <c r="A50" s="86" t="s">
        <v>38</v>
      </c>
      <c r="B50" s="88" t="s">
        <v>24</v>
      </c>
      <c r="C50" s="87">
        <v>15</v>
      </c>
      <c r="D50" s="87">
        <v>15</v>
      </c>
      <c r="E50" s="87">
        <v>0</v>
      </c>
      <c r="F50" s="87">
        <v>0</v>
      </c>
      <c r="G50" s="87">
        <v>1</v>
      </c>
      <c r="H50" s="87">
        <v>1</v>
      </c>
      <c r="I50" s="87">
        <v>0</v>
      </c>
      <c r="J50" s="87">
        <v>0</v>
      </c>
      <c r="K50" s="87">
        <v>1</v>
      </c>
      <c r="L50" s="89">
        <v>6.666666666666667</v>
      </c>
      <c r="M50" s="90"/>
      <c r="N50" s="87"/>
      <c r="O50" s="88"/>
      <c r="P50" s="87"/>
      <c r="Q50" s="88"/>
      <c r="R50" s="87"/>
      <c r="S50" s="87"/>
      <c r="T50" s="87"/>
      <c r="U50" s="87"/>
      <c r="V50" s="87"/>
      <c r="W50" s="87"/>
      <c r="X50" s="87"/>
      <c r="Y50" s="89"/>
      <c r="Z50" s="95"/>
      <c r="AA50" s="87"/>
      <c r="AB50" s="88"/>
      <c r="AC50" s="87"/>
      <c r="AD50" s="88"/>
      <c r="AE50" s="87"/>
      <c r="AF50" s="87"/>
      <c r="AG50" s="87"/>
      <c r="AH50" s="87"/>
      <c r="AI50" s="87"/>
      <c r="AJ50" s="87"/>
      <c r="AK50" s="87"/>
      <c r="AL50" s="89"/>
      <c r="AM50" s="91"/>
      <c r="AN50" s="13"/>
      <c r="AO50" s="13"/>
      <c r="AP50" s="13"/>
      <c r="AQ50" s="13"/>
      <c r="AR50" s="13"/>
      <c r="AS50" s="13"/>
    </row>
    <row r="51" spans="1:45" s="6" customFormat="1" ht="9.6" customHeight="1">
      <c r="A51" s="86" t="s">
        <v>39</v>
      </c>
      <c r="B51" s="88" t="s">
        <v>24</v>
      </c>
      <c r="C51" s="87">
        <v>5</v>
      </c>
      <c r="D51" s="87">
        <v>5</v>
      </c>
      <c r="E51" s="87">
        <v>0</v>
      </c>
      <c r="F51" s="87">
        <v>0</v>
      </c>
      <c r="G51" s="87">
        <v>0</v>
      </c>
      <c r="H51" s="87">
        <v>0</v>
      </c>
      <c r="I51" s="87">
        <v>1</v>
      </c>
      <c r="J51" s="87">
        <v>1</v>
      </c>
      <c r="K51" s="87">
        <v>1</v>
      </c>
      <c r="L51" s="89">
        <v>20</v>
      </c>
      <c r="M51" s="90"/>
      <c r="N51" s="87"/>
      <c r="O51" s="88"/>
      <c r="P51" s="87"/>
      <c r="Q51" s="88"/>
      <c r="R51" s="87"/>
      <c r="S51" s="87"/>
      <c r="T51" s="87"/>
      <c r="U51" s="87"/>
      <c r="V51" s="87"/>
      <c r="W51" s="87"/>
      <c r="X51" s="87"/>
      <c r="Y51" s="89"/>
      <c r="Z51" s="95"/>
      <c r="AA51" s="87"/>
      <c r="AB51" s="88"/>
      <c r="AC51" s="87"/>
      <c r="AD51" s="88"/>
      <c r="AE51" s="87"/>
      <c r="AF51" s="87"/>
      <c r="AG51" s="87"/>
      <c r="AH51" s="87"/>
      <c r="AI51" s="87"/>
      <c r="AJ51" s="87"/>
      <c r="AK51" s="87"/>
      <c r="AL51" s="89"/>
      <c r="AM51" s="91"/>
      <c r="AN51" s="13"/>
      <c r="AO51" s="13"/>
      <c r="AP51" s="13"/>
      <c r="AQ51" s="13"/>
      <c r="AR51" s="13"/>
      <c r="AS51" s="13"/>
    </row>
    <row r="52" spans="1:45" s="6" customFormat="1" ht="9.6" customHeight="1">
      <c r="A52" s="86" t="s">
        <v>40</v>
      </c>
      <c r="B52" s="88" t="s">
        <v>24</v>
      </c>
      <c r="C52" s="87">
        <v>40</v>
      </c>
      <c r="D52" s="87">
        <v>35</v>
      </c>
      <c r="E52" s="87">
        <v>3</v>
      </c>
      <c r="F52" s="87">
        <v>3</v>
      </c>
      <c r="G52" s="87" t="s">
        <v>2</v>
      </c>
      <c r="H52" s="87" t="s">
        <v>2</v>
      </c>
      <c r="I52" s="87">
        <v>8</v>
      </c>
      <c r="J52" s="87">
        <v>8</v>
      </c>
      <c r="K52" s="87">
        <v>11</v>
      </c>
      <c r="L52" s="89">
        <v>27.500000000000004</v>
      </c>
      <c r="M52" s="90"/>
      <c r="N52" s="87"/>
      <c r="O52" s="88"/>
      <c r="P52" s="87"/>
      <c r="Q52" s="88"/>
      <c r="R52" s="87"/>
      <c r="S52" s="87"/>
      <c r="T52" s="87"/>
      <c r="U52" s="87"/>
      <c r="V52" s="87"/>
      <c r="W52" s="87"/>
      <c r="X52" s="87"/>
      <c r="Y52" s="89"/>
      <c r="Z52" s="95"/>
      <c r="AA52" s="87"/>
      <c r="AB52" s="88"/>
      <c r="AC52" s="87"/>
      <c r="AD52" s="88"/>
      <c r="AE52" s="87"/>
      <c r="AF52" s="87"/>
      <c r="AG52" s="87"/>
      <c r="AH52" s="87"/>
      <c r="AI52" s="87"/>
      <c r="AJ52" s="87"/>
      <c r="AK52" s="87"/>
      <c r="AL52" s="89"/>
      <c r="AM52" s="91"/>
      <c r="AN52" s="13"/>
      <c r="AO52" s="13"/>
      <c r="AP52" s="13"/>
      <c r="AQ52" s="13"/>
      <c r="AR52" s="13"/>
      <c r="AS52" s="13"/>
    </row>
    <row r="53" spans="1:45" s="6" customFormat="1" ht="9.6" customHeight="1">
      <c r="A53" s="86" t="s">
        <v>41</v>
      </c>
      <c r="B53" s="88" t="s">
        <v>24</v>
      </c>
      <c r="C53" s="87">
        <v>21</v>
      </c>
      <c r="D53" s="87">
        <v>21</v>
      </c>
      <c r="E53" s="87">
        <v>5</v>
      </c>
      <c r="F53" s="87">
        <v>5</v>
      </c>
      <c r="G53" s="87">
        <v>2</v>
      </c>
      <c r="H53" s="87">
        <v>2</v>
      </c>
      <c r="I53" s="87">
        <v>6</v>
      </c>
      <c r="J53" s="87">
        <v>6</v>
      </c>
      <c r="K53" s="87">
        <v>13</v>
      </c>
      <c r="L53" s="89">
        <v>61.904761904761905</v>
      </c>
      <c r="M53" s="90"/>
      <c r="N53" s="87"/>
      <c r="O53" s="88"/>
      <c r="P53" s="87"/>
      <c r="Q53" s="88"/>
      <c r="R53" s="87"/>
      <c r="S53" s="87"/>
      <c r="T53" s="87"/>
      <c r="U53" s="87"/>
      <c r="V53" s="87"/>
      <c r="W53" s="87"/>
      <c r="X53" s="87"/>
      <c r="Y53" s="89"/>
      <c r="Z53" s="95"/>
      <c r="AA53" s="87"/>
      <c r="AB53" s="88"/>
      <c r="AC53" s="87"/>
      <c r="AD53" s="88"/>
      <c r="AE53" s="87"/>
      <c r="AF53" s="87"/>
      <c r="AG53" s="87"/>
      <c r="AH53" s="87"/>
      <c r="AI53" s="87"/>
      <c r="AJ53" s="87"/>
      <c r="AK53" s="87"/>
      <c r="AL53" s="89"/>
      <c r="AM53" s="91"/>
      <c r="AN53" s="13"/>
      <c r="AO53" s="13"/>
      <c r="AP53" s="13"/>
      <c r="AQ53" s="13"/>
      <c r="AR53" s="13"/>
      <c r="AS53" s="13"/>
    </row>
    <row r="54" spans="1:45" s="6" customFormat="1" ht="9.6" customHeight="1">
      <c r="A54" s="86" t="s">
        <v>42</v>
      </c>
      <c r="B54" s="88" t="s">
        <v>24</v>
      </c>
      <c r="C54" s="87">
        <v>20</v>
      </c>
      <c r="D54" s="87">
        <v>20</v>
      </c>
      <c r="E54" s="87" t="s">
        <v>2</v>
      </c>
      <c r="F54" s="87" t="s">
        <v>2</v>
      </c>
      <c r="G54" s="87" t="s">
        <v>2</v>
      </c>
      <c r="H54" s="87" t="s">
        <v>2</v>
      </c>
      <c r="I54" s="87">
        <v>1</v>
      </c>
      <c r="J54" s="87">
        <v>1</v>
      </c>
      <c r="K54" s="87">
        <v>1</v>
      </c>
      <c r="L54" s="89">
        <v>5</v>
      </c>
      <c r="M54" s="90"/>
      <c r="N54" s="87"/>
      <c r="O54" s="88"/>
      <c r="P54" s="87"/>
      <c r="Q54" s="88"/>
      <c r="R54" s="87"/>
      <c r="S54" s="87"/>
      <c r="T54" s="87"/>
      <c r="U54" s="87"/>
      <c r="V54" s="87"/>
      <c r="W54" s="87"/>
      <c r="X54" s="87"/>
      <c r="Y54" s="89"/>
      <c r="Z54" s="95"/>
      <c r="AA54" s="87"/>
      <c r="AB54" s="88"/>
      <c r="AC54" s="87"/>
      <c r="AD54" s="88"/>
      <c r="AE54" s="87"/>
      <c r="AF54" s="87"/>
      <c r="AG54" s="87"/>
      <c r="AH54" s="87"/>
      <c r="AI54" s="87"/>
      <c r="AJ54" s="87"/>
      <c r="AK54" s="87"/>
      <c r="AL54" s="89"/>
      <c r="AM54" s="91"/>
      <c r="AN54" s="13"/>
      <c r="AO54" s="13"/>
      <c r="AP54" s="13"/>
      <c r="AQ54" s="13"/>
      <c r="AR54" s="13"/>
      <c r="AS54" s="13"/>
    </row>
    <row r="55" spans="1:45" s="6" customFormat="1" ht="9.6" customHeight="1">
      <c r="A55" s="86" t="s">
        <v>29</v>
      </c>
      <c r="B55" s="88"/>
      <c r="C55" s="87">
        <v>18</v>
      </c>
      <c r="D55" s="87">
        <v>18</v>
      </c>
      <c r="E55" s="87">
        <v>1</v>
      </c>
      <c r="F55" s="87">
        <v>1</v>
      </c>
      <c r="G55" s="87">
        <v>0</v>
      </c>
      <c r="H55" s="87" t="s">
        <v>2</v>
      </c>
      <c r="I55" s="87">
        <v>4</v>
      </c>
      <c r="J55" s="87">
        <v>4</v>
      </c>
      <c r="K55" s="87">
        <v>5</v>
      </c>
      <c r="L55" s="89">
        <v>27.777777777777779</v>
      </c>
      <c r="M55" s="90"/>
      <c r="N55" s="87"/>
      <c r="O55" s="88"/>
      <c r="P55" s="87"/>
      <c r="Q55" s="88"/>
      <c r="R55" s="87"/>
      <c r="S55" s="87"/>
      <c r="T55" s="87"/>
      <c r="U55" s="87"/>
      <c r="V55" s="87"/>
      <c r="W55" s="87"/>
      <c r="X55" s="87"/>
      <c r="Y55" s="89"/>
      <c r="Z55" s="95"/>
      <c r="AA55" s="87"/>
      <c r="AB55" s="88"/>
      <c r="AC55" s="87"/>
      <c r="AD55" s="88"/>
      <c r="AE55" s="87"/>
      <c r="AF55" s="87"/>
      <c r="AG55" s="87"/>
      <c r="AH55" s="87"/>
      <c r="AI55" s="87"/>
      <c r="AJ55" s="87"/>
      <c r="AK55" s="87"/>
      <c r="AL55" s="89"/>
      <c r="AM55" s="91"/>
      <c r="AN55" s="13"/>
      <c r="AO55" s="13"/>
      <c r="AP55" s="13"/>
      <c r="AQ55" s="13"/>
      <c r="AR55" s="13"/>
      <c r="AS55" s="13"/>
    </row>
    <row r="56" spans="1:45" s="6" customFormat="1" ht="9.6" customHeight="1">
      <c r="A56" s="86" t="s">
        <v>43</v>
      </c>
      <c r="B56" s="88"/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9">
        <v>0</v>
      </c>
      <c r="M56" s="90"/>
      <c r="N56" s="87"/>
      <c r="O56" s="88"/>
      <c r="P56" s="87"/>
      <c r="Q56" s="88"/>
      <c r="R56" s="87"/>
      <c r="S56" s="87"/>
      <c r="T56" s="87"/>
      <c r="U56" s="87"/>
      <c r="V56" s="87"/>
      <c r="W56" s="87"/>
      <c r="X56" s="87"/>
      <c r="Y56" s="89"/>
      <c r="Z56" s="95"/>
      <c r="AA56" s="87"/>
      <c r="AB56" s="88"/>
      <c r="AC56" s="87"/>
      <c r="AD56" s="88"/>
      <c r="AE56" s="87"/>
      <c r="AF56" s="87"/>
      <c r="AG56" s="87"/>
      <c r="AH56" s="87"/>
      <c r="AI56" s="87"/>
      <c r="AJ56" s="87"/>
      <c r="AK56" s="87"/>
      <c r="AL56" s="89"/>
      <c r="AM56" s="91"/>
      <c r="AN56" s="13"/>
      <c r="AO56" s="13"/>
      <c r="AP56" s="13"/>
      <c r="AQ56" s="13"/>
      <c r="AR56" s="13"/>
      <c r="AS56" s="13"/>
    </row>
    <row r="57" spans="1:45" s="6" customFormat="1" ht="9.6" customHeight="1">
      <c r="A57" s="86" t="s">
        <v>3</v>
      </c>
      <c r="B57" s="88"/>
      <c r="C57" s="87">
        <v>3</v>
      </c>
      <c r="D57" s="87">
        <v>3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9">
        <v>0</v>
      </c>
      <c r="M57" s="90"/>
      <c r="N57" s="87"/>
      <c r="O57" s="88"/>
      <c r="P57" s="87"/>
      <c r="Q57" s="88"/>
      <c r="R57" s="87"/>
      <c r="S57" s="87"/>
      <c r="T57" s="87"/>
      <c r="U57" s="87"/>
      <c r="V57" s="87"/>
      <c r="W57" s="87"/>
      <c r="X57" s="87"/>
      <c r="Y57" s="89"/>
      <c r="Z57" s="95"/>
      <c r="AA57" s="87"/>
      <c r="AB57" s="88"/>
      <c r="AC57" s="87"/>
      <c r="AD57" s="88"/>
      <c r="AE57" s="87"/>
      <c r="AF57" s="87"/>
      <c r="AG57" s="87"/>
      <c r="AH57" s="87"/>
      <c r="AI57" s="87"/>
      <c r="AJ57" s="87"/>
      <c r="AK57" s="87"/>
      <c r="AL57" s="89"/>
      <c r="AM57" s="91"/>
      <c r="AN57" s="13"/>
      <c r="AO57" s="13"/>
      <c r="AP57" s="13"/>
      <c r="AQ57" s="13"/>
      <c r="AR57" s="13"/>
      <c r="AS57" s="13"/>
    </row>
    <row r="58" spans="1:45" s="6" customFormat="1" ht="9.6" customHeight="1">
      <c r="A58" s="86" t="s">
        <v>4</v>
      </c>
      <c r="B58" s="88"/>
      <c r="C58" s="87">
        <v>39</v>
      </c>
      <c r="D58" s="87">
        <v>38</v>
      </c>
      <c r="E58" s="87">
        <v>6</v>
      </c>
      <c r="F58" s="87" t="s">
        <v>2</v>
      </c>
      <c r="G58" s="87">
        <v>4</v>
      </c>
      <c r="H58" s="87" t="s">
        <v>2</v>
      </c>
      <c r="I58" s="87">
        <v>6</v>
      </c>
      <c r="J58" s="87" t="s">
        <v>2</v>
      </c>
      <c r="K58" s="87">
        <v>16</v>
      </c>
      <c r="L58" s="89">
        <v>41.025641025641022</v>
      </c>
      <c r="M58" s="90"/>
      <c r="N58" s="87"/>
      <c r="O58" s="88"/>
      <c r="P58" s="87"/>
      <c r="Q58" s="88"/>
      <c r="R58" s="87"/>
      <c r="S58" s="87"/>
      <c r="T58" s="87"/>
      <c r="U58" s="87"/>
      <c r="V58" s="87"/>
      <c r="W58" s="87"/>
      <c r="X58" s="87"/>
      <c r="Y58" s="89"/>
      <c r="Z58" s="95"/>
      <c r="AA58" s="87"/>
      <c r="AB58" s="88"/>
      <c r="AC58" s="87"/>
      <c r="AD58" s="88"/>
      <c r="AE58" s="87"/>
      <c r="AF58" s="87"/>
      <c r="AG58" s="87"/>
      <c r="AH58" s="87"/>
      <c r="AI58" s="87"/>
      <c r="AJ58" s="87"/>
      <c r="AK58" s="87"/>
      <c r="AL58" s="89"/>
      <c r="AM58" s="91"/>
      <c r="AN58" s="13"/>
      <c r="AO58" s="13"/>
      <c r="AP58" s="13"/>
      <c r="AQ58" s="13"/>
      <c r="AR58" s="13"/>
      <c r="AS58" s="13"/>
    </row>
    <row r="59" spans="1:45" s="6" customFormat="1" ht="9.6" customHeight="1">
      <c r="A59" s="86" t="s">
        <v>5</v>
      </c>
      <c r="B59" s="88"/>
      <c r="C59" s="87">
        <v>14</v>
      </c>
      <c r="D59" s="87" t="s">
        <v>2</v>
      </c>
      <c r="E59" s="87">
        <v>1</v>
      </c>
      <c r="F59" s="87" t="s">
        <v>2</v>
      </c>
      <c r="G59" s="87">
        <v>2</v>
      </c>
      <c r="H59" s="87" t="s">
        <v>2</v>
      </c>
      <c r="I59" s="87">
        <v>1</v>
      </c>
      <c r="J59" s="87" t="s">
        <v>2</v>
      </c>
      <c r="K59" s="87">
        <v>4</v>
      </c>
      <c r="L59" s="89">
        <v>28.571428571428569</v>
      </c>
      <c r="M59" s="90"/>
      <c r="N59" s="87"/>
      <c r="O59" s="88"/>
      <c r="P59" s="87"/>
      <c r="Q59" s="88"/>
      <c r="R59" s="87"/>
      <c r="S59" s="87"/>
      <c r="T59" s="87"/>
      <c r="U59" s="87"/>
      <c r="V59" s="87"/>
      <c r="W59" s="87"/>
      <c r="X59" s="87"/>
      <c r="Y59" s="89"/>
      <c r="Z59" s="95"/>
      <c r="AA59" s="87"/>
      <c r="AB59" s="88"/>
      <c r="AC59" s="87"/>
      <c r="AD59" s="88"/>
      <c r="AE59" s="87"/>
      <c r="AF59" s="87"/>
      <c r="AG59" s="87"/>
      <c r="AH59" s="87"/>
      <c r="AI59" s="87"/>
      <c r="AJ59" s="87"/>
      <c r="AK59" s="87"/>
      <c r="AL59" s="89"/>
      <c r="AM59" s="91"/>
      <c r="AN59" s="13"/>
      <c r="AO59" s="13"/>
      <c r="AP59" s="13"/>
      <c r="AQ59" s="13"/>
      <c r="AR59" s="13"/>
      <c r="AS59" s="13"/>
    </row>
    <row r="60" spans="1:45" s="6" customFormat="1" ht="9.6" customHeight="1">
      <c r="A60" s="86" t="s">
        <v>6</v>
      </c>
      <c r="B60" s="88"/>
      <c r="C60" s="87">
        <v>16</v>
      </c>
      <c r="D60" s="87" t="s">
        <v>2</v>
      </c>
      <c r="E60" s="87">
        <v>3</v>
      </c>
      <c r="F60" s="87" t="s">
        <v>2</v>
      </c>
      <c r="G60" s="87">
        <v>1</v>
      </c>
      <c r="H60" s="87" t="s">
        <v>2</v>
      </c>
      <c r="I60" s="87">
        <v>5</v>
      </c>
      <c r="J60" s="87" t="s">
        <v>2</v>
      </c>
      <c r="K60" s="87">
        <v>9</v>
      </c>
      <c r="L60" s="89">
        <v>56.25</v>
      </c>
      <c r="M60" s="90"/>
      <c r="N60" s="87"/>
      <c r="O60" s="88"/>
      <c r="P60" s="87"/>
      <c r="Q60" s="88"/>
      <c r="R60" s="87"/>
      <c r="S60" s="87"/>
      <c r="T60" s="87"/>
      <c r="U60" s="87"/>
      <c r="V60" s="87"/>
      <c r="W60" s="87"/>
      <c r="X60" s="87"/>
      <c r="Y60" s="89"/>
      <c r="Z60" s="95"/>
      <c r="AA60" s="87"/>
      <c r="AB60" s="88"/>
      <c r="AC60" s="87"/>
      <c r="AD60" s="88"/>
      <c r="AE60" s="87"/>
      <c r="AF60" s="87"/>
      <c r="AG60" s="87"/>
      <c r="AH60" s="87"/>
      <c r="AI60" s="87"/>
      <c r="AJ60" s="87"/>
      <c r="AK60" s="87"/>
      <c r="AL60" s="89"/>
      <c r="AM60" s="91"/>
      <c r="AN60" s="13"/>
      <c r="AO60" s="13"/>
      <c r="AP60" s="13"/>
      <c r="AQ60" s="13"/>
      <c r="AR60" s="13"/>
      <c r="AS60" s="13"/>
    </row>
    <row r="61" spans="1:45" s="6" customFormat="1" ht="9.6" customHeight="1">
      <c r="A61" s="86" t="s">
        <v>7</v>
      </c>
      <c r="B61" s="88" t="s">
        <v>24</v>
      </c>
      <c r="C61" s="87">
        <v>6</v>
      </c>
      <c r="D61" s="87">
        <v>6</v>
      </c>
      <c r="E61" s="87">
        <v>0</v>
      </c>
      <c r="F61" s="87">
        <v>0</v>
      </c>
      <c r="G61" s="87">
        <v>1</v>
      </c>
      <c r="H61" s="87">
        <v>1</v>
      </c>
      <c r="I61" s="87">
        <v>1</v>
      </c>
      <c r="J61" s="87">
        <v>1</v>
      </c>
      <c r="K61" s="87">
        <v>2</v>
      </c>
      <c r="L61" s="89">
        <v>33.333333333333329</v>
      </c>
      <c r="M61" s="90"/>
      <c r="N61" s="87"/>
      <c r="O61" s="88"/>
      <c r="P61" s="87"/>
      <c r="Q61" s="88"/>
      <c r="R61" s="87"/>
      <c r="S61" s="87"/>
      <c r="T61" s="87"/>
      <c r="U61" s="87"/>
      <c r="V61" s="87"/>
      <c r="W61" s="87"/>
      <c r="X61" s="87"/>
      <c r="Y61" s="89"/>
      <c r="Z61" s="95"/>
      <c r="AA61" s="87"/>
      <c r="AB61" s="88"/>
      <c r="AC61" s="87"/>
      <c r="AD61" s="88"/>
      <c r="AE61" s="87"/>
      <c r="AF61" s="87"/>
      <c r="AG61" s="87"/>
      <c r="AH61" s="87"/>
      <c r="AI61" s="87"/>
      <c r="AJ61" s="87"/>
      <c r="AK61" s="87"/>
      <c r="AL61" s="89"/>
      <c r="AM61" s="91"/>
      <c r="AN61" s="13"/>
      <c r="AO61" s="13"/>
      <c r="AP61" s="13"/>
      <c r="AQ61" s="13"/>
      <c r="AR61" s="13"/>
      <c r="AS61" s="13"/>
    </row>
    <row r="62" spans="1:45" s="6" customFormat="1" ht="9.6" customHeight="1">
      <c r="A62" s="86" t="s">
        <v>8</v>
      </c>
      <c r="B62" s="88"/>
      <c r="C62" s="87">
        <v>18</v>
      </c>
      <c r="D62" s="87">
        <v>18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 t="s">
        <v>2</v>
      </c>
      <c r="K62" s="87" t="s">
        <v>2</v>
      </c>
      <c r="L62" s="89" t="s">
        <v>2</v>
      </c>
      <c r="M62" s="90"/>
      <c r="N62" s="87"/>
      <c r="O62" s="88"/>
      <c r="P62" s="87"/>
      <c r="Q62" s="88"/>
      <c r="R62" s="87"/>
      <c r="S62" s="87"/>
      <c r="T62" s="87"/>
      <c r="U62" s="87"/>
      <c r="V62" s="87"/>
      <c r="W62" s="87"/>
      <c r="X62" s="87"/>
      <c r="Y62" s="89"/>
      <c r="Z62" s="95"/>
      <c r="AA62" s="87"/>
      <c r="AB62" s="88"/>
      <c r="AC62" s="87"/>
      <c r="AD62" s="88"/>
      <c r="AE62" s="87"/>
      <c r="AF62" s="87"/>
      <c r="AG62" s="87"/>
      <c r="AH62" s="87"/>
      <c r="AI62" s="87"/>
      <c r="AJ62" s="87"/>
      <c r="AK62" s="87"/>
      <c r="AL62" s="89"/>
      <c r="AM62" s="91"/>
      <c r="AN62" s="13"/>
      <c r="AO62" s="13"/>
      <c r="AP62" s="13"/>
      <c r="AQ62" s="13"/>
      <c r="AR62" s="13"/>
      <c r="AS62" s="13"/>
    </row>
    <row r="63" spans="1:45" s="6" customFormat="1" ht="9.6" customHeight="1">
      <c r="A63" s="86" t="s">
        <v>9</v>
      </c>
      <c r="B63" s="88"/>
      <c r="C63" s="87">
        <v>18</v>
      </c>
      <c r="D63" s="87">
        <v>17</v>
      </c>
      <c r="E63" s="87" t="s">
        <v>2</v>
      </c>
      <c r="F63" s="87" t="s">
        <v>2</v>
      </c>
      <c r="G63" s="87" t="s">
        <v>2</v>
      </c>
      <c r="H63" s="87" t="s">
        <v>2</v>
      </c>
      <c r="I63" s="87">
        <v>2</v>
      </c>
      <c r="J63" s="87">
        <v>2</v>
      </c>
      <c r="K63" s="87">
        <v>2</v>
      </c>
      <c r="L63" s="89">
        <v>11.111111111111111</v>
      </c>
      <c r="M63" s="90"/>
      <c r="N63" s="87"/>
      <c r="O63" s="88"/>
      <c r="P63" s="87"/>
      <c r="Q63" s="88"/>
      <c r="R63" s="87"/>
      <c r="S63" s="87"/>
      <c r="T63" s="87"/>
      <c r="U63" s="87"/>
      <c r="V63" s="87"/>
      <c r="W63" s="87"/>
      <c r="X63" s="87"/>
      <c r="Y63" s="89"/>
      <c r="Z63" s="95"/>
      <c r="AA63" s="87"/>
      <c r="AB63" s="88"/>
      <c r="AC63" s="87"/>
      <c r="AD63" s="88"/>
      <c r="AE63" s="87"/>
      <c r="AF63" s="87"/>
      <c r="AG63" s="87"/>
      <c r="AH63" s="87"/>
      <c r="AI63" s="87"/>
      <c r="AJ63" s="87"/>
      <c r="AK63" s="87"/>
      <c r="AL63" s="89"/>
      <c r="AM63" s="91"/>
      <c r="AN63" s="13"/>
      <c r="AO63" s="13"/>
      <c r="AP63" s="13"/>
      <c r="AQ63" s="13"/>
      <c r="AR63" s="13"/>
      <c r="AS63" s="13"/>
    </row>
    <row r="64" spans="1:45" s="6" customFormat="1" ht="9.6" customHeight="1">
      <c r="A64" s="86" t="s">
        <v>30</v>
      </c>
      <c r="B64" s="88"/>
      <c r="C64" s="87">
        <v>18</v>
      </c>
      <c r="D64" s="87">
        <v>18</v>
      </c>
      <c r="E64" s="87">
        <v>3</v>
      </c>
      <c r="F64" s="87">
        <v>3</v>
      </c>
      <c r="G64" s="87">
        <v>0</v>
      </c>
      <c r="H64" s="87">
        <v>0</v>
      </c>
      <c r="I64" s="87">
        <v>5</v>
      </c>
      <c r="J64" s="87">
        <v>5</v>
      </c>
      <c r="K64" s="87">
        <v>8</v>
      </c>
      <c r="L64" s="89">
        <v>44.444444444444443</v>
      </c>
      <c r="M64" s="90"/>
      <c r="N64" s="87"/>
      <c r="O64" s="88"/>
      <c r="P64" s="87"/>
      <c r="Q64" s="88"/>
      <c r="R64" s="87"/>
      <c r="S64" s="87"/>
      <c r="T64" s="87"/>
      <c r="U64" s="87"/>
      <c r="V64" s="87"/>
      <c r="W64" s="87"/>
      <c r="X64" s="87"/>
      <c r="Y64" s="89"/>
      <c r="Z64" s="95"/>
      <c r="AA64" s="87"/>
      <c r="AB64" s="88"/>
      <c r="AC64" s="87"/>
      <c r="AD64" s="88"/>
      <c r="AE64" s="87"/>
      <c r="AF64" s="87"/>
      <c r="AG64" s="87"/>
      <c r="AH64" s="87"/>
      <c r="AI64" s="87"/>
      <c r="AJ64" s="87"/>
      <c r="AK64" s="87"/>
      <c r="AL64" s="89"/>
      <c r="AM64" s="91"/>
      <c r="AN64" s="13"/>
      <c r="AO64" s="13"/>
      <c r="AP64" s="13"/>
      <c r="AQ64" s="13"/>
      <c r="AR64" s="13"/>
      <c r="AS64" s="13"/>
    </row>
    <row r="65" spans="1:45" s="6" customFormat="1" ht="9.6" customHeight="1">
      <c r="A65" s="86" t="s">
        <v>10</v>
      </c>
      <c r="B65" s="88" t="s">
        <v>24</v>
      </c>
      <c r="C65" s="87">
        <v>36</v>
      </c>
      <c r="D65" s="87">
        <v>33</v>
      </c>
      <c r="E65" s="87">
        <v>2</v>
      </c>
      <c r="F65" s="87">
        <v>2</v>
      </c>
      <c r="G65" s="87">
        <v>1</v>
      </c>
      <c r="H65" s="87">
        <v>1</v>
      </c>
      <c r="I65" s="87">
        <v>8</v>
      </c>
      <c r="J65" s="87">
        <v>8</v>
      </c>
      <c r="K65" s="87">
        <v>11</v>
      </c>
      <c r="L65" s="89">
        <v>30.555555555555557</v>
      </c>
      <c r="M65" s="90"/>
      <c r="N65" s="87"/>
      <c r="O65" s="88"/>
      <c r="P65" s="87"/>
      <c r="Q65" s="88"/>
      <c r="R65" s="87"/>
      <c r="S65" s="87"/>
      <c r="T65" s="87"/>
      <c r="U65" s="87"/>
      <c r="V65" s="87"/>
      <c r="W65" s="87"/>
      <c r="X65" s="87"/>
      <c r="Y65" s="89"/>
      <c r="Z65" s="95"/>
      <c r="AA65" s="87"/>
      <c r="AB65" s="88"/>
      <c r="AC65" s="87"/>
      <c r="AD65" s="88"/>
      <c r="AE65" s="87"/>
      <c r="AF65" s="87"/>
      <c r="AG65" s="87"/>
      <c r="AH65" s="87"/>
      <c r="AI65" s="87"/>
      <c r="AJ65" s="87"/>
      <c r="AK65" s="87"/>
      <c r="AL65" s="89"/>
      <c r="AM65" s="91"/>
      <c r="AN65" s="13"/>
      <c r="AO65" s="13"/>
      <c r="AP65" s="13"/>
      <c r="AQ65" s="13"/>
      <c r="AR65" s="13"/>
      <c r="AS65" s="13"/>
    </row>
    <row r="66" spans="1:45" s="6" customFormat="1" ht="9.6" customHeight="1">
      <c r="A66" s="86" t="s">
        <v>11</v>
      </c>
      <c r="B66" s="88"/>
      <c r="C66" s="87">
        <v>13</v>
      </c>
      <c r="D66" s="87">
        <v>13</v>
      </c>
      <c r="E66" s="87">
        <v>1</v>
      </c>
      <c r="F66" s="87">
        <v>1</v>
      </c>
      <c r="G66" s="87">
        <v>1</v>
      </c>
      <c r="H66" s="87">
        <v>1</v>
      </c>
      <c r="I66" s="87">
        <v>2</v>
      </c>
      <c r="J66" s="87">
        <v>2</v>
      </c>
      <c r="K66" s="87">
        <v>4</v>
      </c>
      <c r="L66" s="89">
        <v>30.76923076923077</v>
      </c>
      <c r="M66" s="90"/>
      <c r="N66" s="87"/>
      <c r="O66" s="88"/>
      <c r="P66" s="87"/>
      <c r="Q66" s="88"/>
      <c r="R66" s="87"/>
      <c r="S66" s="87"/>
      <c r="T66" s="87"/>
      <c r="U66" s="87"/>
      <c r="V66" s="87"/>
      <c r="W66" s="87"/>
      <c r="X66" s="87"/>
      <c r="Y66" s="89"/>
      <c r="Z66" s="95"/>
      <c r="AA66" s="87"/>
      <c r="AB66" s="88"/>
      <c r="AC66" s="87"/>
      <c r="AD66" s="88"/>
      <c r="AE66" s="87"/>
      <c r="AF66" s="87"/>
      <c r="AG66" s="87"/>
      <c r="AH66" s="87"/>
      <c r="AI66" s="87"/>
      <c r="AJ66" s="87"/>
      <c r="AK66" s="87"/>
      <c r="AL66" s="89"/>
      <c r="AM66" s="91"/>
      <c r="AN66" s="13"/>
      <c r="AO66" s="13"/>
      <c r="AP66" s="13"/>
      <c r="AQ66" s="13"/>
      <c r="AR66" s="13"/>
      <c r="AS66" s="13"/>
    </row>
    <row r="67" spans="1:45" s="6" customFormat="1" ht="9.6" customHeight="1">
      <c r="A67" s="86" t="s">
        <v>12</v>
      </c>
      <c r="B67" s="88" t="s">
        <v>24</v>
      </c>
      <c r="C67" s="87" t="s">
        <v>2</v>
      </c>
      <c r="D67" s="87">
        <v>20</v>
      </c>
      <c r="E67" s="87" t="s">
        <v>2</v>
      </c>
      <c r="F67" s="87">
        <v>9</v>
      </c>
      <c r="G67" s="87" t="s">
        <v>2</v>
      </c>
      <c r="H67" s="87">
        <v>0</v>
      </c>
      <c r="I67" s="87" t="s">
        <v>2</v>
      </c>
      <c r="J67" s="87">
        <v>4</v>
      </c>
      <c r="K67" s="87">
        <v>13</v>
      </c>
      <c r="L67" s="89">
        <v>65</v>
      </c>
      <c r="M67" s="90"/>
      <c r="N67" s="87"/>
      <c r="O67" s="88"/>
      <c r="P67" s="87"/>
      <c r="Q67" s="88"/>
      <c r="R67" s="87"/>
      <c r="S67" s="87"/>
      <c r="T67" s="87"/>
      <c r="U67" s="87"/>
      <c r="V67" s="87"/>
      <c r="W67" s="87"/>
      <c r="X67" s="87"/>
      <c r="Y67" s="89"/>
      <c r="Z67" s="95"/>
      <c r="AA67" s="87"/>
      <c r="AB67" s="88"/>
      <c r="AC67" s="87"/>
      <c r="AD67" s="88"/>
      <c r="AE67" s="87"/>
      <c r="AF67" s="87"/>
      <c r="AG67" s="87"/>
      <c r="AH67" s="87"/>
      <c r="AI67" s="87"/>
      <c r="AJ67" s="87"/>
      <c r="AK67" s="87"/>
      <c r="AL67" s="89"/>
      <c r="AM67" s="91"/>
      <c r="AN67" s="13"/>
      <c r="AO67" s="13"/>
      <c r="AP67" s="13"/>
      <c r="AQ67" s="13"/>
      <c r="AR67" s="13"/>
      <c r="AS67" s="13"/>
    </row>
    <row r="68" spans="1:45" s="6" customFormat="1" ht="9.6" customHeight="1">
      <c r="A68" s="86" t="s">
        <v>13</v>
      </c>
      <c r="B68" s="88"/>
      <c r="C68" s="87">
        <v>28</v>
      </c>
      <c r="D68" s="87" t="s">
        <v>2</v>
      </c>
      <c r="E68" s="87" t="s">
        <v>2</v>
      </c>
      <c r="F68" s="87" t="s">
        <v>2</v>
      </c>
      <c r="G68" s="87" t="s">
        <v>2</v>
      </c>
      <c r="H68" s="87" t="s">
        <v>2</v>
      </c>
      <c r="I68" s="87" t="s">
        <v>2</v>
      </c>
      <c r="J68" s="87" t="s">
        <v>2</v>
      </c>
      <c r="K68" s="87">
        <v>5</v>
      </c>
      <c r="L68" s="89">
        <v>17.857142857142858</v>
      </c>
      <c r="M68" s="90"/>
      <c r="N68" s="87"/>
      <c r="O68" s="88"/>
      <c r="P68" s="87"/>
      <c r="Q68" s="88"/>
      <c r="R68" s="87"/>
      <c r="S68" s="87"/>
      <c r="T68" s="87"/>
      <c r="U68" s="87"/>
      <c r="V68" s="87"/>
      <c r="W68" s="87"/>
      <c r="X68" s="87"/>
      <c r="Y68" s="89"/>
      <c r="Z68" s="95"/>
      <c r="AA68" s="87"/>
      <c r="AB68" s="88"/>
      <c r="AC68" s="87"/>
      <c r="AD68" s="88"/>
      <c r="AE68" s="87"/>
      <c r="AF68" s="87"/>
      <c r="AG68" s="87"/>
      <c r="AH68" s="87"/>
      <c r="AI68" s="87"/>
      <c r="AJ68" s="87"/>
      <c r="AK68" s="87"/>
      <c r="AL68" s="89"/>
      <c r="AM68" s="91"/>
      <c r="AN68" s="13"/>
      <c r="AO68" s="13"/>
      <c r="AP68" s="13"/>
      <c r="AQ68" s="13"/>
      <c r="AR68" s="13"/>
      <c r="AS68" s="13"/>
    </row>
    <row r="69" spans="1:45" s="6" customFormat="1" ht="9.6" customHeight="1">
      <c r="A69" s="86" t="s">
        <v>14</v>
      </c>
      <c r="B69" s="88" t="s">
        <v>24</v>
      </c>
      <c r="C69" s="87">
        <v>14</v>
      </c>
      <c r="D69" s="87">
        <v>7</v>
      </c>
      <c r="E69" s="87" t="s">
        <v>2</v>
      </c>
      <c r="F69" s="87" t="s">
        <v>2</v>
      </c>
      <c r="G69" s="87" t="s">
        <v>2</v>
      </c>
      <c r="H69" s="87" t="s">
        <v>2</v>
      </c>
      <c r="I69" s="87" t="s">
        <v>2</v>
      </c>
      <c r="J69" s="87" t="s">
        <v>2</v>
      </c>
      <c r="K69" s="87" t="s">
        <v>2</v>
      </c>
      <c r="L69" s="89" t="s">
        <v>2</v>
      </c>
      <c r="M69" s="90"/>
      <c r="N69" s="87"/>
      <c r="O69" s="88"/>
      <c r="P69" s="87"/>
      <c r="Q69" s="88"/>
      <c r="R69" s="87"/>
      <c r="S69" s="87"/>
      <c r="T69" s="87"/>
      <c r="U69" s="87"/>
      <c r="V69" s="87"/>
      <c r="W69" s="87"/>
      <c r="X69" s="87"/>
      <c r="Y69" s="89"/>
      <c r="Z69" s="95"/>
      <c r="AA69" s="87"/>
      <c r="AB69" s="88"/>
      <c r="AC69" s="87"/>
      <c r="AD69" s="88"/>
      <c r="AE69" s="87"/>
      <c r="AF69" s="87"/>
      <c r="AG69" s="87"/>
      <c r="AH69" s="87"/>
      <c r="AI69" s="87"/>
      <c r="AJ69" s="87"/>
      <c r="AK69" s="87"/>
      <c r="AL69" s="89"/>
      <c r="AM69" s="91"/>
      <c r="AN69" s="13"/>
      <c r="AO69" s="13"/>
      <c r="AP69" s="13"/>
      <c r="AQ69" s="13"/>
      <c r="AR69" s="13"/>
      <c r="AS69" s="13"/>
    </row>
    <row r="70" spans="1:45" s="7" customFormat="1" ht="8.1" customHeight="1">
      <c r="A70" s="111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3"/>
      <c r="M70" s="110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109"/>
      <c r="Z70" s="95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109"/>
      <c r="AM70" s="91"/>
      <c r="AN70" s="16"/>
      <c r="AO70" s="16"/>
      <c r="AP70" s="16"/>
      <c r="AQ70" s="16"/>
      <c r="AR70" s="16"/>
      <c r="AS70" s="16"/>
    </row>
    <row r="71" spans="1:45" s="7" customFormat="1" ht="9.6" customHeight="1">
      <c r="A71" s="98" t="s">
        <v>154</v>
      </c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109"/>
      <c r="M71" s="110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109"/>
      <c r="Z71" s="95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109"/>
      <c r="AM71" s="91"/>
      <c r="AN71" s="16"/>
      <c r="AO71" s="16"/>
      <c r="AP71" s="16"/>
      <c r="AQ71" s="16"/>
      <c r="AR71" s="16"/>
      <c r="AS71" s="16"/>
    </row>
    <row r="72" spans="1:45" s="6" customFormat="1" ht="9.6" customHeight="1">
      <c r="A72" s="86" t="s">
        <v>22</v>
      </c>
      <c r="B72" s="88" t="s">
        <v>24</v>
      </c>
      <c r="C72" s="87">
        <v>289</v>
      </c>
      <c r="D72" s="87">
        <v>6</v>
      </c>
      <c r="E72" s="87">
        <v>31</v>
      </c>
      <c r="F72" s="87">
        <v>5</v>
      </c>
      <c r="G72" s="87" t="s">
        <v>2</v>
      </c>
      <c r="H72" s="87" t="s">
        <v>2</v>
      </c>
      <c r="I72" s="87">
        <v>9</v>
      </c>
      <c r="J72" s="87">
        <v>1</v>
      </c>
      <c r="K72" s="87">
        <v>40</v>
      </c>
      <c r="L72" s="89">
        <v>13.84083044982699</v>
      </c>
      <c r="M72" s="90"/>
      <c r="N72" s="87"/>
      <c r="O72" s="88"/>
      <c r="P72" s="87"/>
      <c r="Q72" s="88"/>
      <c r="R72" s="87"/>
      <c r="S72" s="87"/>
      <c r="T72" s="87"/>
      <c r="U72" s="87"/>
      <c r="V72" s="87"/>
      <c r="W72" s="87"/>
      <c r="X72" s="87"/>
      <c r="Y72" s="89"/>
      <c r="Z72" s="95"/>
      <c r="AA72" s="87"/>
      <c r="AB72" s="88"/>
      <c r="AC72" s="87"/>
      <c r="AD72" s="88"/>
      <c r="AE72" s="87"/>
      <c r="AF72" s="87"/>
      <c r="AG72" s="87"/>
      <c r="AH72" s="87"/>
      <c r="AI72" s="87"/>
      <c r="AJ72" s="87"/>
      <c r="AK72" s="87"/>
      <c r="AL72" s="89"/>
      <c r="AM72" s="91"/>
      <c r="AN72" s="13"/>
      <c r="AO72" s="13"/>
      <c r="AP72" s="13"/>
      <c r="AQ72" s="13"/>
      <c r="AR72" s="13"/>
      <c r="AS72" s="13"/>
    </row>
    <row r="73" spans="1:45" s="6" customFormat="1" ht="9.6" customHeight="1">
      <c r="A73" s="86" t="s">
        <v>44</v>
      </c>
      <c r="B73" s="88" t="s">
        <v>24</v>
      </c>
      <c r="C73" s="87">
        <v>98715</v>
      </c>
      <c r="D73" s="87" t="s">
        <v>2</v>
      </c>
      <c r="E73" s="87">
        <v>16</v>
      </c>
      <c r="F73" s="87">
        <v>8</v>
      </c>
      <c r="G73" s="87" t="s">
        <v>2</v>
      </c>
      <c r="H73" s="87" t="s">
        <v>2</v>
      </c>
      <c r="I73" s="87">
        <v>11</v>
      </c>
      <c r="J73" s="87">
        <v>1</v>
      </c>
      <c r="K73" s="87">
        <v>27</v>
      </c>
      <c r="L73" s="89" t="s">
        <v>59</v>
      </c>
      <c r="M73" s="90"/>
      <c r="N73" s="87"/>
      <c r="O73" s="88"/>
      <c r="P73" s="87"/>
      <c r="Q73" s="88"/>
      <c r="R73" s="87"/>
      <c r="S73" s="87"/>
      <c r="T73" s="87"/>
      <c r="U73" s="87"/>
      <c r="V73" s="87"/>
      <c r="W73" s="87"/>
      <c r="X73" s="87"/>
      <c r="Y73" s="89"/>
      <c r="Z73" s="95"/>
      <c r="AA73" s="87"/>
      <c r="AB73" s="88"/>
      <c r="AC73" s="87"/>
      <c r="AD73" s="88"/>
      <c r="AE73" s="87"/>
      <c r="AF73" s="87"/>
      <c r="AG73" s="87"/>
      <c r="AH73" s="87"/>
      <c r="AI73" s="87"/>
      <c r="AJ73" s="87"/>
      <c r="AK73" s="87"/>
      <c r="AL73" s="89"/>
      <c r="AM73" s="91"/>
      <c r="AN73" s="13"/>
      <c r="AO73" s="13"/>
      <c r="AP73" s="13"/>
      <c r="AQ73" s="13"/>
      <c r="AR73" s="13"/>
      <c r="AS73" s="13"/>
    </row>
    <row r="74" spans="1:45" s="6" customFormat="1" ht="9.6" customHeight="1">
      <c r="A74" s="86" t="s">
        <v>45</v>
      </c>
      <c r="B74" s="88" t="s">
        <v>24</v>
      </c>
      <c r="C74" s="87" t="s">
        <v>2</v>
      </c>
      <c r="D74" s="87">
        <v>7747</v>
      </c>
      <c r="E74" s="87" t="s">
        <v>2</v>
      </c>
      <c r="F74" s="87">
        <v>1014</v>
      </c>
      <c r="G74" s="87" t="s">
        <v>2</v>
      </c>
      <c r="H74" s="87">
        <v>1300</v>
      </c>
      <c r="I74" s="87" t="s">
        <v>2</v>
      </c>
      <c r="J74" s="87">
        <v>981</v>
      </c>
      <c r="K74" s="87">
        <v>3295</v>
      </c>
      <c r="L74" s="89">
        <v>42.532593261907834</v>
      </c>
      <c r="M74" s="90"/>
      <c r="N74" s="87"/>
      <c r="O74" s="88"/>
      <c r="P74" s="87"/>
      <c r="Q74" s="88"/>
      <c r="R74" s="87"/>
      <c r="S74" s="87"/>
      <c r="T74" s="87"/>
      <c r="U74" s="87"/>
      <c r="V74" s="87"/>
      <c r="W74" s="87"/>
      <c r="X74" s="87"/>
      <c r="Y74" s="89"/>
      <c r="Z74" s="95"/>
      <c r="AA74" s="87"/>
      <c r="AB74" s="88"/>
      <c r="AC74" s="87"/>
      <c r="AD74" s="88"/>
      <c r="AE74" s="87"/>
      <c r="AF74" s="87"/>
      <c r="AG74" s="87"/>
      <c r="AH74" s="87"/>
      <c r="AI74" s="87"/>
      <c r="AJ74" s="87"/>
      <c r="AK74" s="87"/>
      <c r="AL74" s="89"/>
      <c r="AM74" s="91"/>
      <c r="AN74" s="13"/>
      <c r="AO74" s="13"/>
      <c r="AP74" s="13"/>
      <c r="AQ74" s="13"/>
      <c r="AR74" s="13"/>
      <c r="AS74" s="13"/>
    </row>
    <row r="75" spans="1:45" s="6" customFormat="1" ht="9.6" customHeight="1">
      <c r="A75" s="86" t="s">
        <v>46</v>
      </c>
      <c r="B75" s="88" t="s">
        <v>24</v>
      </c>
      <c r="C75" s="87">
        <v>35300</v>
      </c>
      <c r="D75" s="87" t="s">
        <v>2</v>
      </c>
      <c r="E75" s="87">
        <v>290</v>
      </c>
      <c r="F75" s="87" t="s">
        <v>2</v>
      </c>
      <c r="G75" s="87" t="s">
        <v>2</v>
      </c>
      <c r="H75" s="87" t="s">
        <v>2</v>
      </c>
      <c r="I75" s="87">
        <v>382</v>
      </c>
      <c r="J75" s="87" t="s">
        <v>2</v>
      </c>
      <c r="K75" s="87">
        <v>672</v>
      </c>
      <c r="L75" s="89">
        <v>1.9036827195467423</v>
      </c>
      <c r="M75" s="90"/>
      <c r="N75" s="87"/>
      <c r="O75" s="88"/>
      <c r="P75" s="87"/>
      <c r="Q75" s="88"/>
      <c r="R75" s="87"/>
      <c r="S75" s="87"/>
      <c r="T75" s="87"/>
      <c r="U75" s="87"/>
      <c r="V75" s="87"/>
      <c r="W75" s="87"/>
      <c r="X75" s="87"/>
      <c r="Y75" s="89"/>
      <c r="Z75" s="95"/>
      <c r="AA75" s="87"/>
      <c r="AB75" s="88"/>
      <c r="AC75" s="87"/>
      <c r="AD75" s="88"/>
      <c r="AE75" s="87"/>
      <c r="AF75" s="87"/>
      <c r="AG75" s="87"/>
      <c r="AH75" s="87"/>
      <c r="AI75" s="87"/>
      <c r="AJ75" s="87"/>
      <c r="AK75" s="87"/>
      <c r="AL75" s="89"/>
      <c r="AM75" s="91"/>
      <c r="AN75" s="13"/>
      <c r="AO75" s="13"/>
      <c r="AP75" s="13"/>
      <c r="AQ75" s="13"/>
      <c r="AR75" s="13"/>
      <c r="AS75" s="13"/>
    </row>
    <row r="76" spans="1:45" s="6" customFormat="1" ht="9.6" customHeight="1">
      <c r="A76" s="86" t="s">
        <v>26</v>
      </c>
      <c r="B76" s="88" t="s">
        <v>24</v>
      </c>
      <c r="C76" s="87">
        <v>13822</v>
      </c>
      <c r="D76" s="87">
        <v>1285</v>
      </c>
      <c r="E76" s="87">
        <v>22</v>
      </c>
      <c r="F76" s="87" t="s">
        <v>2</v>
      </c>
      <c r="G76" s="87">
        <v>10</v>
      </c>
      <c r="H76" s="87">
        <v>1</v>
      </c>
      <c r="I76" s="87" t="s">
        <v>2</v>
      </c>
      <c r="J76" s="87" t="s">
        <v>2</v>
      </c>
      <c r="K76" s="87">
        <v>32</v>
      </c>
      <c r="L76" s="89">
        <v>0.23151497612501809</v>
      </c>
      <c r="M76" s="90"/>
      <c r="N76" s="87"/>
      <c r="O76" s="88"/>
      <c r="P76" s="87"/>
      <c r="Q76" s="88"/>
      <c r="R76" s="87"/>
      <c r="S76" s="87"/>
      <c r="T76" s="87"/>
      <c r="U76" s="87"/>
      <c r="V76" s="87"/>
      <c r="W76" s="87"/>
      <c r="X76" s="87"/>
      <c r="Y76" s="89"/>
      <c r="Z76" s="95"/>
      <c r="AA76" s="87"/>
      <c r="AB76" s="88"/>
      <c r="AC76" s="87"/>
      <c r="AD76" s="88"/>
      <c r="AE76" s="87"/>
      <c r="AF76" s="87"/>
      <c r="AG76" s="87"/>
      <c r="AH76" s="87"/>
      <c r="AI76" s="87"/>
      <c r="AJ76" s="87"/>
      <c r="AK76" s="87"/>
      <c r="AL76" s="89"/>
      <c r="AM76" s="91"/>
      <c r="AN76" s="13"/>
      <c r="AO76" s="13"/>
      <c r="AP76" s="13"/>
      <c r="AQ76" s="13"/>
      <c r="AR76" s="13"/>
      <c r="AS76" s="13"/>
    </row>
    <row r="77" spans="1:45" s="6" customFormat="1" ht="9.6" customHeight="1">
      <c r="A77" s="86" t="s">
        <v>15</v>
      </c>
      <c r="B77" s="88" t="s">
        <v>24</v>
      </c>
      <c r="C77" s="87">
        <v>95830</v>
      </c>
      <c r="D77" s="87" t="s">
        <v>2</v>
      </c>
      <c r="E77" s="87">
        <v>11</v>
      </c>
      <c r="F77" s="87" t="s">
        <v>2</v>
      </c>
      <c r="G77" s="87">
        <v>5</v>
      </c>
      <c r="H77" s="87" t="s">
        <v>2</v>
      </c>
      <c r="I77" s="87">
        <v>6</v>
      </c>
      <c r="J77" s="87" t="s">
        <v>2</v>
      </c>
      <c r="K77" s="87">
        <v>22</v>
      </c>
      <c r="L77" s="89">
        <v>2.2957320254617553E-2</v>
      </c>
      <c r="M77" s="90"/>
      <c r="N77" s="87"/>
      <c r="O77" s="88"/>
      <c r="P77" s="87"/>
      <c r="Q77" s="88"/>
      <c r="R77" s="87"/>
      <c r="S77" s="87"/>
      <c r="T77" s="87"/>
      <c r="U77" s="87"/>
      <c r="V77" s="87"/>
      <c r="W77" s="87"/>
      <c r="X77" s="87"/>
      <c r="Y77" s="89"/>
      <c r="Z77" s="95"/>
      <c r="AA77" s="87"/>
      <c r="AB77" s="88"/>
      <c r="AC77" s="87"/>
      <c r="AD77" s="88"/>
      <c r="AE77" s="87"/>
      <c r="AF77" s="87"/>
      <c r="AG77" s="87"/>
      <c r="AH77" s="87"/>
      <c r="AI77" s="87"/>
      <c r="AJ77" s="87"/>
      <c r="AK77" s="87"/>
      <c r="AL77" s="89"/>
      <c r="AM77" s="91"/>
      <c r="AN77" s="13"/>
      <c r="AO77" s="13"/>
      <c r="AP77" s="13"/>
      <c r="AQ77" s="13"/>
      <c r="AR77" s="13"/>
      <c r="AS77" s="13"/>
    </row>
    <row r="78" spans="1:45" s="6" customFormat="1" ht="9.6" customHeight="1">
      <c r="A78" s="86" t="s">
        <v>27</v>
      </c>
      <c r="B78" s="88" t="s">
        <v>24</v>
      </c>
      <c r="C78" s="87">
        <v>20293</v>
      </c>
      <c r="D78" s="87" t="s">
        <v>2</v>
      </c>
      <c r="E78" s="87">
        <v>87</v>
      </c>
      <c r="F78" s="87">
        <v>87</v>
      </c>
      <c r="G78" s="87">
        <v>94</v>
      </c>
      <c r="H78" s="87">
        <v>94</v>
      </c>
      <c r="I78" s="87">
        <v>8</v>
      </c>
      <c r="J78" s="87">
        <v>8</v>
      </c>
      <c r="K78" s="87">
        <v>189</v>
      </c>
      <c r="L78" s="89">
        <v>0.93135563987581915</v>
      </c>
      <c r="M78" s="90"/>
      <c r="N78" s="87"/>
      <c r="O78" s="88"/>
      <c r="P78" s="87"/>
      <c r="Q78" s="88"/>
      <c r="R78" s="87"/>
      <c r="S78" s="87"/>
      <c r="T78" s="87"/>
      <c r="U78" s="87"/>
      <c r="V78" s="87"/>
      <c r="W78" s="87"/>
      <c r="X78" s="87"/>
      <c r="Y78" s="89"/>
      <c r="Z78" s="95"/>
      <c r="AA78" s="87"/>
      <c r="AB78" s="88"/>
      <c r="AC78" s="87"/>
      <c r="AD78" s="88"/>
      <c r="AE78" s="87"/>
      <c r="AF78" s="87"/>
      <c r="AG78" s="87"/>
      <c r="AH78" s="87"/>
      <c r="AI78" s="87"/>
      <c r="AJ78" s="87"/>
      <c r="AK78" s="87"/>
      <c r="AL78" s="89"/>
      <c r="AM78" s="91"/>
      <c r="AN78" s="13"/>
      <c r="AO78" s="13"/>
      <c r="AP78" s="13"/>
      <c r="AQ78" s="13"/>
      <c r="AR78" s="13"/>
      <c r="AS78" s="13"/>
    </row>
    <row r="79" spans="1:45" s="6" customFormat="1" ht="9.6" customHeight="1">
      <c r="A79" s="86" t="s">
        <v>16</v>
      </c>
      <c r="B79" s="88" t="s">
        <v>24</v>
      </c>
      <c r="C79" s="87" t="s">
        <v>0</v>
      </c>
      <c r="D79" s="87" t="s">
        <v>2</v>
      </c>
      <c r="E79" s="87" t="s">
        <v>2</v>
      </c>
      <c r="F79" s="87" t="s">
        <v>2</v>
      </c>
      <c r="G79" s="87" t="s">
        <v>2</v>
      </c>
      <c r="H79" s="87" t="s">
        <v>2</v>
      </c>
      <c r="I79" s="87" t="s">
        <v>2</v>
      </c>
      <c r="J79" s="87" t="s">
        <v>2</v>
      </c>
      <c r="K79" s="87">
        <v>2291</v>
      </c>
      <c r="L79" s="89" t="s">
        <v>2</v>
      </c>
      <c r="M79" s="90"/>
      <c r="N79" s="87"/>
      <c r="O79" s="88"/>
      <c r="P79" s="87"/>
      <c r="Q79" s="88"/>
      <c r="R79" s="87"/>
      <c r="S79" s="87"/>
      <c r="T79" s="87"/>
      <c r="U79" s="87"/>
      <c r="V79" s="87"/>
      <c r="W79" s="87"/>
      <c r="X79" s="87"/>
      <c r="Y79" s="89"/>
      <c r="Z79" s="95"/>
      <c r="AA79" s="87"/>
      <c r="AB79" s="88"/>
      <c r="AC79" s="87"/>
      <c r="AD79" s="88"/>
      <c r="AE79" s="87"/>
      <c r="AF79" s="87"/>
      <c r="AG79" s="87"/>
      <c r="AH79" s="87"/>
      <c r="AI79" s="87"/>
      <c r="AJ79" s="87"/>
      <c r="AK79" s="87"/>
      <c r="AL79" s="89"/>
      <c r="AM79" s="91"/>
      <c r="AN79" s="13"/>
      <c r="AO79" s="13"/>
      <c r="AP79" s="13"/>
      <c r="AQ79" s="13"/>
      <c r="AR79" s="13"/>
      <c r="AS79" s="13"/>
    </row>
    <row r="80" spans="1:45" s="6" customFormat="1" ht="9.6" customHeight="1">
      <c r="A80" s="86" t="s">
        <v>17</v>
      </c>
      <c r="B80" s="88" t="s">
        <v>24</v>
      </c>
      <c r="C80" s="87">
        <v>22364</v>
      </c>
      <c r="D80" s="87" t="s">
        <v>2</v>
      </c>
      <c r="E80" s="87" t="s">
        <v>2</v>
      </c>
      <c r="F80" s="87" t="s">
        <v>2</v>
      </c>
      <c r="G80" s="87" t="s">
        <v>2</v>
      </c>
      <c r="H80" s="87" t="s">
        <v>2</v>
      </c>
      <c r="I80" s="87" t="s">
        <v>2</v>
      </c>
      <c r="J80" s="87" t="s">
        <v>2</v>
      </c>
      <c r="K80" s="87" t="s">
        <v>2</v>
      </c>
      <c r="L80" s="89" t="s">
        <v>2</v>
      </c>
      <c r="M80" s="90"/>
      <c r="N80" s="87"/>
      <c r="O80" s="88"/>
      <c r="P80" s="87"/>
      <c r="Q80" s="88"/>
      <c r="R80" s="87"/>
      <c r="S80" s="87"/>
      <c r="T80" s="87"/>
      <c r="U80" s="87"/>
      <c r="V80" s="87"/>
      <c r="W80" s="87"/>
      <c r="X80" s="87"/>
      <c r="Y80" s="89"/>
      <c r="Z80" s="95"/>
      <c r="AA80" s="87"/>
      <c r="AB80" s="88"/>
      <c r="AC80" s="87"/>
      <c r="AD80" s="88"/>
      <c r="AE80" s="87"/>
      <c r="AF80" s="87"/>
      <c r="AG80" s="87"/>
      <c r="AH80" s="87"/>
      <c r="AI80" s="87"/>
      <c r="AJ80" s="87"/>
      <c r="AK80" s="87"/>
      <c r="AL80" s="89"/>
      <c r="AM80" s="91"/>
      <c r="AN80" s="13"/>
      <c r="AO80" s="13"/>
      <c r="AP80" s="13"/>
      <c r="AQ80" s="13"/>
      <c r="AR80" s="13"/>
      <c r="AS80" s="13"/>
    </row>
    <row r="81" spans="1:45" s="6" customFormat="1" ht="9.6" customHeight="1">
      <c r="A81" s="86" t="s">
        <v>28</v>
      </c>
      <c r="B81" s="88" t="s">
        <v>24</v>
      </c>
      <c r="C81" s="87">
        <v>34740</v>
      </c>
      <c r="D81" s="87" t="s">
        <v>2</v>
      </c>
      <c r="E81" s="87">
        <v>1459</v>
      </c>
      <c r="F81" s="87" t="s">
        <v>2</v>
      </c>
      <c r="G81" s="87">
        <v>1107</v>
      </c>
      <c r="H81" s="87" t="s">
        <v>2</v>
      </c>
      <c r="I81" s="87">
        <v>1975</v>
      </c>
      <c r="J81" s="87" t="s">
        <v>2</v>
      </c>
      <c r="K81" s="87">
        <v>4541</v>
      </c>
      <c r="L81" s="89">
        <v>13.07138744962579</v>
      </c>
      <c r="M81" s="90"/>
      <c r="N81" s="87"/>
      <c r="O81" s="88"/>
      <c r="P81" s="87"/>
      <c r="Q81" s="88"/>
      <c r="R81" s="87"/>
      <c r="S81" s="87"/>
      <c r="T81" s="87"/>
      <c r="U81" s="87"/>
      <c r="V81" s="87"/>
      <c r="W81" s="87"/>
      <c r="X81" s="87"/>
      <c r="Y81" s="89"/>
      <c r="Z81" s="95"/>
      <c r="AA81" s="87"/>
      <c r="AB81" s="88"/>
      <c r="AC81" s="87"/>
      <c r="AD81" s="88"/>
      <c r="AE81" s="87"/>
      <c r="AF81" s="87"/>
      <c r="AG81" s="87"/>
      <c r="AH81" s="87"/>
      <c r="AI81" s="87"/>
      <c r="AJ81" s="87"/>
      <c r="AK81" s="87"/>
      <c r="AL81" s="89"/>
      <c r="AM81" s="91"/>
      <c r="AN81" s="13"/>
      <c r="AO81" s="13"/>
      <c r="AP81" s="13"/>
      <c r="AQ81" s="13"/>
      <c r="AR81" s="13"/>
      <c r="AS81" s="13"/>
    </row>
    <row r="82" spans="1:45" s="6" customFormat="1" ht="9.6" customHeight="1">
      <c r="A82" s="86" t="s">
        <v>38</v>
      </c>
      <c r="B82" s="88" t="s">
        <v>24</v>
      </c>
      <c r="C82" s="87">
        <v>3674</v>
      </c>
      <c r="D82" s="87">
        <v>3674</v>
      </c>
      <c r="E82" s="87">
        <v>233</v>
      </c>
      <c r="F82" s="87">
        <v>233</v>
      </c>
      <c r="G82" s="87" t="s">
        <v>2</v>
      </c>
      <c r="H82" s="87" t="s">
        <v>2</v>
      </c>
      <c r="I82" s="87">
        <v>328</v>
      </c>
      <c r="J82" s="87">
        <v>328</v>
      </c>
      <c r="K82" s="87">
        <v>561</v>
      </c>
      <c r="L82" s="89">
        <v>15.269461077844312</v>
      </c>
      <c r="M82" s="90"/>
      <c r="N82" s="87"/>
      <c r="O82" s="88"/>
      <c r="P82" s="87"/>
      <c r="Q82" s="88"/>
      <c r="R82" s="87"/>
      <c r="S82" s="87"/>
      <c r="T82" s="87"/>
      <c r="U82" s="87"/>
      <c r="V82" s="87"/>
      <c r="W82" s="87"/>
      <c r="X82" s="87"/>
      <c r="Y82" s="89"/>
      <c r="Z82" s="95"/>
      <c r="AA82" s="87"/>
      <c r="AB82" s="88"/>
      <c r="AC82" s="87"/>
      <c r="AD82" s="88"/>
      <c r="AE82" s="87"/>
      <c r="AF82" s="87"/>
      <c r="AG82" s="87"/>
      <c r="AH82" s="87"/>
      <c r="AI82" s="87"/>
      <c r="AJ82" s="87"/>
      <c r="AK82" s="87"/>
      <c r="AL82" s="89"/>
      <c r="AM82" s="91"/>
      <c r="AN82" s="13"/>
      <c r="AO82" s="13"/>
      <c r="AP82" s="13"/>
      <c r="AQ82" s="13"/>
      <c r="AR82" s="13"/>
      <c r="AS82" s="13"/>
    </row>
    <row r="83" spans="1:45" s="6" customFormat="1" ht="9.6" customHeight="1">
      <c r="A83" s="86" t="s">
        <v>39</v>
      </c>
      <c r="B83" s="88" t="s">
        <v>24</v>
      </c>
      <c r="C83" s="87">
        <v>26600</v>
      </c>
      <c r="D83" s="87" t="s">
        <v>2</v>
      </c>
      <c r="E83" s="87">
        <v>242</v>
      </c>
      <c r="F83" s="87">
        <v>242</v>
      </c>
      <c r="G83" s="87">
        <v>99</v>
      </c>
      <c r="H83" s="87">
        <v>99</v>
      </c>
      <c r="I83" s="87">
        <v>418</v>
      </c>
      <c r="J83" s="87">
        <v>418</v>
      </c>
      <c r="K83" s="87">
        <v>759</v>
      </c>
      <c r="L83" s="89">
        <v>2.8533834586466167</v>
      </c>
      <c r="M83" s="90"/>
      <c r="N83" s="87"/>
      <c r="O83" s="88"/>
      <c r="P83" s="87"/>
      <c r="Q83" s="88"/>
      <c r="R83" s="87"/>
      <c r="S83" s="87"/>
      <c r="T83" s="87"/>
      <c r="U83" s="87"/>
      <c r="V83" s="87"/>
      <c r="W83" s="87"/>
      <c r="X83" s="87"/>
      <c r="Y83" s="89"/>
      <c r="Z83" s="95"/>
      <c r="AA83" s="87"/>
      <c r="AB83" s="88"/>
      <c r="AC83" s="87"/>
      <c r="AD83" s="88"/>
      <c r="AE83" s="87"/>
      <c r="AF83" s="87"/>
      <c r="AG83" s="87"/>
      <c r="AH83" s="87"/>
      <c r="AI83" s="87"/>
      <c r="AJ83" s="87"/>
      <c r="AK83" s="87"/>
      <c r="AL83" s="89"/>
      <c r="AM83" s="91"/>
      <c r="AN83" s="13"/>
      <c r="AO83" s="13"/>
      <c r="AP83" s="13"/>
      <c r="AQ83" s="13"/>
      <c r="AR83" s="13"/>
      <c r="AS83" s="13"/>
    </row>
    <row r="84" spans="1:45" s="6" customFormat="1" ht="9.6" customHeight="1">
      <c r="A84" s="86" t="s">
        <v>40</v>
      </c>
      <c r="B84" s="88" t="s">
        <v>24</v>
      </c>
      <c r="C84" s="87">
        <v>40400</v>
      </c>
      <c r="D84" s="87" t="s">
        <v>2</v>
      </c>
      <c r="E84" s="87">
        <v>81</v>
      </c>
      <c r="F84" s="87">
        <v>81</v>
      </c>
      <c r="G84" s="87" t="s">
        <v>2</v>
      </c>
      <c r="H84" s="87" t="s">
        <v>2</v>
      </c>
      <c r="I84" s="87">
        <v>29</v>
      </c>
      <c r="J84" s="87">
        <v>29</v>
      </c>
      <c r="K84" s="87">
        <v>110</v>
      </c>
      <c r="L84" s="89">
        <v>0.27227722772277224</v>
      </c>
      <c r="M84" s="90"/>
      <c r="N84" s="87"/>
      <c r="O84" s="88"/>
      <c r="P84" s="87"/>
      <c r="Q84" s="88"/>
      <c r="R84" s="87"/>
      <c r="S84" s="87"/>
      <c r="T84" s="87"/>
      <c r="U84" s="87"/>
      <c r="V84" s="87"/>
      <c r="W84" s="87"/>
      <c r="X84" s="87"/>
      <c r="Y84" s="89"/>
      <c r="Z84" s="95"/>
      <c r="AA84" s="87"/>
      <c r="AB84" s="88"/>
      <c r="AC84" s="87"/>
      <c r="AD84" s="88"/>
      <c r="AE84" s="87"/>
      <c r="AF84" s="87"/>
      <c r="AG84" s="87"/>
      <c r="AH84" s="87"/>
      <c r="AI84" s="87"/>
      <c r="AJ84" s="87"/>
      <c r="AK84" s="87"/>
      <c r="AL84" s="89"/>
      <c r="AM84" s="91"/>
      <c r="AN84" s="13"/>
      <c r="AO84" s="13"/>
      <c r="AP84" s="13"/>
      <c r="AQ84" s="13"/>
      <c r="AR84" s="13"/>
      <c r="AS84" s="13"/>
    </row>
    <row r="85" spans="1:45" s="6" customFormat="1" ht="9.6" customHeight="1">
      <c r="A85" s="86" t="s">
        <v>41</v>
      </c>
      <c r="B85" s="88" t="s">
        <v>24</v>
      </c>
      <c r="C85" s="87">
        <v>13727</v>
      </c>
      <c r="D85" s="87">
        <v>13727</v>
      </c>
      <c r="E85" s="87">
        <v>1640</v>
      </c>
      <c r="F85" s="87">
        <v>1640</v>
      </c>
      <c r="G85" s="87">
        <v>1096</v>
      </c>
      <c r="H85" s="87">
        <v>1096</v>
      </c>
      <c r="I85" s="87">
        <v>2430</v>
      </c>
      <c r="J85" s="87">
        <v>2430</v>
      </c>
      <c r="K85" s="87">
        <v>5166</v>
      </c>
      <c r="L85" s="89">
        <v>37.633860275369706</v>
      </c>
      <c r="M85" s="90"/>
      <c r="N85" s="87"/>
      <c r="O85" s="88"/>
      <c r="P85" s="87"/>
      <c r="Q85" s="88"/>
      <c r="R85" s="87"/>
      <c r="S85" s="87"/>
      <c r="T85" s="87"/>
      <c r="U85" s="87"/>
      <c r="V85" s="87"/>
      <c r="W85" s="87"/>
      <c r="X85" s="87"/>
      <c r="Y85" s="89"/>
      <c r="Z85" s="95"/>
      <c r="AA85" s="87"/>
      <c r="AB85" s="88"/>
      <c r="AC85" s="87"/>
      <c r="AD85" s="88"/>
      <c r="AE85" s="87"/>
      <c r="AF85" s="87"/>
      <c r="AG85" s="87"/>
      <c r="AH85" s="87"/>
      <c r="AI85" s="87"/>
      <c r="AJ85" s="87"/>
      <c r="AK85" s="87"/>
      <c r="AL85" s="89"/>
      <c r="AM85" s="91"/>
      <c r="AN85" s="13"/>
      <c r="AO85" s="13"/>
      <c r="AP85" s="13"/>
      <c r="AQ85" s="13"/>
      <c r="AR85" s="13"/>
      <c r="AS85" s="13"/>
    </row>
    <row r="86" spans="1:45" s="6" customFormat="1" ht="9.6" customHeight="1">
      <c r="A86" s="86" t="s">
        <v>42</v>
      </c>
      <c r="B86" s="88" t="s">
        <v>24</v>
      </c>
      <c r="C86" s="87">
        <v>32800</v>
      </c>
      <c r="D86" s="87" t="s">
        <v>2</v>
      </c>
      <c r="E86" s="87" t="s">
        <v>2</v>
      </c>
      <c r="F86" s="87" t="s">
        <v>2</v>
      </c>
      <c r="G86" s="87" t="s">
        <v>2</v>
      </c>
      <c r="H86" s="87" t="s">
        <v>2</v>
      </c>
      <c r="I86" s="87">
        <v>29</v>
      </c>
      <c r="J86" s="87" t="s">
        <v>2</v>
      </c>
      <c r="K86" s="87">
        <v>29</v>
      </c>
      <c r="L86" s="89">
        <v>8.8414634146341473E-2</v>
      </c>
      <c r="M86" s="90"/>
      <c r="N86" s="87"/>
      <c r="O86" s="88"/>
      <c r="P86" s="87"/>
      <c r="Q86" s="88"/>
      <c r="R86" s="87"/>
      <c r="S86" s="87"/>
      <c r="T86" s="87"/>
      <c r="U86" s="87"/>
      <c r="V86" s="87"/>
      <c r="W86" s="87"/>
      <c r="X86" s="87"/>
      <c r="Y86" s="89"/>
      <c r="Z86" s="95"/>
      <c r="AA86" s="87"/>
      <c r="AB86" s="88"/>
      <c r="AC86" s="87"/>
      <c r="AD86" s="88"/>
      <c r="AE86" s="87"/>
      <c r="AF86" s="87"/>
      <c r="AG86" s="87"/>
      <c r="AH86" s="87"/>
      <c r="AI86" s="87"/>
      <c r="AJ86" s="87"/>
      <c r="AK86" s="87"/>
      <c r="AL86" s="89"/>
      <c r="AM86" s="91"/>
      <c r="AN86" s="13"/>
      <c r="AO86" s="13"/>
      <c r="AP86" s="13"/>
      <c r="AQ86" s="13"/>
      <c r="AR86" s="13"/>
      <c r="AS86" s="13"/>
    </row>
    <row r="87" spans="1:45" s="6" customFormat="1" ht="9.6" customHeight="1">
      <c r="A87" s="86" t="s">
        <v>29</v>
      </c>
      <c r="B87" s="88"/>
      <c r="C87" s="87" t="s">
        <v>31</v>
      </c>
      <c r="D87" s="87" t="s">
        <v>2</v>
      </c>
      <c r="E87" s="87" t="s">
        <v>2</v>
      </c>
      <c r="F87" s="87" t="s">
        <v>2</v>
      </c>
      <c r="G87" s="87" t="s">
        <v>2</v>
      </c>
      <c r="H87" s="87" t="s">
        <v>2</v>
      </c>
      <c r="I87" s="87" t="s">
        <v>2</v>
      </c>
      <c r="J87" s="87" t="s">
        <v>2</v>
      </c>
      <c r="K87" s="87" t="s">
        <v>32</v>
      </c>
      <c r="L87" s="89" t="s">
        <v>33</v>
      </c>
      <c r="M87" s="90"/>
      <c r="N87" s="87"/>
      <c r="O87" s="88"/>
      <c r="P87" s="87"/>
      <c r="Q87" s="88"/>
      <c r="R87" s="87"/>
      <c r="S87" s="87"/>
      <c r="T87" s="87"/>
      <c r="U87" s="87"/>
      <c r="V87" s="87"/>
      <c r="W87" s="87"/>
      <c r="X87" s="87"/>
      <c r="Y87" s="89"/>
      <c r="Z87" s="95"/>
      <c r="AA87" s="87"/>
      <c r="AB87" s="88"/>
      <c r="AC87" s="87"/>
      <c r="AD87" s="88"/>
      <c r="AE87" s="87"/>
      <c r="AF87" s="87"/>
      <c r="AG87" s="87"/>
      <c r="AH87" s="87"/>
      <c r="AI87" s="87"/>
      <c r="AJ87" s="87"/>
      <c r="AK87" s="87"/>
      <c r="AL87" s="89"/>
      <c r="AM87" s="91"/>
      <c r="AN87" s="13"/>
      <c r="AO87" s="13"/>
      <c r="AP87" s="13"/>
      <c r="AQ87" s="13"/>
      <c r="AR87" s="13"/>
      <c r="AS87" s="13"/>
    </row>
    <row r="88" spans="1:45" s="6" customFormat="1" ht="9.6" customHeight="1">
      <c r="A88" s="86" t="s">
        <v>43</v>
      </c>
      <c r="B88" s="88" t="s">
        <v>24</v>
      </c>
      <c r="C88" s="87">
        <v>1830</v>
      </c>
      <c r="D88" s="87" t="s">
        <v>2</v>
      </c>
      <c r="E88" s="87" t="s">
        <v>2</v>
      </c>
      <c r="F88" s="87" t="s">
        <v>2</v>
      </c>
      <c r="G88" s="87" t="s">
        <v>2</v>
      </c>
      <c r="H88" s="87" t="s">
        <v>2</v>
      </c>
      <c r="I88" s="87" t="s">
        <v>2</v>
      </c>
      <c r="J88" s="87" t="s">
        <v>2</v>
      </c>
      <c r="K88" s="87" t="s">
        <v>2</v>
      </c>
      <c r="L88" s="89" t="s">
        <v>2</v>
      </c>
      <c r="M88" s="90"/>
      <c r="N88" s="87"/>
      <c r="O88" s="88"/>
      <c r="P88" s="87"/>
      <c r="Q88" s="88"/>
      <c r="R88" s="87"/>
      <c r="S88" s="87"/>
      <c r="T88" s="87"/>
      <c r="U88" s="87"/>
      <c r="V88" s="87"/>
      <c r="W88" s="87"/>
      <c r="X88" s="87"/>
      <c r="Y88" s="89"/>
      <c r="Z88" s="95"/>
      <c r="AA88" s="87"/>
      <c r="AB88" s="88"/>
      <c r="AC88" s="87"/>
      <c r="AD88" s="88"/>
      <c r="AE88" s="87"/>
      <c r="AF88" s="87"/>
      <c r="AG88" s="87"/>
      <c r="AH88" s="87"/>
      <c r="AI88" s="87"/>
      <c r="AJ88" s="87"/>
      <c r="AK88" s="87"/>
      <c r="AL88" s="89"/>
      <c r="AM88" s="91"/>
      <c r="AN88" s="13"/>
      <c r="AO88" s="13"/>
      <c r="AP88" s="13"/>
      <c r="AQ88" s="13"/>
      <c r="AR88" s="13"/>
      <c r="AS88" s="13"/>
    </row>
    <row r="89" spans="1:45" s="6" customFormat="1" ht="9.6" customHeight="1">
      <c r="A89" s="86" t="s">
        <v>3</v>
      </c>
      <c r="B89" s="88" t="s">
        <v>24</v>
      </c>
      <c r="C89" s="87">
        <v>158</v>
      </c>
      <c r="D89" s="87">
        <v>149</v>
      </c>
      <c r="E89" s="87">
        <v>13</v>
      </c>
      <c r="F89" s="87">
        <v>13</v>
      </c>
      <c r="G89" s="87">
        <v>1</v>
      </c>
      <c r="H89" s="87">
        <v>1</v>
      </c>
      <c r="I89" s="87">
        <v>25</v>
      </c>
      <c r="J89" s="87">
        <v>25</v>
      </c>
      <c r="K89" s="87">
        <v>39</v>
      </c>
      <c r="L89" s="89">
        <v>24.683544303797468</v>
      </c>
      <c r="M89" s="90"/>
      <c r="N89" s="87"/>
      <c r="O89" s="88"/>
      <c r="P89" s="87"/>
      <c r="Q89" s="88"/>
      <c r="R89" s="87"/>
      <c r="S89" s="87"/>
      <c r="T89" s="87"/>
      <c r="U89" s="87"/>
      <c r="V89" s="87"/>
      <c r="W89" s="87"/>
      <c r="X89" s="87"/>
      <c r="Y89" s="89"/>
      <c r="Z89" s="95"/>
      <c r="AA89" s="87"/>
      <c r="AB89" s="88"/>
      <c r="AC89" s="87"/>
      <c r="AD89" s="88"/>
      <c r="AE89" s="87"/>
      <c r="AF89" s="87"/>
      <c r="AG89" s="87"/>
      <c r="AH89" s="87"/>
      <c r="AI89" s="87"/>
      <c r="AJ89" s="87"/>
      <c r="AK89" s="87"/>
      <c r="AL89" s="89"/>
      <c r="AM89" s="91"/>
      <c r="AN89" s="13"/>
      <c r="AO89" s="13"/>
      <c r="AP89" s="13"/>
      <c r="AQ89" s="13"/>
      <c r="AR89" s="13"/>
      <c r="AS89" s="13"/>
    </row>
    <row r="90" spans="1:45" s="6" customFormat="1" ht="9.6" customHeight="1">
      <c r="A90" s="86" t="s">
        <v>4</v>
      </c>
      <c r="B90" s="88"/>
      <c r="C90" s="87">
        <v>42677</v>
      </c>
      <c r="D90" s="87" t="s">
        <v>2</v>
      </c>
      <c r="E90" s="87" t="s">
        <v>2</v>
      </c>
      <c r="F90" s="87" t="s">
        <v>2</v>
      </c>
      <c r="G90" s="87" t="s">
        <v>2</v>
      </c>
      <c r="H90" s="87" t="s">
        <v>2</v>
      </c>
      <c r="I90" s="87" t="s">
        <v>2</v>
      </c>
      <c r="J90" s="87" t="s">
        <v>2</v>
      </c>
      <c r="K90" s="87">
        <v>2435</v>
      </c>
      <c r="L90" s="89">
        <v>5.7056494130327806</v>
      </c>
      <c r="M90" s="90"/>
      <c r="N90" s="87"/>
      <c r="O90" s="88"/>
      <c r="P90" s="87"/>
      <c r="Q90" s="88"/>
      <c r="R90" s="87"/>
      <c r="S90" s="87"/>
      <c r="T90" s="87"/>
      <c r="U90" s="87"/>
      <c r="V90" s="87"/>
      <c r="W90" s="87"/>
      <c r="X90" s="87"/>
      <c r="Y90" s="89"/>
      <c r="Z90" s="95"/>
      <c r="AA90" s="87"/>
      <c r="AB90" s="88"/>
      <c r="AC90" s="87"/>
      <c r="AD90" s="88"/>
      <c r="AE90" s="87"/>
      <c r="AF90" s="87"/>
      <c r="AG90" s="87"/>
      <c r="AH90" s="87"/>
      <c r="AI90" s="87"/>
      <c r="AJ90" s="87"/>
      <c r="AK90" s="87"/>
      <c r="AL90" s="89"/>
      <c r="AM90" s="91"/>
      <c r="AN90" s="13"/>
      <c r="AO90" s="13"/>
      <c r="AP90" s="13"/>
      <c r="AQ90" s="13"/>
      <c r="AR90" s="13"/>
      <c r="AS90" s="13"/>
    </row>
    <row r="91" spans="1:45" s="6" customFormat="1" ht="9.6" customHeight="1">
      <c r="A91" s="86" t="s">
        <v>5</v>
      </c>
      <c r="B91" s="88"/>
      <c r="C91" s="87">
        <v>30000</v>
      </c>
      <c r="D91" s="87" t="s">
        <v>2</v>
      </c>
      <c r="E91" s="87" t="s">
        <v>2</v>
      </c>
      <c r="F91" s="87" t="s">
        <v>2</v>
      </c>
      <c r="G91" s="87" t="s">
        <v>2</v>
      </c>
      <c r="H91" s="87" t="s">
        <v>2</v>
      </c>
      <c r="I91" s="87" t="s">
        <v>2</v>
      </c>
      <c r="J91" s="87" t="s">
        <v>2</v>
      </c>
      <c r="K91" s="87" t="s">
        <v>2</v>
      </c>
      <c r="L91" s="89" t="s">
        <v>2</v>
      </c>
      <c r="M91" s="90"/>
      <c r="N91" s="87"/>
      <c r="O91" s="88"/>
      <c r="P91" s="87"/>
      <c r="Q91" s="88"/>
      <c r="R91" s="87"/>
      <c r="S91" s="87"/>
      <c r="T91" s="87"/>
      <c r="U91" s="87"/>
      <c r="V91" s="87"/>
      <c r="W91" s="87"/>
      <c r="X91" s="87"/>
      <c r="Y91" s="89"/>
      <c r="Z91" s="95"/>
      <c r="AA91" s="87"/>
      <c r="AB91" s="88"/>
      <c r="AC91" s="87"/>
      <c r="AD91" s="88"/>
      <c r="AE91" s="87"/>
      <c r="AF91" s="87"/>
      <c r="AG91" s="87"/>
      <c r="AH91" s="87"/>
      <c r="AI91" s="87"/>
      <c r="AJ91" s="87"/>
      <c r="AK91" s="87"/>
      <c r="AL91" s="89"/>
      <c r="AM91" s="91"/>
      <c r="AN91" s="13"/>
      <c r="AO91" s="13"/>
      <c r="AP91" s="13"/>
      <c r="AQ91" s="13"/>
      <c r="AR91" s="13"/>
      <c r="AS91" s="13"/>
    </row>
    <row r="92" spans="1:45" s="6" customFormat="1" ht="9.6" customHeight="1">
      <c r="A92" s="86" t="s">
        <v>6</v>
      </c>
      <c r="B92" s="88" t="s">
        <v>24</v>
      </c>
      <c r="C92" s="87">
        <v>908</v>
      </c>
      <c r="D92" s="87" t="s">
        <v>2</v>
      </c>
      <c r="E92" s="87">
        <v>101</v>
      </c>
      <c r="F92" s="87" t="s">
        <v>2</v>
      </c>
      <c r="G92" s="87">
        <v>71</v>
      </c>
      <c r="H92" s="87" t="s">
        <v>2</v>
      </c>
      <c r="I92" s="87">
        <v>140</v>
      </c>
      <c r="J92" s="87" t="s">
        <v>2</v>
      </c>
      <c r="K92" s="87">
        <v>312</v>
      </c>
      <c r="L92" s="89">
        <v>34.36123348017621</v>
      </c>
      <c r="M92" s="90"/>
      <c r="N92" s="87"/>
      <c r="O92" s="88"/>
      <c r="P92" s="87"/>
      <c r="Q92" s="88"/>
      <c r="R92" s="87"/>
      <c r="S92" s="87"/>
      <c r="T92" s="87"/>
      <c r="U92" s="87"/>
      <c r="V92" s="87"/>
      <c r="W92" s="87"/>
      <c r="X92" s="87"/>
      <c r="Y92" s="89"/>
      <c r="Z92" s="95"/>
      <c r="AA92" s="87"/>
      <c r="AB92" s="88"/>
      <c r="AC92" s="87"/>
      <c r="AD92" s="88"/>
      <c r="AE92" s="87"/>
      <c r="AF92" s="87"/>
      <c r="AG92" s="87"/>
      <c r="AH92" s="87"/>
      <c r="AI92" s="87"/>
      <c r="AJ92" s="87"/>
      <c r="AK92" s="87"/>
      <c r="AL92" s="89"/>
      <c r="AM92" s="91"/>
      <c r="AN92" s="13"/>
      <c r="AO92" s="13"/>
      <c r="AP92" s="13"/>
      <c r="AQ92" s="13"/>
      <c r="AR92" s="13"/>
      <c r="AS92" s="13"/>
    </row>
    <row r="93" spans="1:45" s="6" customFormat="1" ht="9.6" customHeight="1">
      <c r="A93" s="86" t="s">
        <v>7</v>
      </c>
      <c r="B93" s="88" t="s">
        <v>24</v>
      </c>
      <c r="C93" s="87">
        <v>10130</v>
      </c>
      <c r="D93" s="87">
        <v>10130</v>
      </c>
      <c r="E93" s="87">
        <v>411</v>
      </c>
      <c r="F93" s="87">
        <v>411</v>
      </c>
      <c r="G93" s="87">
        <v>100</v>
      </c>
      <c r="H93" s="87">
        <v>100</v>
      </c>
      <c r="I93" s="87">
        <v>430</v>
      </c>
      <c r="J93" s="87">
        <v>430</v>
      </c>
      <c r="K93" s="87">
        <v>941</v>
      </c>
      <c r="L93" s="89">
        <v>9.2892398815399808</v>
      </c>
      <c r="M93" s="90"/>
      <c r="N93" s="87"/>
      <c r="O93" s="88"/>
      <c r="P93" s="87"/>
      <c r="Q93" s="88"/>
      <c r="R93" s="87"/>
      <c r="S93" s="87"/>
      <c r="T93" s="87"/>
      <c r="U93" s="87"/>
      <c r="V93" s="87"/>
      <c r="W93" s="87"/>
      <c r="X93" s="87"/>
      <c r="Y93" s="89"/>
      <c r="Z93" s="95"/>
      <c r="AA93" s="87"/>
      <c r="AB93" s="88"/>
      <c r="AC93" s="87"/>
      <c r="AD93" s="88"/>
      <c r="AE93" s="87"/>
      <c r="AF93" s="87"/>
      <c r="AG93" s="87"/>
      <c r="AH93" s="87"/>
      <c r="AI93" s="87"/>
      <c r="AJ93" s="87"/>
      <c r="AK93" s="87"/>
      <c r="AL93" s="89"/>
      <c r="AM93" s="91"/>
      <c r="AN93" s="13"/>
      <c r="AO93" s="13"/>
      <c r="AP93" s="13"/>
      <c r="AQ93" s="13"/>
      <c r="AR93" s="13"/>
      <c r="AS93" s="13"/>
    </row>
    <row r="94" spans="1:45" s="6" customFormat="1" ht="9.6" customHeight="1">
      <c r="A94" s="86" t="s">
        <v>8</v>
      </c>
      <c r="B94" s="88"/>
      <c r="C94" s="87">
        <v>35368</v>
      </c>
      <c r="D94" s="87" t="s">
        <v>2</v>
      </c>
      <c r="E94" s="87" t="s">
        <v>2</v>
      </c>
      <c r="F94" s="87" t="s">
        <v>2</v>
      </c>
      <c r="G94" s="87" t="s">
        <v>2</v>
      </c>
      <c r="H94" s="87" t="s">
        <v>2</v>
      </c>
      <c r="I94" s="87" t="s">
        <v>2</v>
      </c>
      <c r="J94" s="87" t="s">
        <v>2</v>
      </c>
      <c r="K94" s="87">
        <v>0</v>
      </c>
      <c r="L94" s="89">
        <v>0</v>
      </c>
      <c r="M94" s="90"/>
      <c r="N94" s="87"/>
      <c r="O94" s="88"/>
      <c r="P94" s="87"/>
      <c r="Q94" s="88"/>
      <c r="R94" s="87"/>
      <c r="S94" s="87"/>
      <c r="T94" s="87"/>
      <c r="U94" s="87"/>
      <c r="V94" s="87"/>
      <c r="W94" s="87"/>
      <c r="X94" s="87"/>
      <c r="Y94" s="89"/>
      <c r="Z94" s="95"/>
      <c r="AA94" s="87"/>
      <c r="AB94" s="88"/>
      <c r="AC94" s="87"/>
      <c r="AD94" s="88"/>
      <c r="AE94" s="87"/>
      <c r="AF94" s="87"/>
      <c r="AG94" s="87"/>
      <c r="AH94" s="87"/>
      <c r="AI94" s="87"/>
      <c r="AJ94" s="87"/>
      <c r="AK94" s="87"/>
      <c r="AL94" s="89"/>
      <c r="AM94" s="91"/>
      <c r="AN94" s="13"/>
      <c r="AO94" s="13"/>
      <c r="AP94" s="13"/>
      <c r="AQ94" s="13"/>
      <c r="AR94" s="13"/>
      <c r="AS94" s="13"/>
    </row>
    <row r="95" spans="1:45" s="6" customFormat="1" ht="9.6" customHeight="1">
      <c r="A95" s="86" t="s">
        <v>9</v>
      </c>
      <c r="B95" s="88"/>
      <c r="C95" s="87" t="s">
        <v>2</v>
      </c>
      <c r="D95" s="87" t="s">
        <v>2</v>
      </c>
      <c r="E95" s="87" t="s">
        <v>2</v>
      </c>
      <c r="F95" s="87" t="s">
        <v>2</v>
      </c>
      <c r="G95" s="87" t="s">
        <v>2</v>
      </c>
      <c r="H95" s="87" t="s">
        <v>2</v>
      </c>
      <c r="I95" s="87" t="s">
        <v>2</v>
      </c>
      <c r="J95" s="87" t="s">
        <v>2</v>
      </c>
      <c r="K95" s="87" t="s">
        <v>2</v>
      </c>
      <c r="L95" s="89" t="s">
        <v>2</v>
      </c>
      <c r="M95" s="90"/>
      <c r="N95" s="87"/>
      <c r="O95" s="88"/>
      <c r="P95" s="87"/>
      <c r="Q95" s="88"/>
      <c r="R95" s="87"/>
      <c r="S95" s="87"/>
      <c r="T95" s="87"/>
      <c r="U95" s="87"/>
      <c r="V95" s="87"/>
      <c r="W95" s="87"/>
      <c r="X95" s="87"/>
      <c r="Y95" s="89"/>
      <c r="Z95" s="95"/>
      <c r="AA95" s="87"/>
      <c r="AB95" s="88"/>
      <c r="AC95" s="87"/>
      <c r="AD95" s="88"/>
      <c r="AE95" s="87"/>
      <c r="AF95" s="87"/>
      <c r="AG95" s="87"/>
      <c r="AH95" s="87"/>
      <c r="AI95" s="87"/>
      <c r="AJ95" s="87"/>
      <c r="AK95" s="87"/>
      <c r="AL95" s="89"/>
      <c r="AM95" s="91"/>
      <c r="AN95" s="13"/>
      <c r="AO95" s="13"/>
      <c r="AP95" s="13"/>
      <c r="AQ95" s="13"/>
      <c r="AR95" s="13"/>
      <c r="AS95" s="13"/>
    </row>
    <row r="96" spans="1:45" s="6" customFormat="1" ht="9.6" customHeight="1">
      <c r="A96" s="86" t="s">
        <v>30</v>
      </c>
      <c r="B96" s="88"/>
      <c r="C96" s="87">
        <v>24806</v>
      </c>
      <c r="D96" s="87" t="s">
        <v>2</v>
      </c>
      <c r="E96" s="87">
        <v>298</v>
      </c>
      <c r="F96" s="87" t="s">
        <v>2</v>
      </c>
      <c r="G96" s="87">
        <v>104</v>
      </c>
      <c r="H96" s="87" t="s">
        <v>2</v>
      </c>
      <c r="I96" s="87">
        <v>910</v>
      </c>
      <c r="J96" s="87" t="s">
        <v>2</v>
      </c>
      <c r="K96" s="87">
        <v>1312</v>
      </c>
      <c r="L96" s="89">
        <v>5.2890429734741593</v>
      </c>
      <c r="M96" s="90"/>
      <c r="N96" s="87"/>
      <c r="O96" s="88"/>
      <c r="P96" s="87"/>
      <c r="Q96" s="88"/>
      <c r="R96" s="87"/>
      <c r="S96" s="87"/>
      <c r="T96" s="87"/>
      <c r="U96" s="87"/>
      <c r="V96" s="87"/>
      <c r="W96" s="87"/>
      <c r="X96" s="87"/>
      <c r="Y96" s="89"/>
      <c r="Z96" s="95"/>
      <c r="AA96" s="87"/>
      <c r="AB96" s="88"/>
      <c r="AC96" s="87"/>
      <c r="AD96" s="88"/>
      <c r="AE96" s="87"/>
      <c r="AF96" s="87"/>
      <c r="AG96" s="87"/>
      <c r="AH96" s="87"/>
      <c r="AI96" s="87"/>
      <c r="AJ96" s="87"/>
      <c r="AK96" s="87"/>
      <c r="AL96" s="89"/>
      <c r="AM96" s="91"/>
      <c r="AN96" s="13"/>
      <c r="AO96" s="13"/>
      <c r="AP96" s="13"/>
      <c r="AQ96" s="13"/>
      <c r="AR96" s="13"/>
      <c r="AS96" s="13"/>
    </row>
    <row r="97" spans="1:45" s="6" customFormat="1" ht="9.6" customHeight="1">
      <c r="A97" s="86" t="s">
        <v>10</v>
      </c>
      <c r="B97" s="88" t="s">
        <v>24</v>
      </c>
      <c r="C97" s="87">
        <v>50400</v>
      </c>
      <c r="D97" s="87" t="s">
        <v>2</v>
      </c>
      <c r="E97" s="87">
        <v>49</v>
      </c>
      <c r="F97" s="87">
        <v>49</v>
      </c>
      <c r="G97" s="87">
        <v>16</v>
      </c>
      <c r="H97" s="87">
        <v>16</v>
      </c>
      <c r="I97" s="87">
        <v>195</v>
      </c>
      <c r="J97" s="87">
        <v>195</v>
      </c>
      <c r="K97" s="87">
        <v>260</v>
      </c>
      <c r="L97" s="89">
        <v>0.51587301587301582</v>
      </c>
      <c r="M97" s="90"/>
      <c r="N97" s="87"/>
      <c r="O97" s="88"/>
      <c r="P97" s="87"/>
      <c r="Q97" s="88"/>
      <c r="R97" s="87"/>
      <c r="S97" s="87"/>
      <c r="T97" s="87"/>
      <c r="U97" s="87"/>
      <c r="V97" s="87"/>
      <c r="W97" s="87"/>
      <c r="X97" s="87"/>
      <c r="Y97" s="89"/>
      <c r="Z97" s="95"/>
      <c r="AA97" s="87"/>
      <c r="AB97" s="88"/>
      <c r="AC97" s="87"/>
      <c r="AD97" s="88"/>
      <c r="AE97" s="87"/>
      <c r="AF97" s="87"/>
      <c r="AG97" s="87"/>
      <c r="AH97" s="87"/>
      <c r="AI97" s="87"/>
      <c r="AJ97" s="87"/>
      <c r="AK97" s="87"/>
      <c r="AL97" s="89"/>
      <c r="AM97" s="91"/>
      <c r="AN97" s="13"/>
      <c r="AO97" s="13"/>
      <c r="AP97" s="13"/>
      <c r="AQ97" s="13"/>
      <c r="AR97" s="13"/>
      <c r="AS97" s="13"/>
    </row>
    <row r="98" spans="1:45" s="6" customFormat="1" ht="9.6" customHeight="1">
      <c r="A98" s="86" t="s">
        <v>11</v>
      </c>
      <c r="B98" s="88"/>
      <c r="C98" s="87">
        <v>27133</v>
      </c>
      <c r="D98" s="87" t="s">
        <v>2</v>
      </c>
      <c r="E98" s="87">
        <v>253</v>
      </c>
      <c r="F98" s="87" t="s">
        <v>2</v>
      </c>
      <c r="G98" s="87">
        <v>91</v>
      </c>
      <c r="H98" s="87" t="s">
        <v>2</v>
      </c>
      <c r="I98" s="87">
        <v>392</v>
      </c>
      <c r="J98" s="87" t="s">
        <v>2</v>
      </c>
      <c r="K98" s="87">
        <v>736</v>
      </c>
      <c r="L98" s="89">
        <v>2.712564036413224</v>
      </c>
      <c r="M98" s="90"/>
      <c r="N98" s="87"/>
      <c r="O98" s="88"/>
      <c r="P98" s="87"/>
      <c r="Q98" s="88"/>
      <c r="R98" s="87"/>
      <c r="S98" s="87"/>
      <c r="T98" s="87"/>
      <c r="U98" s="87"/>
      <c r="V98" s="87"/>
      <c r="W98" s="87"/>
      <c r="X98" s="87"/>
      <c r="Y98" s="89"/>
      <c r="Z98" s="95"/>
      <c r="AA98" s="87"/>
      <c r="AB98" s="88"/>
      <c r="AC98" s="87"/>
      <c r="AD98" s="88"/>
      <c r="AE98" s="87"/>
      <c r="AF98" s="87"/>
      <c r="AG98" s="87"/>
      <c r="AH98" s="87"/>
      <c r="AI98" s="87"/>
      <c r="AJ98" s="87"/>
      <c r="AK98" s="87"/>
      <c r="AL98" s="89"/>
      <c r="AM98" s="91"/>
      <c r="AN98" s="13"/>
      <c r="AO98" s="13"/>
      <c r="AP98" s="13"/>
      <c r="AQ98" s="13"/>
      <c r="AR98" s="13"/>
      <c r="AS98" s="13"/>
    </row>
    <row r="99" spans="1:45" s="6" customFormat="1" ht="9.6" customHeight="1">
      <c r="A99" s="86" t="s">
        <v>12</v>
      </c>
      <c r="B99" s="88" t="s">
        <v>24</v>
      </c>
      <c r="C99" s="87" t="s">
        <v>2</v>
      </c>
      <c r="D99" s="87">
        <v>2361</v>
      </c>
      <c r="E99" s="87" t="s">
        <v>2</v>
      </c>
      <c r="F99" s="87">
        <v>254</v>
      </c>
      <c r="G99" s="87" t="s">
        <v>2</v>
      </c>
      <c r="H99" s="87">
        <v>167</v>
      </c>
      <c r="I99" s="87" t="s">
        <v>2</v>
      </c>
      <c r="J99" s="87">
        <v>379</v>
      </c>
      <c r="K99" s="87">
        <v>800</v>
      </c>
      <c r="L99" s="89">
        <v>33.883947479881407</v>
      </c>
      <c r="M99" s="90"/>
      <c r="N99" s="87"/>
      <c r="O99" s="88"/>
      <c r="P99" s="87"/>
      <c r="Q99" s="88"/>
      <c r="R99" s="87"/>
      <c r="S99" s="87"/>
      <c r="T99" s="87"/>
      <c r="U99" s="87"/>
      <c r="V99" s="87"/>
      <c r="W99" s="87"/>
      <c r="X99" s="87"/>
      <c r="Y99" s="89"/>
      <c r="Z99" s="95"/>
      <c r="AA99" s="87"/>
      <c r="AB99" s="88"/>
      <c r="AC99" s="87"/>
      <c r="AD99" s="88"/>
      <c r="AE99" s="87"/>
      <c r="AF99" s="87"/>
      <c r="AG99" s="87"/>
      <c r="AH99" s="87"/>
      <c r="AI99" s="87"/>
      <c r="AJ99" s="87"/>
      <c r="AK99" s="87"/>
      <c r="AL99" s="89"/>
      <c r="AM99" s="91"/>
      <c r="AN99" s="13"/>
      <c r="AO99" s="13"/>
      <c r="AP99" s="13"/>
      <c r="AQ99" s="13"/>
      <c r="AR99" s="13"/>
      <c r="AS99" s="13"/>
    </row>
    <row r="100" spans="1:45" s="6" customFormat="1" ht="9.6" customHeight="1">
      <c r="A100" s="86" t="s">
        <v>13</v>
      </c>
      <c r="B100" s="88" t="s">
        <v>24</v>
      </c>
      <c r="C100" s="87" t="s">
        <v>2</v>
      </c>
      <c r="D100" s="87">
        <v>5727</v>
      </c>
      <c r="E100" s="87" t="s">
        <v>2</v>
      </c>
      <c r="F100" s="87" t="s">
        <v>2</v>
      </c>
      <c r="G100" s="87" t="s">
        <v>2</v>
      </c>
      <c r="H100" s="87" t="s">
        <v>2</v>
      </c>
      <c r="I100" s="87" t="s">
        <v>2</v>
      </c>
      <c r="J100" s="87" t="s">
        <v>2</v>
      </c>
      <c r="K100" s="87" t="s">
        <v>2</v>
      </c>
      <c r="L100" s="89" t="s">
        <v>2</v>
      </c>
      <c r="M100" s="90"/>
      <c r="N100" s="87"/>
      <c r="O100" s="88"/>
      <c r="P100" s="87"/>
      <c r="Q100" s="88"/>
      <c r="R100" s="87"/>
      <c r="S100" s="87"/>
      <c r="T100" s="87"/>
      <c r="U100" s="87"/>
      <c r="V100" s="87"/>
      <c r="W100" s="87"/>
      <c r="X100" s="87"/>
      <c r="Y100" s="89"/>
      <c r="Z100" s="95"/>
      <c r="AA100" s="87"/>
      <c r="AB100" s="88"/>
      <c r="AC100" s="87"/>
      <c r="AD100" s="88"/>
      <c r="AE100" s="87"/>
      <c r="AF100" s="87"/>
      <c r="AG100" s="87"/>
      <c r="AH100" s="87"/>
      <c r="AI100" s="87"/>
      <c r="AJ100" s="87"/>
      <c r="AK100" s="87"/>
      <c r="AL100" s="89"/>
      <c r="AM100" s="91"/>
      <c r="AN100" s="13"/>
      <c r="AO100" s="13"/>
      <c r="AP100" s="13"/>
      <c r="AQ100" s="13"/>
      <c r="AR100" s="13"/>
      <c r="AS100" s="13"/>
    </row>
    <row r="101" spans="1:45" s="6" customFormat="1" ht="9.6" customHeight="1">
      <c r="A101" s="86" t="s">
        <v>14</v>
      </c>
      <c r="B101" s="88" t="s">
        <v>24</v>
      </c>
      <c r="C101" s="87">
        <v>22778</v>
      </c>
      <c r="D101" s="87">
        <v>22778</v>
      </c>
      <c r="E101" s="87">
        <v>540</v>
      </c>
      <c r="F101" s="87">
        <v>540</v>
      </c>
      <c r="G101" s="87" t="s">
        <v>2</v>
      </c>
      <c r="H101" s="87" t="s">
        <v>2</v>
      </c>
      <c r="I101" s="87">
        <v>393</v>
      </c>
      <c r="J101" s="87">
        <v>393</v>
      </c>
      <c r="K101" s="87">
        <v>933</v>
      </c>
      <c r="L101" s="89">
        <v>4.0960575994380539</v>
      </c>
      <c r="M101" s="90"/>
      <c r="N101" s="87"/>
      <c r="O101" s="88"/>
      <c r="P101" s="87"/>
      <c r="Q101" s="88"/>
      <c r="R101" s="87"/>
      <c r="S101" s="87"/>
      <c r="T101" s="87"/>
      <c r="U101" s="87"/>
      <c r="V101" s="87"/>
      <c r="W101" s="87"/>
      <c r="X101" s="87"/>
      <c r="Y101" s="89"/>
      <c r="Z101" s="95"/>
      <c r="AA101" s="87"/>
      <c r="AB101" s="88"/>
      <c r="AC101" s="87"/>
      <c r="AD101" s="88"/>
      <c r="AE101" s="87"/>
      <c r="AF101" s="87"/>
      <c r="AG101" s="87"/>
      <c r="AH101" s="87"/>
      <c r="AI101" s="87"/>
      <c r="AJ101" s="87"/>
      <c r="AK101" s="87"/>
      <c r="AL101" s="89"/>
      <c r="AM101" s="91"/>
      <c r="AN101" s="13"/>
      <c r="AO101" s="13"/>
      <c r="AP101" s="13"/>
      <c r="AQ101" s="13"/>
      <c r="AR101" s="13"/>
      <c r="AS101" s="13"/>
    </row>
    <row r="102" spans="1:45" ht="8.1" customHeight="1" thickBot="1">
      <c r="A102" s="123"/>
      <c r="B102" s="124"/>
      <c r="C102" s="124"/>
      <c r="D102" s="124"/>
      <c r="E102" s="124"/>
      <c r="F102" s="124"/>
      <c r="G102" s="124"/>
      <c r="H102" s="124"/>
      <c r="I102" s="124"/>
      <c r="J102" s="124"/>
      <c r="K102" s="123"/>
      <c r="L102" s="123"/>
    </row>
    <row r="103" spans="1:45" ht="12.75" customHeight="1">
      <c r="A103" s="129" t="s">
        <v>158</v>
      </c>
    </row>
    <row r="104" spans="1:45" ht="9.6" customHeight="1"/>
  </sheetData>
  <mergeCells count="2">
    <mergeCell ref="A3:L3"/>
    <mergeCell ref="A4:L4"/>
  </mergeCells>
  <printOptions horizontalCentered="1"/>
  <pageMargins left="0.15748031496062992" right="0.19685039370078741" top="0.19685039370078741" bottom="0.11811023622047245" header="0" footer="0.19685039370078741"/>
  <pageSetup paperSize="9" scale="80" fitToWidth="2" fitToHeight="2" orientation="portrait" r:id="rId1"/>
  <headerFooter alignWithMargins="0">
    <oddFooter>&amp;L&amp;"Arial Narrow,Italic"OECD Environmental Data 2008&amp;C- &amp;P -&amp;R&amp;"Arial Narrow,Italic"Données OCDE sur l'environnement 2008</oddFooter>
  </headerFooter>
  <colBreaks count="2" manualBreakCount="2">
    <brk id="12" max="1048575" man="1"/>
    <brk id="25" max="1048575" man="1"/>
  </colBreaks>
  <legacyDrawing r:id="rId2"/>
  <oleObjects>
    <oleObject progId="Word.Document.8" shapeId="20482" r:id="rId3"/>
  </oleObjects>
</worksheet>
</file>

<file path=xl/worksheets/sheet8.xml><?xml version="1.0" encoding="utf-8"?>
<worksheet xmlns="http://schemas.openxmlformats.org/spreadsheetml/2006/main" xmlns:r="http://schemas.openxmlformats.org/officeDocument/2006/relationships">
  <sheetPr syncVertical="1" syncRef="A163" transitionEvaluation="1"/>
  <dimension ref="A1:AX172"/>
  <sheetViews>
    <sheetView topLeftCell="A163" zoomScaleNormal="100" workbookViewId="0">
      <selection activeCell="J102" sqref="J102"/>
    </sheetView>
  </sheetViews>
  <sheetFormatPr defaultColWidth="6.83203125" defaultRowHeight="12.75"/>
  <cols>
    <col min="1" max="1" width="24.6640625" style="1" customWidth="1"/>
    <col min="2" max="2" width="1.33203125" style="18" customWidth="1"/>
    <col min="3" max="4" width="14.6640625" style="2" customWidth="1"/>
    <col min="5" max="5" width="10.83203125" style="2" customWidth="1"/>
    <col min="6" max="8" width="14.6640625" style="2" customWidth="1"/>
    <col min="9" max="9" width="10.83203125" style="2" customWidth="1"/>
    <col min="10" max="10" width="14.6640625" style="2" customWidth="1"/>
    <col min="11" max="11" width="12.83203125" style="1" customWidth="1"/>
    <col min="12" max="12" width="6.5" style="1" customWidth="1"/>
    <col min="13" max="13" width="20.83203125" style="1" customWidth="1"/>
    <col min="14" max="14" width="10.83203125" style="1" customWidth="1"/>
    <col min="15" max="15" width="1.33203125" style="18" customWidth="1"/>
    <col min="16" max="16" width="10.83203125" style="2" customWidth="1"/>
    <col min="17" max="17" width="1.33203125" style="18" customWidth="1"/>
    <col min="18" max="23" width="10.83203125" style="2" customWidth="1"/>
    <col min="24" max="24" width="10.83203125" style="1" customWidth="1"/>
    <col min="25" max="25" width="5.1640625" style="1" customWidth="1"/>
    <col min="26" max="26" width="20.83203125" style="1" customWidth="1"/>
    <col min="27" max="27" width="10.83203125" style="1" customWidth="1"/>
    <col min="28" max="28" width="1.33203125" style="18" customWidth="1"/>
    <col min="29" max="29" width="10.83203125" style="2" customWidth="1"/>
    <col min="30" max="30" width="1.33203125" style="18" customWidth="1"/>
    <col min="31" max="36" width="10.83203125" style="2" customWidth="1"/>
    <col min="37" max="37" width="10.83203125" style="1" customWidth="1"/>
    <col min="38" max="38" width="5.1640625" style="1" customWidth="1"/>
    <col min="39" max="39" width="5.33203125" style="1" customWidth="1"/>
    <col min="40" max="16384" width="6.83203125" style="1"/>
  </cols>
  <sheetData>
    <row r="1" spans="1:50" s="11" customFormat="1" ht="14.25" thickBot="1">
      <c r="A1" s="23" t="s">
        <v>49</v>
      </c>
      <c r="B1" s="24"/>
      <c r="C1" s="24"/>
      <c r="D1" s="24"/>
      <c r="E1" s="24"/>
      <c r="F1" s="24"/>
      <c r="G1" s="24"/>
      <c r="H1" s="24"/>
      <c r="I1" s="24"/>
      <c r="J1" s="24"/>
      <c r="K1" s="12"/>
      <c r="L1" s="25" t="s">
        <v>54</v>
      </c>
      <c r="M1" s="10"/>
      <c r="N1" s="103"/>
      <c r="O1" s="104"/>
      <c r="P1" s="104"/>
      <c r="Q1" s="104"/>
      <c r="R1" s="104"/>
      <c r="S1" s="104"/>
      <c r="T1" s="104"/>
      <c r="U1" s="104"/>
      <c r="V1" s="104"/>
      <c r="W1" s="104"/>
      <c r="X1" s="105"/>
      <c r="Y1" s="106"/>
      <c r="Z1" s="10"/>
      <c r="AA1" s="103"/>
      <c r="AB1" s="104"/>
      <c r="AC1" s="104"/>
      <c r="AD1" s="104"/>
      <c r="AE1" s="104"/>
      <c r="AF1" s="104"/>
      <c r="AG1" s="104"/>
      <c r="AH1" s="104"/>
      <c r="AI1" s="104"/>
      <c r="AJ1" s="104"/>
      <c r="AK1" s="105"/>
      <c r="AL1" s="106"/>
      <c r="AM1" s="10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</row>
    <row r="2" spans="1:50" s="6" customFormat="1" ht="12" customHeight="1">
      <c r="A2" s="273" t="s">
        <v>58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10"/>
      <c r="N2" s="99"/>
      <c r="O2" s="97"/>
      <c r="P2" s="97"/>
      <c r="Q2" s="97"/>
      <c r="R2" s="97"/>
      <c r="S2" s="97"/>
      <c r="T2" s="97"/>
      <c r="U2" s="97"/>
      <c r="V2" s="97"/>
      <c r="W2" s="97"/>
      <c r="X2" s="99"/>
      <c r="Y2" s="99"/>
      <c r="Z2" s="10"/>
      <c r="AA2" s="99"/>
      <c r="AB2" s="97"/>
      <c r="AC2" s="97"/>
      <c r="AD2" s="97"/>
      <c r="AE2" s="97"/>
      <c r="AF2" s="97"/>
      <c r="AG2" s="97"/>
      <c r="AH2" s="97"/>
      <c r="AI2" s="97"/>
      <c r="AJ2" s="97"/>
      <c r="AK2" s="99"/>
      <c r="AL2" s="99"/>
      <c r="AM2" s="98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</row>
    <row r="3" spans="1:50" s="7" customFormat="1" ht="12" customHeight="1" thickBot="1">
      <c r="A3" s="274" t="s">
        <v>21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10"/>
      <c r="N3" s="99"/>
      <c r="O3" s="97"/>
      <c r="P3" s="97"/>
      <c r="Q3" s="97"/>
      <c r="R3" s="97"/>
      <c r="S3" s="97"/>
      <c r="T3" s="97"/>
      <c r="U3" s="97"/>
      <c r="V3" s="97"/>
      <c r="W3" s="97"/>
      <c r="X3" s="99"/>
      <c r="Y3" s="99"/>
      <c r="Z3" s="10"/>
      <c r="AA3" s="99"/>
      <c r="AB3" s="97"/>
      <c r="AC3" s="97"/>
      <c r="AD3" s="97"/>
      <c r="AE3" s="97"/>
      <c r="AF3" s="97"/>
      <c r="AG3" s="97"/>
      <c r="AH3" s="97"/>
      <c r="AI3" s="97"/>
      <c r="AJ3" s="97"/>
      <c r="AK3" s="99"/>
      <c r="AL3" s="99"/>
      <c r="AM3" s="98"/>
    </row>
    <row r="4" spans="1:50" s="6" customFormat="1" ht="9.9499999999999993" customHeight="1">
      <c r="B4" s="17"/>
      <c r="C4" s="14" t="s">
        <v>144</v>
      </c>
      <c r="D4" s="14" t="s">
        <v>150</v>
      </c>
      <c r="E4" s="14" t="s">
        <v>145</v>
      </c>
      <c r="F4" s="14" t="s">
        <v>150</v>
      </c>
      <c r="G4" s="14" t="s">
        <v>146</v>
      </c>
      <c r="H4" s="14" t="s">
        <v>150</v>
      </c>
      <c r="I4" s="14" t="s">
        <v>147</v>
      </c>
      <c r="J4" s="14" t="s">
        <v>150</v>
      </c>
      <c r="K4" s="8" t="s">
        <v>148</v>
      </c>
      <c r="L4" s="8"/>
      <c r="M4" s="7"/>
      <c r="N4" s="94"/>
      <c r="O4" s="17"/>
      <c r="P4" s="94"/>
      <c r="Q4" s="20"/>
      <c r="R4" s="94"/>
      <c r="S4" s="94"/>
      <c r="T4" s="94"/>
      <c r="U4" s="94"/>
      <c r="V4" s="94"/>
      <c r="W4" s="94"/>
      <c r="X4" s="99"/>
      <c r="Y4" s="8"/>
      <c r="Z4" s="8"/>
      <c r="AA4" s="94"/>
      <c r="AB4" s="17"/>
      <c r="AC4" s="94"/>
      <c r="AD4" s="20"/>
      <c r="AE4" s="94"/>
      <c r="AF4" s="94"/>
      <c r="AG4" s="94"/>
      <c r="AH4" s="94"/>
      <c r="AI4" s="94"/>
      <c r="AJ4" s="94"/>
      <c r="AK4" s="8"/>
      <c r="AL4" s="8"/>
      <c r="AM4" s="7"/>
      <c r="AN4" s="16"/>
      <c r="AO4" s="16"/>
      <c r="AP4" s="16"/>
      <c r="AQ4" s="16"/>
      <c r="AR4" s="16"/>
      <c r="AS4" s="16"/>
      <c r="AT4" s="7"/>
      <c r="AU4" s="7"/>
      <c r="AV4" s="7"/>
      <c r="AW4" s="7"/>
      <c r="AX4" s="7"/>
    </row>
    <row r="5" spans="1:50" s="7" customFormat="1" ht="9.9499999999999993" customHeight="1">
      <c r="A5" s="9"/>
      <c r="B5" s="115"/>
      <c r="C5" s="116" t="s">
        <v>142</v>
      </c>
      <c r="D5" s="116" t="s">
        <v>143</v>
      </c>
      <c r="E5" s="116" t="s">
        <v>50</v>
      </c>
      <c r="F5" s="116" t="s">
        <v>143</v>
      </c>
      <c r="G5" s="116" t="s">
        <v>151</v>
      </c>
      <c r="H5" s="116" t="s">
        <v>143</v>
      </c>
      <c r="I5" s="116" t="s">
        <v>51</v>
      </c>
      <c r="J5" s="116" t="s">
        <v>143</v>
      </c>
      <c r="K5" s="117" t="s">
        <v>149</v>
      </c>
      <c r="L5" s="118" t="s">
        <v>23</v>
      </c>
      <c r="N5" s="94"/>
      <c r="O5" s="17"/>
      <c r="P5" s="107"/>
      <c r="Q5" s="20"/>
      <c r="R5" s="94"/>
      <c r="S5" s="107"/>
      <c r="T5" s="94"/>
      <c r="U5" s="107"/>
      <c r="V5" s="94"/>
      <c r="W5" s="107"/>
      <c r="X5" s="8"/>
      <c r="Y5" s="8"/>
      <c r="Z5" s="8"/>
      <c r="AA5" s="94"/>
      <c r="AB5" s="17"/>
      <c r="AC5" s="107"/>
      <c r="AD5" s="20"/>
      <c r="AE5" s="94"/>
      <c r="AF5" s="107"/>
      <c r="AG5" s="94"/>
      <c r="AH5" s="107"/>
      <c r="AI5" s="94"/>
      <c r="AJ5" s="107"/>
      <c r="AK5" s="8"/>
      <c r="AL5" s="8"/>
      <c r="AN5" s="16"/>
      <c r="AO5" s="16"/>
      <c r="AP5" s="16"/>
      <c r="AQ5" s="16"/>
      <c r="AR5" s="16"/>
      <c r="AS5" s="16"/>
    </row>
    <row r="6" spans="1:50" s="7" customFormat="1" ht="9.9499999999999993" customHeight="1">
      <c r="A6" s="114" t="s">
        <v>155</v>
      </c>
      <c r="B6" s="17"/>
      <c r="C6" s="94"/>
      <c r="D6" s="94"/>
      <c r="E6" s="94"/>
      <c r="F6" s="94"/>
      <c r="G6" s="94"/>
      <c r="H6" s="94"/>
      <c r="I6" s="94"/>
      <c r="J6" s="94"/>
      <c r="K6" s="108"/>
      <c r="L6" s="95"/>
      <c r="N6" s="94"/>
      <c r="O6" s="17"/>
      <c r="P6" s="94"/>
      <c r="Q6" s="20"/>
      <c r="R6" s="94"/>
      <c r="S6" s="94"/>
      <c r="T6" s="94"/>
      <c r="U6" s="94"/>
      <c r="V6" s="94"/>
      <c r="W6" s="94"/>
      <c r="X6" s="108"/>
      <c r="Y6" s="95"/>
      <c r="Z6" s="8"/>
      <c r="AA6" s="94"/>
      <c r="AB6" s="17"/>
      <c r="AC6" s="94"/>
      <c r="AD6" s="20"/>
      <c r="AE6" s="94"/>
      <c r="AF6" s="94"/>
      <c r="AG6" s="94"/>
      <c r="AH6" s="94"/>
      <c r="AI6" s="94"/>
      <c r="AJ6" s="94"/>
      <c r="AK6" s="108"/>
      <c r="AL6" s="95"/>
      <c r="AN6" s="16"/>
      <c r="AO6" s="16"/>
      <c r="AP6" s="16"/>
      <c r="AQ6" s="16"/>
      <c r="AR6" s="16"/>
      <c r="AS6" s="16"/>
    </row>
    <row r="7" spans="1:50" s="6" customFormat="1" ht="9.6" customHeight="1">
      <c r="A7" s="86" t="s">
        <v>22</v>
      </c>
      <c r="B7" s="88" t="s">
        <v>24</v>
      </c>
      <c r="C7" s="87">
        <v>3694</v>
      </c>
      <c r="D7" s="87">
        <v>14</v>
      </c>
      <c r="E7" s="87">
        <v>84</v>
      </c>
      <c r="F7" s="87">
        <v>2</v>
      </c>
      <c r="G7" s="87" t="s">
        <v>2</v>
      </c>
      <c r="H7" s="87" t="s">
        <v>2</v>
      </c>
      <c r="I7" s="87">
        <v>50</v>
      </c>
      <c r="J7" s="87">
        <v>4</v>
      </c>
      <c r="K7" s="87">
        <v>134</v>
      </c>
      <c r="L7" s="89">
        <v>3.627504060638874</v>
      </c>
      <c r="M7" s="90"/>
      <c r="N7" s="87"/>
      <c r="O7" s="88"/>
      <c r="P7" s="87"/>
      <c r="Q7" s="88"/>
      <c r="R7" s="87"/>
      <c r="S7" s="87"/>
      <c r="T7" s="87"/>
      <c r="U7" s="87"/>
      <c r="V7" s="87"/>
      <c r="W7" s="87"/>
      <c r="X7" s="87"/>
      <c r="Y7" s="89"/>
      <c r="Z7" s="95"/>
      <c r="AA7" s="87"/>
      <c r="AB7" s="88"/>
      <c r="AC7" s="87"/>
      <c r="AD7" s="88"/>
      <c r="AE7" s="87"/>
      <c r="AF7" s="87"/>
      <c r="AG7" s="87"/>
      <c r="AH7" s="87"/>
      <c r="AI7" s="87"/>
      <c r="AJ7" s="87"/>
      <c r="AK7" s="87"/>
      <c r="AL7" s="89"/>
      <c r="AM7" s="91"/>
      <c r="AN7" s="13"/>
      <c r="AO7" s="13"/>
      <c r="AP7" s="13"/>
      <c r="AQ7" s="13"/>
      <c r="AR7" s="13"/>
      <c r="AS7" s="13"/>
    </row>
    <row r="8" spans="1:50" s="6" customFormat="1" ht="9.6" customHeight="1">
      <c r="A8" s="86" t="s">
        <v>44</v>
      </c>
      <c r="B8" s="88" t="s">
        <v>24</v>
      </c>
      <c r="C8" s="87">
        <v>23424</v>
      </c>
      <c r="D8" s="87">
        <v>12225</v>
      </c>
      <c r="E8" s="87">
        <v>141</v>
      </c>
      <c r="F8" s="87">
        <v>78</v>
      </c>
      <c r="G8" s="87" t="s">
        <v>2</v>
      </c>
      <c r="H8" s="87" t="s">
        <v>2</v>
      </c>
      <c r="I8" s="87">
        <v>343</v>
      </c>
      <c r="J8" s="87">
        <v>179</v>
      </c>
      <c r="K8" s="87">
        <v>484</v>
      </c>
      <c r="L8" s="89">
        <v>2.0662568306010929</v>
      </c>
      <c r="M8" s="90"/>
      <c r="N8" s="87"/>
      <c r="O8" s="88"/>
      <c r="P8" s="87"/>
      <c r="Q8" s="88"/>
      <c r="R8" s="87"/>
      <c r="S8" s="87"/>
      <c r="T8" s="87"/>
      <c r="U8" s="87"/>
      <c r="V8" s="87"/>
      <c r="W8" s="87"/>
      <c r="X8" s="87"/>
      <c r="Y8" s="89"/>
      <c r="Z8" s="95"/>
      <c r="AA8" s="87"/>
      <c r="AB8" s="88"/>
      <c r="AC8" s="87"/>
      <c r="AD8" s="88"/>
      <c r="AE8" s="87"/>
      <c r="AF8" s="87"/>
      <c r="AG8" s="87"/>
      <c r="AH8" s="87"/>
      <c r="AI8" s="87"/>
      <c r="AJ8" s="87"/>
      <c r="AK8" s="87"/>
      <c r="AL8" s="89"/>
      <c r="AM8" s="91"/>
      <c r="AN8" s="13"/>
      <c r="AO8" s="13"/>
      <c r="AP8" s="13"/>
      <c r="AQ8" s="13"/>
      <c r="AR8" s="13"/>
      <c r="AS8" s="13"/>
    </row>
    <row r="9" spans="1:50" s="6" customFormat="1" ht="9.6" customHeight="1">
      <c r="A9" s="86" t="s">
        <v>45</v>
      </c>
      <c r="B9" s="88" t="s">
        <v>24</v>
      </c>
      <c r="C9" s="87">
        <v>19569</v>
      </c>
      <c r="D9" s="87">
        <v>16279</v>
      </c>
      <c r="E9" s="87">
        <v>1462</v>
      </c>
      <c r="F9" s="87">
        <v>1461</v>
      </c>
      <c r="G9" s="87">
        <v>1222</v>
      </c>
      <c r="H9" s="87">
        <v>1221</v>
      </c>
      <c r="I9" s="87">
        <v>2691</v>
      </c>
      <c r="J9" s="87">
        <v>2684</v>
      </c>
      <c r="K9" s="87">
        <v>5375</v>
      </c>
      <c r="L9" s="89">
        <v>27.466911952578055</v>
      </c>
      <c r="M9" s="90"/>
      <c r="N9" s="87"/>
      <c r="O9" s="88"/>
      <c r="P9" s="87"/>
      <c r="Q9" s="88"/>
      <c r="R9" s="87"/>
      <c r="S9" s="87"/>
      <c r="T9" s="87"/>
      <c r="U9" s="87"/>
      <c r="V9" s="87"/>
      <c r="W9" s="87"/>
      <c r="X9" s="87"/>
      <c r="Y9" s="89"/>
      <c r="Z9" s="95"/>
      <c r="AA9" s="87"/>
      <c r="AB9" s="88"/>
      <c r="AC9" s="87"/>
      <c r="AD9" s="88"/>
      <c r="AE9" s="87"/>
      <c r="AF9" s="87"/>
      <c r="AG9" s="87"/>
      <c r="AH9" s="87"/>
      <c r="AI9" s="87"/>
      <c r="AJ9" s="87"/>
      <c r="AK9" s="87"/>
      <c r="AL9" s="89"/>
      <c r="AM9" s="91"/>
      <c r="AN9" s="13"/>
      <c r="AO9" s="13"/>
      <c r="AP9" s="13"/>
      <c r="AQ9" s="13"/>
      <c r="AR9" s="13"/>
      <c r="AS9" s="13"/>
    </row>
    <row r="10" spans="1:50" s="6" customFormat="1" ht="9.6" customHeight="1">
      <c r="A10" s="86" t="s">
        <v>46</v>
      </c>
      <c r="B10" s="88" t="s">
        <v>24</v>
      </c>
      <c r="C10" s="87">
        <v>7000</v>
      </c>
      <c r="D10" s="87" t="s">
        <v>2</v>
      </c>
      <c r="E10" s="87">
        <v>491</v>
      </c>
      <c r="F10" s="87" t="s">
        <v>2</v>
      </c>
      <c r="G10" s="87">
        <v>523</v>
      </c>
      <c r="H10" s="87" t="s">
        <v>2</v>
      </c>
      <c r="I10" s="87">
        <v>676</v>
      </c>
      <c r="J10" s="87" t="s">
        <v>2</v>
      </c>
      <c r="K10" s="87">
        <v>1690</v>
      </c>
      <c r="L10" s="89">
        <v>24.142857142857142</v>
      </c>
      <c r="M10" s="90"/>
      <c r="N10" s="87"/>
      <c r="O10" s="88"/>
      <c r="P10" s="87"/>
      <c r="Q10" s="88"/>
      <c r="R10" s="87"/>
      <c r="S10" s="87"/>
      <c r="T10" s="87"/>
      <c r="U10" s="87"/>
      <c r="V10" s="87"/>
      <c r="W10" s="87"/>
      <c r="X10" s="87"/>
      <c r="Y10" s="89"/>
      <c r="Z10" s="95"/>
      <c r="AA10" s="87"/>
      <c r="AB10" s="88"/>
      <c r="AC10" s="87"/>
      <c r="AD10" s="88"/>
      <c r="AE10" s="87"/>
      <c r="AF10" s="87"/>
      <c r="AG10" s="87"/>
      <c r="AH10" s="87"/>
      <c r="AI10" s="87"/>
      <c r="AJ10" s="87"/>
      <c r="AK10" s="87"/>
      <c r="AL10" s="89"/>
      <c r="AM10" s="91"/>
      <c r="AN10" s="13"/>
      <c r="AO10" s="13"/>
      <c r="AP10" s="13"/>
      <c r="AQ10" s="13"/>
      <c r="AR10" s="13"/>
      <c r="AS10" s="13"/>
    </row>
    <row r="11" spans="1:50" s="6" customFormat="1" ht="9.6" customHeight="1">
      <c r="A11" s="86" t="s">
        <v>26</v>
      </c>
      <c r="B11" s="88" t="s">
        <v>24</v>
      </c>
      <c r="C11" s="87">
        <v>3971</v>
      </c>
      <c r="D11" s="87">
        <v>515</v>
      </c>
      <c r="E11" s="87">
        <v>8</v>
      </c>
      <c r="F11" s="87">
        <v>1</v>
      </c>
      <c r="G11" s="87" t="s">
        <v>2</v>
      </c>
      <c r="H11" s="87" t="s">
        <v>2</v>
      </c>
      <c r="I11" s="87">
        <v>57</v>
      </c>
      <c r="J11" s="87">
        <v>16</v>
      </c>
      <c r="K11" s="87">
        <v>65</v>
      </c>
      <c r="L11" s="89">
        <v>1.6368672878368171</v>
      </c>
      <c r="M11" s="90"/>
      <c r="N11" s="87"/>
      <c r="O11" s="88"/>
      <c r="P11" s="87"/>
      <c r="Q11" s="88"/>
      <c r="R11" s="87"/>
      <c r="S11" s="87"/>
      <c r="T11" s="87"/>
      <c r="U11" s="87"/>
      <c r="V11" s="87"/>
      <c r="W11" s="87"/>
      <c r="X11" s="87"/>
      <c r="Y11" s="89"/>
      <c r="Z11" s="95"/>
      <c r="AA11" s="87"/>
      <c r="AB11" s="88"/>
      <c r="AC11" s="87"/>
      <c r="AD11" s="88"/>
      <c r="AE11" s="87"/>
      <c r="AF11" s="87"/>
      <c r="AG11" s="87"/>
      <c r="AH11" s="87"/>
      <c r="AI11" s="87"/>
      <c r="AJ11" s="87"/>
      <c r="AK11" s="87"/>
      <c r="AL11" s="89"/>
      <c r="AM11" s="91"/>
      <c r="AN11" s="13"/>
      <c r="AO11" s="13"/>
      <c r="AP11" s="13"/>
      <c r="AQ11" s="13"/>
      <c r="AR11" s="13"/>
      <c r="AS11" s="13"/>
    </row>
    <row r="12" spans="1:50" s="6" customFormat="1" ht="9.6" customHeight="1">
      <c r="A12" s="86" t="s">
        <v>15</v>
      </c>
      <c r="B12" s="88" t="s">
        <v>24</v>
      </c>
      <c r="C12" s="87">
        <v>18140</v>
      </c>
      <c r="D12" s="87">
        <v>16326</v>
      </c>
      <c r="E12" s="87">
        <v>513</v>
      </c>
      <c r="F12" s="87" t="s">
        <v>2</v>
      </c>
      <c r="G12" s="87">
        <v>70</v>
      </c>
      <c r="H12" s="87" t="s">
        <v>2</v>
      </c>
      <c r="I12" s="87">
        <v>665</v>
      </c>
      <c r="J12" s="87" t="s">
        <v>2</v>
      </c>
      <c r="K12" s="87">
        <v>1248</v>
      </c>
      <c r="L12" s="89">
        <v>6.8798235942668136</v>
      </c>
      <c r="M12" s="90"/>
      <c r="N12" s="87"/>
      <c r="O12" s="88"/>
      <c r="P12" s="87"/>
      <c r="Q12" s="88"/>
      <c r="R12" s="87"/>
      <c r="S12" s="87"/>
      <c r="T12" s="87"/>
      <c r="U12" s="87"/>
      <c r="V12" s="87"/>
      <c r="W12" s="87"/>
      <c r="X12" s="87"/>
      <c r="Y12" s="89"/>
      <c r="Z12" s="95"/>
      <c r="AA12" s="87"/>
      <c r="AB12" s="88"/>
      <c r="AC12" s="87"/>
      <c r="AD12" s="88"/>
      <c r="AE12" s="87"/>
      <c r="AF12" s="87"/>
      <c r="AG12" s="87"/>
      <c r="AH12" s="87"/>
      <c r="AI12" s="87"/>
      <c r="AJ12" s="87"/>
      <c r="AK12" s="87"/>
      <c r="AL12" s="89"/>
      <c r="AM12" s="91"/>
      <c r="AN12" s="13"/>
      <c r="AO12" s="13"/>
      <c r="AP12" s="13"/>
      <c r="AQ12" s="13"/>
      <c r="AR12" s="13"/>
      <c r="AS12" s="13"/>
    </row>
    <row r="13" spans="1:50" s="6" customFormat="1" ht="9.6" customHeight="1">
      <c r="A13" s="86" t="s">
        <v>27</v>
      </c>
      <c r="B13" s="88" t="s">
        <v>24</v>
      </c>
      <c r="C13" s="87" t="s">
        <v>2</v>
      </c>
      <c r="D13" s="87">
        <v>2359</v>
      </c>
      <c r="E13" s="87" t="s">
        <v>2</v>
      </c>
      <c r="F13" s="87" t="s">
        <v>2</v>
      </c>
      <c r="G13" s="87" t="s">
        <v>2</v>
      </c>
      <c r="H13" s="87" t="s">
        <v>2</v>
      </c>
      <c r="I13" s="87" t="s">
        <v>2</v>
      </c>
      <c r="J13" s="87" t="s">
        <v>2</v>
      </c>
      <c r="K13" s="87">
        <v>117.95</v>
      </c>
      <c r="L13" s="89">
        <v>5</v>
      </c>
      <c r="M13" s="90"/>
      <c r="N13" s="87"/>
      <c r="O13" s="88"/>
      <c r="P13" s="87"/>
      <c r="Q13" s="88"/>
      <c r="R13" s="87"/>
      <c r="S13" s="87"/>
      <c r="T13" s="87"/>
      <c r="U13" s="87"/>
      <c r="V13" s="87"/>
      <c r="W13" s="87"/>
      <c r="X13" s="87"/>
      <c r="Y13" s="89"/>
      <c r="Z13" s="95"/>
      <c r="AA13" s="87"/>
      <c r="AB13" s="88"/>
      <c r="AC13" s="87"/>
      <c r="AD13" s="88"/>
      <c r="AE13" s="87"/>
      <c r="AF13" s="87"/>
      <c r="AG13" s="87"/>
      <c r="AH13" s="87"/>
      <c r="AI13" s="87"/>
      <c r="AJ13" s="87"/>
      <c r="AK13" s="87"/>
      <c r="AL13" s="89"/>
      <c r="AM13" s="91"/>
      <c r="AN13" s="13"/>
      <c r="AO13" s="13"/>
      <c r="AP13" s="13"/>
      <c r="AQ13" s="13"/>
      <c r="AR13" s="13"/>
      <c r="AS13" s="13"/>
    </row>
    <row r="14" spans="1:50" s="6" customFormat="1" ht="9.6" customHeight="1">
      <c r="A14" s="86" t="s">
        <v>16</v>
      </c>
      <c r="B14" s="88"/>
      <c r="C14" s="87">
        <v>2950</v>
      </c>
      <c r="D14" s="87">
        <v>2950</v>
      </c>
      <c r="E14" s="87">
        <v>348</v>
      </c>
      <c r="F14" s="87">
        <v>348</v>
      </c>
      <c r="G14" s="87">
        <v>172</v>
      </c>
      <c r="H14" s="87">
        <v>172</v>
      </c>
      <c r="I14" s="87">
        <v>465</v>
      </c>
      <c r="J14" s="87">
        <v>465</v>
      </c>
      <c r="K14" s="87">
        <v>985</v>
      </c>
      <c r="L14" s="89">
        <v>33.389830508474574</v>
      </c>
      <c r="M14" s="90"/>
      <c r="N14" s="87"/>
      <c r="O14" s="88"/>
      <c r="P14" s="87"/>
      <c r="Q14" s="88"/>
      <c r="R14" s="87"/>
      <c r="S14" s="87"/>
      <c r="T14" s="87"/>
      <c r="U14" s="87"/>
      <c r="V14" s="87"/>
      <c r="W14" s="87"/>
      <c r="X14" s="87"/>
      <c r="Y14" s="89"/>
      <c r="Z14" s="95"/>
      <c r="AA14" s="87"/>
      <c r="AB14" s="88"/>
      <c r="AC14" s="87"/>
      <c r="AD14" s="88"/>
      <c r="AE14" s="87"/>
      <c r="AF14" s="87"/>
      <c r="AG14" s="87"/>
      <c r="AH14" s="87"/>
      <c r="AI14" s="87"/>
      <c r="AJ14" s="87"/>
      <c r="AK14" s="87"/>
      <c r="AL14" s="89"/>
      <c r="AM14" s="91"/>
      <c r="AN14" s="13"/>
      <c r="AO14" s="13"/>
      <c r="AP14" s="13"/>
      <c r="AQ14" s="13"/>
      <c r="AR14" s="13"/>
      <c r="AS14" s="13"/>
    </row>
    <row r="15" spans="1:50" s="6" customFormat="1" ht="9.6" customHeight="1">
      <c r="A15" s="86" t="s">
        <v>17</v>
      </c>
      <c r="B15" s="88" t="s">
        <v>24</v>
      </c>
      <c r="C15" s="87">
        <v>1849</v>
      </c>
      <c r="D15" s="87">
        <v>1460</v>
      </c>
      <c r="E15" s="87">
        <v>110</v>
      </c>
      <c r="F15" s="87">
        <v>110</v>
      </c>
      <c r="G15" s="87">
        <v>254</v>
      </c>
      <c r="H15" s="87">
        <v>254</v>
      </c>
      <c r="I15" s="87">
        <v>62</v>
      </c>
      <c r="J15" s="87">
        <v>62</v>
      </c>
      <c r="K15" s="87">
        <f>I15+G15+E15</f>
        <v>426</v>
      </c>
      <c r="L15" s="89">
        <f>IF(AND(ISNUMBER(D15),ISNUMBER(K15)),+K15/D15*100,IF(ISTEXT(K15),K15,".."))</f>
        <v>29.178082191780824</v>
      </c>
      <c r="M15" s="90"/>
      <c r="N15" s="87"/>
      <c r="O15" s="88"/>
      <c r="P15" s="87"/>
      <c r="Q15" s="88"/>
      <c r="R15" s="87"/>
      <c r="S15" s="87"/>
      <c r="T15" s="87"/>
      <c r="U15" s="87"/>
      <c r="V15" s="87"/>
      <c r="W15" s="87"/>
      <c r="X15" s="87"/>
      <c r="Y15" s="89"/>
      <c r="Z15" s="95"/>
      <c r="AA15" s="87"/>
      <c r="AB15" s="88"/>
      <c r="AC15" s="87"/>
      <c r="AD15" s="88"/>
      <c r="AE15" s="87"/>
      <c r="AF15" s="87"/>
      <c r="AG15" s="87"/>
      <c r="AH15" s="87"/>
      <c r="AI15" s="87"/>
      <c r="AJ15" s="87"/>
      <c r="AK15" s="87"/>
      <c r="AL15" s="89"/>
      <c r="AM15" s="91"/>
      <c r="AN15" s="13"/>
      <c r="AO15" s="13"/>
      <c r="AP15" s="13"/>
      <c r="AQ15" s="13"/>
      <c r="AR15" s="13"/>
      <c r="AS15" s="13"/>
    </row>
    <row r="16" spans="1:50" s="6" customFormat="1" ht="9.6" customHeight="1">
      <c r="A16" s="86" t="s">
        <v>28</v>
      </c>
      <c r="B16" s="88" t="s">
        <v>24</v>
      </c>
      <c r="C16" s="87">
        <v>2700</v>
      </c>
      <c r="D16" s="87">
        <v>1900</v>
      </c>
      <c r="E16" s="87">
        <v>352</v>
      </c>
      <c r="F16" s="87" t="s">
        <v>2</v>
      </c>
      <c r="G16" s="87">
        <v>471</v>
      </c>
      <c r="H16" s="87" t="s">
        <v>2</v>
      </c>
      <c r="I16" s="87">
        <v>325</v>
      </c>
      <c r="J16" s="87" t="s">
        <v>2</v>
      </c>
      <c r="K16" s="87">
        <v>1148</v>
      </c>
      <c r="L16" s="89">
        <v>42.518518518518519</v>
      </c>
      <c r="M16" s="90"/>
      <c r="N16" s="87"/>
      <c r="O16" s="88"/>
      <c r="P16" s="87"/>
      <c r="Q16" s="88"/>
      <c r="R16" s="87"/>
      <c r="S16" s="87"/>
      <c r="T16" s="87"/>
      <c r="U16" s="87"/>
      <c r="V16" s="87"/>
      <c r="W16" s="87"/>
      <c r="X16" s="87"/>
      <c r="Y16" s="89"/>
      <c r="Z16" s="95"/>
      <c r="AA16" s="87"/>
      <c r="AB16" s="88"/>
      <c r="AC16" s="87"/>
      <c r="AD16" s="88"/>
      <c r="AE16" s="87"/>
      <c r="AF16" s="87"/>
      <c r="AG16" s="87"/>
      <c r="AH16" s="87"/>
      <c r="AI16" s="87"/>
      <c r="AJ16" s="87"/>
      <c r="AK16" s="87"/>
      <c r="AL16" s="89"/>
      <c r="AM16" s="91"/>
      <c r="AN16" s="13"/>
      <c r="AO16" s="13"/>
      <c r="AP16" s="13"/>
      <c r="AQ16" s="13"/>
      <c r="AR16" s="13"/>
      <c r="AS16" s="13"/>
    </row>
    <row r="17" spans="1:45" s="6" customFormat="1" ht="9.6" customHeight="1">
      <c r="A17" s="86" t="s">
        <v>38</v>
      </c>
      <c r="B17" s="88" t="s">
        <v>24</v>
      </c>
      <c r="C17" s="87">
        <v>1000</v>
      </c>
      <c r="D17" s="87" t="s">
        <v>2</v>
      </c>
      <c r="E17" s="87">
        <v>36</v>
      </c>
      <c r="F17" s="87">
        <v>36</v>
      </c>
      <c r="G17" s="87" t="s">
        <v>2</v>
      </c>
      <c r="H17" s="87" t="s">
        <v>2</v>
      </c>
      <c r="I17" s="87">
        <v>66</v>
      </c>
      <c r="J17" s="87">
        <v>66</v>
      </c>
      <c r="K17" s="87">
        <v>102</v>
      </c>
      <c r="L17" s="89">
        <v>10.199999999999999</v>
      </c>
      <c r="M17" s="90"/>
      <c r="N17" s="87"/>
      <c r="O17" s="88"/>
      <c r="P17" s="87"/>
      <c r="Q17" s="88"/>
      <c r="R17" s="87"/>
      <c r="S17" s="87"/>
      <c r="T17" s="87"/>
      <c r="U17" s="87"/>
      <c r="V17" s="87"/>
      <c r="W17" s="87"/>
      <c r="X17" s="87"/>
      <c r="Y17" s="89"/>
      <c r="Z17" s="95"/>
      <c r="AA17" s="87"/>
      <c r="AB17" s="88"/>
      <c r="AC17" s="87"/>
      <c r="AD17" s="88"/>
      <c r="AE17" s="87"/>
      <c r="AF17" s="87"/>
      <c r="AG17" s="87"/>
      <c r="AH17" s="87"/>
      <c r="AI17" s="87"/>
      <c r="AJ17" s="87"/>
      <c r="AK17" s="87"/>
      <c r="AL17" s="89"/>
      <c r="AM17" s="91"/>
      <c r="AN17" s="13"/>
      <c r="AO17" s="13"/>
      <c r="AP17" s="13"/>
      <c r="AQ17" s="13"/>
      <c r="AR17" s="13"/>
      <c r="AS17" s="13"/>
    </row>
    <row r="18" spans="1:45" s="6" customFormat="1" ht="9.6" customHeight="1">
      <c r="A18" s="86" t="s">
        <v>39</v>
      </c>
      <c r="B18" s="88" t="s">
        <v>24</v>
      </c>
      <c r="C18" s="87">
        <v>1240</v>
      </c>
      <c r="D18" s="87">
        <v>920</v>
      </c>
      <c r="E18" s="87">
        <v>52</v>
      </c>
      <c r="F18" s="87">
        <v>52</v>
      </c>
      <c r="G18" s="87">
        <v>32</v>
      </c>
      <c r="H18" s="87">
        <v>32</v>
      </c>
      <c r="I18" s="87">
        <v>96</v>
      </c>
      <c r="J18" s="87">
        <v>96</v>
      </c>
      <c r="K18" s="87">
        <v>180</v>
      </c>
      <c r="L18" s="89">
        <v>14.516129032258066</v>
      </c>
      <c r="M18" s="90"/>
      <c r="N18" s="87"/>
      <c r="O18" s="88"/>
      <c r="P18" s="87"/>
      <c r="Q18" s="88"/>
      <c r="R18" s="87"/>
      <c r="S18" s="87"/>
      <c r="T18" s="87"/>
      <c r="U18" s="87"/>
      <c r="V18" s="87"/>
      <c r="W18" s="87"/>
      <c r="X18" s="87"/>
      <c r="Y18" s="89"/>
      <c r="Z18" s="95"/>
      <c r="AA18" s="87"/>
      <c r="AB18" s="88"/>
      <c r="AC18" s="87"/>
      <c r="AD18" s="88"/>
      <c r="AE18" s="87"/>
      <c r="AF18" s="87"/>
      <c r="AG18" s="87"/>
      <c r="AH18" s="87"/>
      <c r="AI18" s="87"/>
      <c r="AJ18" s="87"/>
      <c r="AK18" s="87"/>
      <c r="AL18" s="89"/>
      <c r="AM18" s="91"/>
      <c r="AN18" s="13"/>
      <c r="AO18" s="13"/>
      <c r="AP18" s="13"/>
      <c r="AQ18" s="13"/>
      <c r="AR18" s="13"/>
      <c r="AS18" s="13"/>
    </row>
    <row r="19" spans="1:45" s="6" customFormat="1" ht="9.6" customHeight="1">
      <c r="A19" s="86" t="s">
        <v>40</v>
      </c>
      <c r="B19" s="88" t="s">
        <v>24</v>
      </c>
      <c r="C19" s="87">
        <v>6067</v>
      </c>
      <c r="D19" s="87">
        <v>4900</v>
      </c>
      <c r="E19" s="87">
        <v>97</v>
      </c>
      <c r="F19" s="87" t="s">
        <v>2</v>
      </c>
      <c r="G19" s="87" t="s">
        <v>2</v>
      </c>
      <c r="H19" s="87" t="s">
        <v>2</v>
      </c>
      <c r="I19" s="87">
        <v>290</v>
      </c>
      <c r="J19" s="87" t="s">
        <v>2</v>
      </c>
      <c r="K19" s="87">
        <v>387</v>
      </c>
      <c r="L19" s="89">
        <v>6.3787703972309222</v>
      </c>
      <c r="M19" s="90"/>
      <c r="N19" s="87"/>
      <c r="O19" s="88"/>
      <c r="P19" s="87"/>
      <c r="Q19" s="88"/>
      <c r="R19" s="87"/>
      <c r="S19" s="87"/>
      <c r="T19" s="87"/>
      <c r="U19" s="87"/>
      <c r="V19" s="87"/>
      <c r="W19" s="87"/>
      <c r="X19" s="87"/>
      <c r="Y19" s="89"/>
      <c r="Z19" s="95"/>
      <c r="AA19" s="87"/>
      <c r="AB19" s="88"/>
      <c r="AC19" s="87"/>
      <c r="AD19" s="88"/>
      <c r="AE19" s="87"/>
      <c r="AF19" s="87"/>
      <c r="AG19" s="87"/>
      <c r="AH19" s="87"/>
      <c r="AI19" s="87"/>
      <c r="AJ19" s="87"/>
      <c r="AK19" s="87"/>
      <c r="AL19" s="89"/>
      <c r="AM19" s="91"/>
      <c r="AN19" s="13"/>
      <c r="AO19" s="13"/>
      <c r="AP19" s="13"/>
      <c r="AQ19" s="13"/>
      <c r="AR19" s="13"/>
      <c r="AS19" s="13"/>
    </row>
    <row r="20" spans="1:45" s="6" customFormat="1" ht="9.6" customHeight="1">
      <c r="A20" s="86" t="s">
        <v>41</v>
      </c>
      <c r="B20" s="88" t="s">
        <v>24</v>
      </c>
      <c r="C20" s="87">
        <v>3272</v>
      </c>
      <c r="D20" s="87">
        <v>2954</v>
      </c>
      <c r="E20" s="87">
        <v>273</v>
      </c>
      <c r="F20" s="87">
        <v>273</v>
      </c>
      <c r="G20" s="87">
        <v>118</v>
      </c>
      <c r="H20" s="87">
        <v>118</v>
      </c>
      <c r="I20" s="87">
        <v>413</v>
      </c>
      <c r="J20" s="87">
        <v>413</v>
      </c>
      <c r="K20" s="87">
        <v>804</v>
      </c>
      <c r="L20" s="89">
        <v>24.572127139364301</v>
      </c>
      <c r="M20" s="90"/>
      <c r="N20" s="87"/>
      <c r="O20" s="88"/>
      <c r="P20" s="87"/>
      <c r="Q20" s="88"/>
      <c r="R20" s="87"/>
      <c r="S20" s="87"/>
      <c r="T20" s="87"/>
      <c r="U20" s="87"/>
      <c r="V20" s="87"/>
      <c r="W20" s="87"/>
      <c r="X20" s="87"/>
      <c r="Y20" s="89"/>
      <c r="Z20" s="95"/>
      <c r="AA20" s="87"/>
      <c r="AB20" s="88"/>
      <c r="AC20" s="87"/>
      <c r="AD20" s="88"/>
      <c r="AE20" s="87"/>
      <c r="AF20" s="87"/>
      <c r="AG20" s="87"/>
      <c r="AH20" s="87"/>
      <c r="AI20" s="87"/>
      <c r="AJ20" s="87"/>
      <c r="AK20" s="87"/>
      <c r="AL20" s="89"/>
      <c r="AM20" s="91"/>
      <c r="AN20" s="13"/>
      <c r="AO20" s="13"/>
      <c r="AP20" s="13"/>
      <c r="AQ20" s="13"/>
      <c r="AR20" s="13"/>
      <c r="AS20" s="13"/>
    </row>
    <row r="21" spans="1:45" s="6" customFormat="1" ht="9.6" customHeight="1">
      <c r="A21" s="86" t="s">
        <v>42</v>
      </c>
      <c r="B21" s="88" t="s">
        <v>24</v>
      </c>
      <c r="C21" s="87">
        <v>5700</v>
      </c>
      <c r="D21" s="87" t="s">
        <v>2</v>
      </c>
      <c r="E21" s="87">
        <v>62</v>
      </c>
      <c r="F21" s="87">
        <v>62</v>
      </c>
      <c r="G21" s="87" t="s">
        <v>2</v>
      </c>
      <c r="H21" s="87" t="s">
        <v>2</v>
      </c>
      <c r="I21" s="87">
        <v>177</v>
      </c>
      <c r="J21" s="87">
        <v>177</v>
      </c>
      <c r="K21" s="87">
        <v>239</v>
      </c>
      <c r="L21" s="89">
        <v>4.192982456140351</v>
      </c>
      <c r="M21" s="90"/>
      <c r="N21" s="87"/>
      <c r="O21" s="88"/>
      <c r="P21" s="87"/>
      <c r="Q21" s="88"/>
      <c r="R21" s="87"/>
      <c r="S21" s="87"/>
      <c r="T21" s="87"/>
      <c r="U21" s="87"/>
      <c r="V21" s="87"/>
      <c r="W21" s="87"/>
      <c r="X21" s="87"/>
      <c r="Y21" s="89"/>
      <c r="Z21" s="95"/>
      <c r="AA21" s="87"/>
      <c r="AB21" s="88"/>
      <c r="AC21" s="87"/>
      <c r="AD21" s="88"/>
      <c r="AE21" s="87"/>
      <c r="AF21" s="87"/>
      <c r="AG21" s="87"/>
      <c r="AH21" s="87"/>
      <c r="AI21" s="87"/>
      <c r="AJ21" s="87"/>
      <c r="AK21" s="87"/>
      <c r="AL21" s="89"/>
      <c r="AM21" s="91"/>
      <c r="AN21" s="13"/>
      <c r="AO21" s="13"/>
      <c r="AP21" s="13"/>
      <c r="AQ21" s="13"/>
      <c r="AR21" s="13"/>
      <c r="AS21" s="13"/>
    </row>
    <row r="22" spans="1:45" s="6" customFormat="1" ht="9.6" customHeight="1">
      <c r="A22" s="86" t="s">
        <v>29</v>
      </c>
      <c r="B22" s="88"/>
      <c r="C22" s="87">
        <v>2510</v>
      </c>
      <c r="D22" s="87">
        <v>2433</v>
      </c>
      <c r="E22" s="87">
        <v>52</v>
      </c>
      <c r="F22" s="87">
        <v>52</v>
      </c>
      <c r="G22" s="87">
        <v>0</v>
      </c>
      <c r="H22" s="87">
        <v>0</v>
      </c>
      <c r="I22" s="87">
        <v>127</v>
      </c>
      <c r="J22" s="87">
        <v>127</v>
      </c>
      <c r="K22" s="87">
        <v>179</v>
      </c>
      <c r="L22" s="89">
        <v>7.1314741035856573</v>
      </c>
      <c r="M22" s="90"/>
      <c r="N22" s="87"/>
      <c r="O22" s="88"/>
      <c r="P22" s="87"/>
      <c r="Q22" s="88"/>
      <c r="R22" s="87"/>
      <c r="S22" s="87"/>
      <c r="T22" s="87"/>
      <c r="U22" s="87"/>
      <c r="V22" s="87"/>
      <c r="W22" s="87"/>
      <c r="X22" s="87"/>
      <c r="Y22" s="89"/>
      <c r="Z22" s="95"/>
      <c r="AA22" s="87"/>
      <c r="AB22" s="88"/>
      <c r="AC22" s="87"/>
      <c r="AD22" s="88"/>
      <c r="AE22" s="87"/>
      <c r="AF22" s="87"/>
      <c r="AG22" s="87"/>
      <c r="AH22" s="87"/>
      <c r="AI22" s="87"/>
      <c r="AJ22" s="87"/>
      <c r="AK22" s="87"/>
      <c r="AL22" s="89"/>
      <c r="AM22" s="91"/>
      <c r="AN22" s="13"/>
      <c r="AO22" s="13"/>
      <c r="AP22" s="13"/>
      <c r="AQ22" s="13"/>
      <c r="AR22" s="13"/>
      <c r="AS22" s="13"/>
    </row>
    <row r="23" spans="1:45" s="6" customFormat="1" ht="9.6" customHeight="1">
      <c r="A23" s="86" t="s">
        <v>43</v>
      </c>
      <c r="B23" s="88"/>
      <c r="C23" s="87">
        <v>490</v>
      </c>
      <c r="D23" s="87" t="s">
        <v>2</v>
      </c>
      <c r="E23" s="87">
        <v>19</v>
      </c>
      <c r="F23" s="87" t="s">
        <v>2</v>
      </c>
      <c r="G23" s="87">
        <v>10</v>
      </c>
      <c r="H23" s="87" t="s">
        <v>2</v>
      </c>
      <c r="I23" s="87">
        <v>18</v>
      </c>
      <c r="J23" s="87" t="s">
        <v>2</v>
      </c>
      <c r="K23" s="87">
        <v>47</v>
      </c>
      <c r="L23" s="89">
        <v>9.591836734693878</v>
      </c>
      <c r="M23" s="90"/>
      <c r="N23" s="87"/>
      <c r="O23" s="88"/>
      <c r="P23" s="87"/>
      <c r="Q23" s="88"/>
      <c r="R23" s="87"/>
      <c r="S23" s="87"/>
      <c r="T23" s="87"/>
      <c r="U23" s="87"/>
      <c r="V23" s="87"/>
      <c r="W23" s="87"/>
      <c r="X23" s="87"/>
      <c r="Y23" s="89"/>
      <c r="Z23" s="95"/>
      <c r="AA23" s="87"/>
      <c r="AB23" s="88"/>
      <c r="AC23" s="87"/>
      <c r="AD23" s="88"/>
      <c r="AE23" s="87"/>
      <c r="AF23" s="87"/>
      <c r="AG23" s="87"/>
      <c r="AH23" s="87"/>
      <c r="AI23" s="87"/>
      <c r="AJ23" s="87"/>
      <c r="AK23" s="87"/>
      <c r="AL23" s="89"/>
      <c r="AM23" s="91"/>
      <c r="AN23" s="13"/>
      <c r="AO23" s="13"/>
      <c r="AP23" s="13"/>
      <c r="AQ23" s="13"/>
      <c r="AR23" s="13"/>
      <c r="AS23" s="13"/>
    </row>
    <row r="24" spans="1:45" s="6" customFormat="1" ht="9.6" customHeight="1">
      <c r="A24" s="86" t="s">
        <v>3</v>
      </c>
      <c r="B24" s="88" t="s">
        <v>24</v>
      </c>
      <c r="C24" s="87">
        <v>2100</v>
      </c>
      <c r="D24" s="87">
        <v>908</v>
      </c>
      <c r="E24" s="87">
        <v>16</v>
      </c>
      <c r="F24" s="87">
        <v>16</v>
      </c>
      <c r="G24" s="87">
        <v>8</v>
      </c>
      <c r="H24" s="87">
        <v>8</v>
      </c>
      <c r="I24" s="87">
        <v>44</v>
      </c>
      <c r="J24" s="87">
        <v>44</v>
      </c>
      <c r="K24" s="87">
        <v>68</v>
      </c>
      <c r="L24" s="89">
        <v>3.2380952380952377</v>
      </c>
      <c r="M24" s="90"/>
      <c r="N24" s="87"/>
      <c r="O24" s="88"/>
      <c r="P24" s="87"/>
      <c r="Q24" s="88"/>
      <c r="R24" s="87"/>
      <c r="S24" s="87"/>
      <c r="T24" s="87"/>
      <c r="U24" s="87"/>
      <c r="V24" s="87"/>
      <c r="W24" s="87"/>
      <c r="X24" s="87"/>
      <c r="Y24" s="89"/>
      <c r="Z24" s="95"/>
      <c r="AA24" s="87"/>
      <c r="AB24" s="88"/>
      <c r="AC24" s="87"/>
      <c r="AD24" s="88"/>
      <c r="AE24" s="87"/>
      <c r="AF24" s="87"/>
      <c r="AG24" s="87"/>
      <c r="AH24" s="87"/>
      <c r="AI24" s="87"/>
      <c r="AJ24" s="87"/>
      <c r="AK24" s="87"/>
      <c r="AL24" s="89"/>
      <c r="AM24" s="91"/>
      <c r="AN24" s="13"/>
      <c r="AO24" s="13"/>
      <c r="AP24" s="13"/>
      <c r="AQ24" s="13"/>
      <c r="AR24" s="13"/>
      <c r="AS24" s="13"/>
    </row>
    <row r="25" spans="1:45" s="6" customFormat="1" ht="9.6" customHeight="1">
      <c r="A25" s="86" t="s">
        <v>4</v>
      </c>
      <c r="B25" s="88"/>
      <c r="C25" s="87">
        <v>6759</v>
      </c>
      <c r="D25" s="87">
        <v>6036</v>
      </c>
      <c r="E25" s="87">
        <v>69</v>
      </c>
      <c r="F25" s="87" t="s">
        <v>2</v>
      </c>
      <c r="G25" s="87">
        <v>63</v>
      </c>
      <c r="H25" s="87" t="s">
        <v>2</v>
      </c>
      <c r="I25" s="87">
        <v>144</v>
      </c>
      <c r="J25" s="87" t="s">
        <v>2</v>
      </c>
      <c r="K25" s="87">
        <v>276</v>
      </c>
      <c r="L25" s="89">
        <v>4.083444296493564</v>
      </c>
      <c r="M25" s="90"/>
      <c r="N25" s="87"/>
      <c r="O25" s="88"/>
      <c r="P25" s="87"/>
      <c r="Q25" s="88"/>
      <c r="R25" s="87"/>
      <c r="S25" s="87"/>
      <c r="T25" s="87"/>
      <c r="U25" s="87"/>
      <c r="V25" s="87"/>
      <c r="W25" s="87"/>
      <c r="X25" s="87"/>
      <c r="Y25" s="89"/>
      <c r="Z25" s="95"/>
      <c r="AA25" s="87"/>
      <c r="AB25" s="88"/>
      <c r="AC25" s="87"/>
      <c r="AD25" s="88"/>
      <c r="AE25" s="87"/>
      <c r="AF25" s="87"/>
      <c r="AG25" s="87"/>
      <c r="AH25" s="87"/>
      <c r="AI25" s="87"/>
      <c r="AJ25" s="87"/>
      <c r="AK25" s="87"/>
      <c r="AL25" s="89"/>
      <c r="AM25" s="91"/>
      <c r="AN25" s="13"/>
      <c r="AO25" s="13"/>
      <c r="AP25" s="13"/>
      <c r="AQ25" s="13"/>
      <c r="AR25" s="13"/>
      <c r="AS25" s="13"/>
    </row>
    <row r="26" spans="1:45" s="6" customFormat="1" ht="9.6" customHeight="1">
      <c r="A26" s="86" t="s">
        <v>5</v>
      </c>
      <c r="B26" s="88" t="s">
        <v>24</v>
      </c>
      <c r="C26" s="87">
        <v>1222</v>
      </c>
      <c r="D26" s="87">
        <v>1222</v>
      </c>
      <c r="E26" s="87">
        <v>122</v>
      </c>
      <c r="F26" s="87">
        <v>122</v>
      </c>
      <c r="G26" s="87">
        <v>124</v>
      </c>
      <c r="H26" s="87">
        <v>124</v>
      </c>
      <c r="I26" s="87">
        <v>108</v>
      </c>
      <c r="J26" s="87">
        <v>108</v>
      </c>
      <c r="K26" s="87">
        <v>354</v>
      </c>
      <c r="L26" s="89">
        <v>28.968903436988541</v>
      </c>
      <c r="M26" s="90"/>
      <c r="N26" s="87"/>
      <c r="O26" s="88"/>
      <c r="P26" s="87"/>
      <c r="Q26" s="88"/>
      <c r="R26" s="87"/>
      <c r="S26" s="87"/>
      <c r="T26" s="87"/>
      <c r="U26" s="87"/>
      <c r="V26" s="87"/>
      <c r="W26" s="87"/>
      <c r="X26" s="87"/>
      <c r="Y26" s="89"/>
      <c r="Z26" s="95"/>
      <c r="AA26" s="87"/>
      <c r="AB26" s="88"/>
      <c r="AC26" s="87"/>
      <c r="AD26" s="88"/>
      <c r="AE26" s="87"/>
      <c r="AF26" s="87"/>
      <c r="AG26" s="87"/>
      <c r="AH26" s="87"/>
      <c r="AI26" s="87"/>
      <c r="AJ26" s="87"/>
      <c r="AK26" s="87"/>
      <c r="AL26" s="89"/>
      <c r="AM26" s="91"/>
      <c r="AN26" s="13"/>
      <c r="AO26" s="13"/>
      <c r="AP26" s="13"/>
      <c r="AQ26" s="13"/>
      <c r="AR26" s="13"/>
      <c r="AS26" s="13"/>
    </row>
    <row r="27" spans="1:45" s="6" customFormat="1" ht="9.6" customHeight="1">
      <c r="A27" s="86" t="s">
        <v>6</v>
      </c>
      <c r="B27" s="88"/>
      <c r="C27" s="87">
        <v>1483</v>
      </c>
      <c r="D27" s="87" t="s">
        <v>2</v>
      </c>
      <c r="E27" s="87">
        <v>102</v>
      </c>
      <c r="F27" s="87" t="s">
        <v>2</v>
      </c>
      <c r="G27" s="87">
        <v>97</v>
      </c>
      <c r="H27" s="87" t="s">
        <v>2</v>
      </c>
      <c r="I27" s="87">
        <v>136</v>
      </c>
      <c r="J27" s="87" t="s">
        <v>2</v>
      </c>
      <c r="K27" s="87">
        <v>335</v>
      </c>
      <c r="L27" s="89">
        <v>22.589345920431558</v>
      </c>
      <c r="M27" s="90"/>
      <c r="N27" s="87"/>
      <c r="O27" s="88"/>
      <c r="P27" s="87"/>
      <c r="Q27" s="88"/>
      <c r="R27" s="87"/>
      <c r="S27" s="87"/>
      <c r="T27" s="87"/>
      <c r="U27" s="87"/>
      <c r="V27" s="87"/>
      <c r="W27" s="87"/>
      <c r="X27" s="87"/>
      <c r="Y27" s="89"/>
      <c r="Z27" s="95"/>
      <c r="AA27" s="87"/>
      <c r="AB27" s="88"/>
      <c r="AC27" s="87"/>
      <c r="AD27" s="88"/>
      <c r="AE27" s="87"/>
      <c r="AF27" s="87"/>
      <c r="AG27" s="87"/>
      <c r="AH27" s="87"/>
      <c r="AI27" s="87"/>
      <c r="AJ27" s="87"/>
      <c r="AK27" s="87"/>
      <c r="AL27" s="89"/>
      <c r="AM27" s="91"/>
      <c r="AN27" s="13"/>
      <c r="AO27" s="13"/>
      <c r="AP27" s="13"/>
      <c r="AQ27" s="13"/>
      <c r="AR27" s="13"/>
      <c r="AS27" s="13"/>
    </row>
    <row r="28" spans="1:45" s="6" customFormat="1" ht="9.6" customHeight="1">
      <c r="A28" s="86" t="s">
        <v>7</v>
      </c>
      <c r="B28" s="88" t="s">
        <v>24</v>
      </c>
      <c r="C28" s="87">
        <v>1360</v>
      </c>
      <c r="D28" s="87">
        <v>1360</v>
      </c>
      <c r="E28" s="87">
        <v>87</v>
      </c>
      <c r="F28" s="87">
        <v>87</v>
      </c>
      <c r="G28" s="87">
        <v>51</v>
      </c>
      <c r="H28" s="87">
        <v>51</v>
      </c>
      <c r="I28" s="87">
        <v>79</v>
      </c>
      <c r="J28" s="87">
        <v>79</v>
      </c>
      <c r="K28" s="87">
        <v>217</v>
      </c>
      <c r="L28" s="89">
        <v>15.955882352941176</v>
      </c>
      <c r="M28" s="90"/>
      <c r="N28" s="87"/>
      <c r="O28" s="88"/>
      <c r="P28" s="87"/>
      <c r="Q28" s="88"/>
      <c r="R28" s="87"/>
      <c r="S28" s="87"/>
      <c r="T28" s="87"/>
      <c r="U28" s="87"/>
      <c r="V28" s="87"/>
      <c r="W28" s="87"/>
      <c r="X28" s="87"/>
      <c r="Y28" s="89"/>
      <c r="Z28" s="95"/>
      <c r="AA28" s="87"/>
      <c r="AB28" s="88"/>
      <c r="AC28" s="87"/>
      <c r="AD28" s="88"/>
      <c r="AE28" s="87"/>
      <c r="AF28" s="87"/>
      <c r="AG28" s="87"/>
      <c r="AH28" s="87"/>
      <c r="AI28" s="87"/>
      <c r="AJ28" s="87"/>
      <c r="AK28" s="87"/>
      <c r="AL28" s="89"/>
      <c r="AM28" s="91"/>
      <c r="AN28" s="13"/>
      <c r="AO28" s="13"/>
      <c r="AP28" s="13"/>
      <c r="AQ28" s="13"/>
      <c r="AR28" s="13"/>
      <c r="AS28" s="13"/>
    </row>
    <row r="29" spans="1:45" s="6" customFormat="1" ht="9.6" customHeight="1">
      <c r="A29" s="86" t="s">
        <v>8</v>
      </c>
      <c r="B29" s="88"/>
      <c r="C29" s="87">
        <v>2975</v>
      </c>
      <c r="D29" s="87">
        <v>2405</v>
      </c>
      <c r="E29" s="87">
        <v>70</v>
      </c>
      <c r="F29" s="87">
        <v>70</v>
      </c>
      <c r="G29" s="87">
        <v>74</v>
      </c>
      <c r="H29" s="87">
        <v>74</v>
      </c>
      <c r="I29" s="87">
        <v>183</v>
      </c>
      <c r="J29" s="87">
        <v>183</v>
      </c>
      <c r="K29" s="87">
        <v>327</v>
      </c>
      <c r="L29" s="89">
        <v>10.991596638655462</v>
      </c>
      <c r="M29" s="90"/>
      <c r="N29" s="87"/>
      <c r="O29" s="88"/>
      <c r="P29" s="87"/>
      <c r="Q29" s="88"/>
      <c r="R29" s="87"/>
      <c r="S29" s="87"/>
      <c r="T29" s="87"/>
      <c r="U29" s="87"/>
      <c r="V29" s="87"/>
      <c r="W29" s="87"/>
      <c r="X29" s="87"/>
      <c r="Y29" s="89"/>
      <c r="Z29" s="95"/>
      <c r="AA29" s="87"/>
      <c r="AB29" s="88"/>
      <c r="AC29" s="87"/>
      <c r="AD29" s="88"/>
      <c r="AE29" s="87"/>
      <c r="AF29" s="87"/>
      <c r="AG29" s="87"/>
      <c r="AH29" s="87"/>
      <c r="AI29" s="87"/>
      <c r="AJ29" s="87"/>
      <c r="AK29" s="87"/>
      <c r="AL29" s="89"/>
      <c r="AM29" s="91"/>
      <c r="AN29" s="13"/>
      <c r="AO29" s="13"/>
      <c r="AP29" s="13"/>
      <c r="AQ29" s="13"/>
      <c r="AR29" s="13"/>
      <c r="AS29" s="13"/>
    </row>
    <row r="30" spans="1:45" s="6" customFormat="1" ht="9.6" customHeight="1">
      <c r="A30" s="86" t="s">
        <v>9</v>
      </c>
      <c r="B30" s="88" t="s">
        <v>24</v>
      </c>
      <c r="C30" s="87">
        <v>3095</v>
      </c>
      <c r="D30" s="87" t="s">
        <v>2</v>
      </c>
      <c r="E30" s="87">
        <v>100</v>
      </c>
      <c r="F30" s="87" t="s">
        <v>2</v>
      </c>
      <c r="G30" s="87" t="s">
        <v>2</v>
      </c>
      <c r="H30" s="87" t="s">
        <v>2</v>
      </c>
      <c r="I30" s="87">
        <v>155</v>
      </c>
      <c r="J30" s="87" t="s">
        <v>2</v>
      </c>
      <c r="K30" s="87">
        <v>255</v>
      </c>
      <c r="L30" s="89">
        <v>8.2390953150242314</v>
      </c>
      <c r="M30" s="90"/>
      <c r="N30" s="87"/>
      <c r="O30" s="88"/>
      <c r="P30" s="87"/>
      <c r="Q30" s="88"/>
      <c r="R30" s="87"/>
      <c r="S30" s="87"/>
      <c r="T30" s="87"/>
      <c r="U30" s="87"/>
      <c r="V30" s="87"/>
      <c r="W30" s="87"/>
      <c r="X30" s="87"/>
      <c r="Y30" s="89"/>
      <c r="Z30" s="95"/>
      <c r="AA30" s="87"/>
      <c r="AB30" s="88"/>
      <c r="AC30" s="87"/>
      <c r="AD30" s="88"/>
      <c r="AE30" s="87"/>
      <c r="AF30" s="87"/>
      <c r="AG30" s="87"/>
      <c r="AH30" s="87"/>
      <c r="AI30" s="87"/>
      <c r="AJ30" s="87"/>
      <c r="AK30" s="87"/>
      <c r="AL30" s="89"/>
      <c r="AM30" s="91"/>
      <c r="AN30" s="13"/>
      <c r="AO30" s="13"/>
      <c r="AP30" s="13"/>
      <c r="AQ30" s="13"/>
      <c r="AR30" s="13"/>
      <c r="AS30" s="13"/>
    </row>
    <row r="31" spans="1:45" s="6" customFormat="1" ht="9.6" customHeight="1">
      <c r="A31" s="86" t="s">
        <v>30</v>
      </c>
      <c r="B31" s="88" t="s">
        <v>24</v>
      </c>
      <c r="C31" s="87">
        <v>3352</v>
      </c>
      <c r="D31" s="87">
        <v>2804</v>
      </c>
      <c r="E31" s="87">
        <v>320</v>
      </c>
      <c r="F31" s="87" t="s">
        <v>2</v>
      </c>
      <c r="G31" s="87">
        <v>266</v>
      </c>
      <c r="H31" s="87" t="s">
        <v>2</v>
      </c>
      <c r="I31" s="87">
        <v>430</v>
      </c>
      <c r="J31" s="87" t="s">
        <v>2</v>
      </c>
      <c r="K31" s="87">
        <v>1016</v>
      </c>
      <c r="L31" s="89">
        <v>30.310262529832936</v>
      </c>
      <c r="M31" s="90"/>
      <c r="N31" s="87"/>
      <c r="O31" s="88"/>
      <c r="P31" s="87"/>
      <c r="Q31" s="88"/>
      <c r="R31" s="87"/>
      <c r="S31" s="87"/>
      <c r="T31" s="87"/>
      <c r="U31" s="87"/>
      <c r="V31" s="87"/>
      <c r="W31" s="87"/>
      <c r="X31" s="87"/>
      <c r="Y31" s="89"/>
      <c r="Z31" s="95"/>
      <c r="AA31" s="87"/>
      <c r="AB31" s="88"/>
      <c r="AC31" s="87"/>
      <c r="AD31" s="88"/>
      <c r="AE31" s="87"/>
      <c r="AF31" s="87"/>
      <c r="AG31" s="87"/>
      <c r="AH31" s="87"/>
      <c r="AI31" s="87"/>
      <c r="AJ31" s="87"/>
      <c r="AK31" s="87"/>
      <c r="AL31" s="89"/>
      <c r="AM31" s="91"/>
      <c r="AN31" s="13"/>
      <c r="AO31" s="13"/>
      <c r="AP31" s="13"/>
      <c r="AQ31" s="13"/>
      <c r="AR31" s="13"/>
      <c r="AS31" s="13"/>
    </row>
    <row r="32" spans="1:45" s="6" customFormat="1" ht="9.6" customHeight="1">
      <c r="A32" s="86" t="s">
        <v>10</v>
      </c>
      <c r="B32" s="88" t="s">
        <v>24</v>
      </c>
      <c r="C32" s="87">
        <v>8500</v>
      </c>
      <c r="D32" s="87" t="s">
        <v>2</v>
      </c>
      <c r="E32" s="87">
        <v>209</v>
      </c>
      <c r="F32" s="87">
        <v>209</v>
      </c>
      <c r="G32" s="87">
        <v>265</v>
      </c>
      <c r="H32" s="87">
        <v>265</v>
      </c>
      <c r="I32" s="87">
        <v>781</v>
      </c>
      <c r="J32" s="87">
        <v>781</v>
      </c>
      <c r="K32" s="87">
        <v>1255</v>
      </c>
      <c r="L32" s="89">
        <v>14.76470588235294</v>
      </c>
      <c r="M32" s="90"/>
      <c r="N32" s="87"/>
      <c r="O32" s="88"/>
      <c r="P32" s="87"/>
      <c r="Q32" s="88"/>
      <c r="R32" s="87"/>
      <c r="S32" s="87"/>
      <c r="T32" s="87"/>
      <c r="U32" s="87"/>
      <c r="V32" s="87"/>
      <c r="W32" s="87"/>
      <c r="X32" s="87"/>
      <c r="Y32" s="89"/>
      <c r="Z32" s="95"/>
      <c r="AA32" s="87"/>
      <c r="AB32" s="88"/>
      <c r="AC32" s="87"/>
      <c r="AD32" s="88"/>
      <c r="AE32" s="87"/>
      <c r="AF32" s="87"/>
      <c r="AG32" s="87"/>
      <c r="AH32" s="87"/>
      <c r="AI32" s="87"/>
      <c r="AJ32" s="87"/>
      <c r="AK32" s="87"/>
      <c r="AL32" s="89"/>
      <c r="AM32" s="91"/>
      <c r="AN32" s="13"/>
      <c r="AO32" s="13"/>
      <c r="AP32" s="13"/>
      <c r="AQ32" s="13"/>
      <c r="AR32" s="13"/>
      <c r="AS32" s="13"/>
    </row>
    <row r="33" spans="1:45" s="6" customFormat="1" ht="9.6" customHeight="1">
      <c r="A33" s="86" t="s">
        <v>11</v>
      </c>
      <c r="B33" s="88"/>
      <c r="C33" s="87">
        <v>2272</v>
      </c>
      <c r="D33" s="87">
        <v>1712</v>
      </c>
      <c r="E33" s="87">
        <v>156</v>
      </c>
      <c r="F33" s="87" t="s">
        <v>2</v>
      </c>
      <c r="G33" s="87">
        <v>55</v>
      </c>
      <c r="H33" s="87" t="s">
        <v>2</v>
      </c>
      <c r="I33" s="87">
        <v>112</v>
      </c>
      <c r="J33" s="87" t="s">
        <v>2</v>
      </c>
      <c r="K33" s="87">
        <v>323</v>
      </c>
      <c r="L33" s="89">
        <v>14.216549295774646</v>
      </c>
      <c r="M33" s="90"/>
      <c r="N33" s="87"/>
      <c r="O33" s="88"/>
      <c r="P33" s="87"/>
      <c r="Q33" s="88"/>
      <c r="R33" s="87"/>
      <c r="S33" s="87"/>
      <c r="T33" s="87"/>
      <c r="U33" s="87"/>
      <c r="V33" s="87"/>
      <c r="W33" s="87"/>
      <c r="X33" s="87"/>
      <c r="Y33" s="89"/>
      <c r="Z33" s="95"/>
      <c r="AA33" s="87"/>
      <c r="AB33" s="88"/>
      <c r="AC33" s="87"/>
      <c r="AD33" s="88"/>
      <c r="AE33" s="87"/>
      <c r="AF33" s="87"/>
      <c r="AG33" s="87"/>
      <c r="AH33" s="87"/>
      <c r="AI33" s="87"/>
      <c r="AJ33" s="87"/>
      <c r="AK33" s="87"/>
      <c r="AL33" s="89"/>
      <c r="AM33" s="91"/>
      <c r="AN33" s="13"/>
      <c r="AO33" s="13"/>
      <c r="AP33" s="13"/>
      <c r="AQ33" s="13"/>
      <c r="AR33" s="13"/>
      <c r="AS33" s="13"/>
    </row>
    <row r="34" spans="1:45" s="6" customFormat="1" ht="9.6" customHeight="1">
      <c r="A34" s="86" t="s">
        <v>12</v>
      </c>
      <c r="B34" s="88" t="s">
        <v>24</v>
      </c>
      <c r="C34" s="87" t="s">
        <v>2</v>
      </c>
      <c r="D34" s="87">
        <v>3144</v>
      </c>
      <c r="E34" s="87" t="s">
        <v>2</v>
      </c>
      <c r="F34" s="87">
        <v>321</v>
      </c>
      <c r="G34" s="87" t="s">
        <v>2</v>
      </c>
      <c r="H34" s="87">
        <v>180</v>
      </c>
      <c r="I34" s="87" t="s">
        <v>2</v>
      </c>
      <c r="J34" s="87">
        <v>438</v>
      </c>
      <c r="K34" s="87">
        <v>939</v>
      </c>
      <c r="L34" s="89">
        <v>29.866412213740457</v>
      </c>
      <c r="M34" s="90"/>
      <c r="N34" s="87"/>
      <c r="O34" s="88"/>
      <c r="P34" s="87"/>
      <c r="Q34" s="88"/>
      <c r="R34" s="87"/>
      <c r="S34" s="87"/>
      <c r="T34" s="87"/>
      <c r="U34" s="87"/>
      <c r="V34" s="87"/>
      <c r="W34" s="87"/>
      <c r="X34" s="87"/>
      <c r="Y34" s="89"/>
      <c r="Z34" s="95"/>
      <c r="AA34" s="87"/>
      <c r="AB34" s="88"/>
      <c r="AC34" s="87"/>
      <c r="AD34" s="88"/>
      <c r="AE34" s="87"/>
      <c r="AF34" s="87"/>
      <c r="AG34" s="87"/>
      <c r="AH34" s="87"/>
      <c r="AI34" s="87"/>
      <c r="AJ34" s="87"/>
      <c r="AK34" s="87"/>
      <c r="AL34" s="89"/>
      <c r="AM34" s="91"/>
      <c r="AN34" s="13"/>
      <c r="AO34" s="13"/>
      <c r="AP34" s="13"/>
      <c r="AQ34" s="13"/>
      <c r="AR34" s="13"/>
      <c r="AS34" s="13"/>
    </row>
    <row r="35" spans="1:45" s="6" customFormat="1" ht="9.6" customHeight="1">
      <c r="A35" s="86" t="s">
        <v>13</v>
      </c>
      <c r="B35" s="88" t="s">
        <v>24</v>
      </c>
      <c r="C35" s="87">
        <v>10000</v>
      </c>
      <c r="D35" s="87">
        <v>10000</v>
      </c>
      <c r="E35" s="87">
        <v>843</v>
      </c>
      <c r="F35" s="87">
        <v>843</v>
      </c>
      <c r="G35" s="87">
        <v>181</v>
      </c>
      <c r="H35" s="87">
        <v>181</v>
      </c>
      <c r="I35" s="87">
        <v>1457</v>
      </c>
      <c r="J35" s="87">
        <v>1457</v>
      </c>
      <c r="K35" s="87">
        <v>2481</v>
      </c>
      <c r="L35" s="89">
        <v>24.81</v>
      </c>
      <c r="M35" s="90"/>
      <c r="N35" s="87"/>
      <c r="O35" s="88"/>
      <c r="P35" s="87"/>
      <c r="Q35" s="88"/>
      <c r="R35" s="87"/>
      <c r="S35" s="87"/>
      <c r="T35" s="87"/>
      <c r="U35" s="87"/>
      <c r="V35" s="87"/>
      <c r="W35" s="87"/>
      <c r="X35" s="87"/>
      <c r="Y35" s="89"/>
      <c r="Z35" s="95"/>
      <c r="AA35" s="87"/>
      <c r="AB35" s="88"/>
      <c r="AC35" s="87"/>
      <c r="AD35" s="88"/>
      <c r="AE35" s="87"/>
      <c r="AF35" s="87"/>
      <c r="AG35" s="87"/>
      <c r="AH35" s="87"/>
      <c r="AI35" s="87"/>
      <c r="AJ35" s="87"/>
      <c r="AK35" s="87"/>
      <c r="AL35" s="89"/>
      <c r="AM35" s="91"/>
      <c r="AN35" s="13"/>
      <c r="AO35" s="13"/>
      <c r="AP35" s="13"/>
      <c r="AQ35" s="13"/>
      <c r="AR35" s="13"/>
      <c r="AS35" s="13"/>
    </row>
    <row r="36" spans="1:45" s="6" customFormat="1" ht="9.6" customHeight="1">
      <c r="A36" s="86" t="s">
        <v>14</v>
      </c>
      <c r="B36" s="88"/>
      <c r="C36" s="87">
        <v>3354</v>
      </c>
      <c r="D36" s="87">
        <v>1530</v>
      </c>
      <c r="E36" s="87">
        <v>90</v>
      </c>
      <c r="F36" s="87" t="s">
        <v>2</v>
      </c>
      <c r="G36" s="87">
        <v>35</v>
      </c>
      <c r="H36" s="87" t="s">
        <v>2</v>
      </c>
      <c r="I36" s="87">
        <v>220</v>
      </c>
      <c r="J36" s="87" t="s">
        <v>2</v>
      </c>
      <c r="K36" s="87">
        <v>345</v>
      </c>
      <c r="L36" s="89">
        <v>10.286225402504472</v>
      </c>
      <c r="M36" s="90"/>
      <c r="N36" s="87"/>
      <c r="O36" s="88"/>
      <c r="P36" s="87"/>
      <c r="Q36" s="88"/>
      <c r="R36" s="87"/>
      <c r="S36" s="87"/>
      <c r="T36" s="87"/>
      <c r="U36" s="87"/>
      <c r="V36" s="87"/>
      <c r="W36" s="87"/>
      <c r="X36" s="87"/>
      <c r="Y36" s="89"/>
      <c r="Z36" s="95"/>
      <c r="AA36" s="87"/>
      <c r="AB36" s="88"/>
      <c r="AC36" s="87"/>
      <c r="AD36" s="88"/>
      <c r="AE36" s="87"/>
      <c r="AF36" s="87"/>
      <c r="AG36" s="87"/>
      <c r="AH36" s="87"/>
      <c r="AI36" s="87"/>
      <c r="AJ36" s="87"/>
      <c r="AK36" s="87"/>
      <c r="AL36" s="89"/>
      <c r="AM36" s="91"/>
      <c r="AN36" s="13"/>
      <c r="AO36" s="13"/>
      <c r="AP36" s="13"/>
      <c r="AQ36" s="13"/>
      <c r="AR36" s="13"/>
      <c r="AS36" s="13"/>
    </row>
    <row r="37" spans="1:45" s="7" customFormat="1" ht="8.1" customHeight="1" thickBot="1">
      <c r="A37" s="119"/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1"/>
      <c r="M37" s="110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109"/>
      <c r="Z37" s="95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109"/>
      <c r="AM37" s="91"/>
      <c r="AN37" s="16"/>
      <c r="AO37" s="16"/>
      <c r="AP37" s="16"/>
      <c r="AQ37" s="16"/>
      <c r="AR37" s="16"/>
      <c r="AS37" s="16"/>
    </row>
    <row r="38" spans="1:45" s="7" customFormat="1" ht="9.6" customHeight="1">
      <c r="A38" s="98" t="s">
        <v>55</v>
      </c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109"/>
      <c r="M38" s="110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109"/>
      <c r="Z38" s="95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109"/>
      <c r="AM38" s="91"/>
      <c r="AN38" s="16"/>
      <c r="AO38" s="16"/>
      <c r="AP38" s="16"/>
      <c r="AQ38" s="16"/>
      <c r="AR38" s="16"/>
      <c r="AS38" s="16"/>
    </row>
    <row r="39" spans="1:45" s="6" customFormat="1" ht="9.6" customHeight="1">
      <c r="A39" s="86" t="s">
        <v>22</v>
      </c>
      <c r="B39" s="88" t="s">
        <v>24</v>
      </c>
      <c r="C39" s="93">
        <v>965</v>
      </c>
      <c r="D39" s="87">
        <v>0</v>
      </c>
      <c r="E39" s="87">
        <v>7</v>
      </c>
      <c r="F39" s="87" t="s">
        <v>2</v>
      </c>
      <c r="G39" s="87" t="s">
        <v>2</v>
      </c>
      <c r="H39" s="87" t="s">
        <v>2</v>
      </c>
      <c r="I39" s="87">
        <v>3</v>
      </c>
      <c r="J39" s="267" t="s">
        <v>2</v>
      </c>
      <c r="K39" s="87" t="s">
        <v>2</v>
      </c>
      <c r="L39" s="89" t="s">
        <v>2</v>
      </c>
      <c r="M39" s="90"/>
      <c r="N39" s="87"/>
      <c r="O39" s="88"/>
      <c r="P39" s="87"/>
      <c r="Q39" s="88"/>
      <c r="R39" s="87"/>
      <c r="S39" s="87"/>
      <c r="T39" s="87"/>
      <c r="U39" s="87"/>
      <c r="V39" s="87"/>
      <c r="W39" s="87"/>
      <c r="X39" s="87"/>
      <c r="Y39" s="89"/>
      <c r="Z39" s="95"/>
      <c r="AA39" s="87"/>
      <c r="AB39" s="88"/>
      <c r="AC39" s="87"/>
      <c r="AD39" s="88"/>
      <c r="AE39" s="87"/>
      <c r="AF39" s="87"/>
      <c r="AG39" s="87"/>
      <c r="AH39" s="87"/>
      <c r="AI39" s="87"/>
      <c r="AJ39" s="87"/>
      <c r="AK39" s="87"/>
      <c r="AL39" s="89"/>
      <c r="AM39" s="91"/>
      <c r="AN39" s="13"/>
      <c r="AO39" s="13"/>
      <c r="AP39" s="13"/>
      <c r="AQ39" s="13"/>
      <c r="AR39" s="13"/>
      <c r="AS39" s="13"/>
    </row>
    <row r="40" spans="1:45" s="6" customFormat="1" ht="9.6" customHeight="1">
      <c r="A40" s="86" t="s">
        <v>44</v>
      </c>
      <c r="B40" s="88" t="s">
        <v>24</v>
      </c>
      <c r="C40" s="93">
        <v>1480</v>
      </c>
      <c r="D40" s="87">
        <v>87</v>
      </c>
      <c r="E40" s="87" t="s">
        <v>2</v>
      </c>
      <c r="F40" s="87" t="s">
        <v>2</v>
      </c>
      <c r="G40" s="87" t="s">
        <v>2</v>
      </c>
      <c r="H40" s="87" t="s">
        <v>2</v>
      </c>
      <c r="I40" s="87">
        <v>2</v>
      </c>
      <c r="J40" s="267" t="s">
        <v>2</v>
      </c>
      <c r="K40" s="87" t="s">
        <v>2</v>
      </c>
      <c r="L40" s="89" t="s">
        <v>2</v>
      </c>
      <c r="M40" s="90"/>
      <c r="N40" s="87"/>
      <c r="O40" s="88"/>
      <c r="P40" s="87"/>
      <c r="Q40" s="88"/>
      <c r="R40" s="87"/>
      <c r="S40" s="87"/>
      <c r="T40" s="87"/>
      <c r="U40" s="87"/>
      <c r="V40" s="87"/>
      <c r="W40" s="87"/>
      <c r="X40" s="87"/>
      <c r="Y40" s="89"/>
      <c r="Z40" s="95"/>
      <c r="AA40" s="87"/>
      <c r="AB40" s="88"/>
      <c r="AC40" s="87"/>
      <c r="AD40" s="88"/>
      <c r="AE40" s="87"/>
      <c r="AF40" s="87"/>
      <c r="AG40" s="87"/>
      <c r="AH40" s="87"/>
      <c r="AI40" s="87"/>
      <c r="AJ40" s="87"/>
      <c r="AK40" s="87"/>
      <c r="AL40" s="89"/>
      <c r="AM40" s="91"/>
      <c r="AN40" s="13"/>
      <c r="AO40" s="13"/>
      <c r="AP40" s="13"/>
      <c r="AQ40" s="13"/>
      <c r="AR40" s="13"/>
      <c r="AS40" s="13"/>
    </row>
    <row r="41" spans="1:45" s="6" customFormat="1" ht="9.6" customHeight="1">
      <c r="A41" s="86" t="s">
        <v>45</v>
      </c>
      <c r="B41" s="88" t="s">
        <v>24</v>
      </c>
      <c r="C41" s="93">
        <v>1008</v>
      </c>
      <c r="D41" s="87">
        <v>1006</v>
      </c>
      <c r="E41" s="87">
        <v>46</v>
      </c>
      <c r="F41" s="87">
        <v>46</v>
      </c>
      <c r="G41" s="87">
        <v>39</v>
      </c>
      <c r="H41" s="87">
        <v>39</v>
      </c>
      <c r="I41" s="87">
        <v>106</v>
      </c>
      <c r="J41" s="267">
        <v>106</v>
      </c>
      <c r="K41" s="87" t="s">
        <v>2</v>
      </c>
      <c r="L41" s="89" t="s">
        <v>2</v>
      </c>
      <c r="M41" s="90"/>
      <c r="N41" s="87"/>
      <c r="O41" s="88"/>
      <c r="P41" s="87"/>
      <c r="Q41" s="88"/>
      <c r="R41" s="87"/>
      <c r="S41" s="87"/>
      <c r="T41" s="87"/>
      <c r="U41" s="87"/>
      <c r="V41" s="87"/>
      <c r="W41" s="87"/>
      <c r="X41" s="87"/>
      <c r="Y41" s="89"/>
      <c r="Z41" s="95"/>
      <c r="AA41" s="87"/>
      <c r="AB41" s="88"/>
      <c r="AC41" s="87"/>
      <c r="AD41" s="88"/>
      <c r="AE41" s="87"/>
      <c r="AF41" s="87"/>
      <c r="AG41" s="87"/>
      <c r="AH41" s="87"/>
      <c r="AI41" s="87"/>
      <c r="AJ41" s="87"/>
      <c r="AK41" s="87"/>
      <c r="AL41" s="89"/>
      <c r="AM41" s="91"/>
      <c r="AN41" s="13"/>
      <c r="AO41" s="13"/>
      <c r="AP41" s="13"/>
      <c r="AQ41" s="13"/>
      <c r="AR41" s="13"/>
      <c r="AS41" s="13"/>
    </row>
    <row r="42" spans="1:45" s="6" customFormat="1" ht="9.6" customHeight="1">
      <c r="A42" s="86" t="s">
        <v>46</v>
      </c>
      <c r="B42" s="88" t="s">
        <v>24</v>
      </c>
      <c r="C42" s="93">
        <v>1800</v>
      </c>
      <c r="D42" s="87" t="s">
        <v>2</v>
      </c>
      <c r="E42" s="87">
        <v>118</v>
      </c>
      <c r="F42" s="87" t="s">
        <v>2</v>
      </c>
      <c r="G42" s="87" t="s">
        <v>2</v>
      </c>
      <c r="H42" s="87" t="s">
        <v>2</v>
      </c>
      <c r="I42" s="87">
        <v>111</v>
      </c>
      <c r="J42" s="267" t="s">
        <v>2</v>
      </c>
      <c r="K42" s="87" t="s">
        <v>2</v>
      </c>
      <c r="L42" s="89" t="s">
        <v>2</v>
      </c>
      <c r="M42" s="90"/>
      <c r="N42" s="87"/>
      <c r="O42" s="88"/>
      <c r="P42" s="87"/>
      <c r="Q42" s="88"/>
      <c r="R42" s="87"/>
      <c r="S42" s="87"/>
      <c r="T42" s="87"/>
      <c r="U42" s="87"/>
      <c r="V42" s="87"/>
      <c r="W42" s="87"/>
      <c r="X42" s="87"/>
      <c r="Y42" s="89"/>
      <c r="Z42" s="95"/>
      <c r="AA42" s="87"/>
      <c r="AB42" s="88"/>
      <c r="AC42" s="87"/>
      <c r="AD42" s="88"/>
      <c r="AE42" s="87"/>
      <c r="AF42" s="87"/>
      <c r="AG42" s="87"/>
      <c r="AH42" s="87"/>
      <c r="AI42" s="87"/>
      <c r="AJ42" s="87"/>
      <c r="AK42" s="87"/>
      <c r="AL42" s="89"/>
      <c r="AM42" s="91"/>
      <c r="AN42" s="13"/>
      <c r="AO42" s="13"/>
      <c r="AP42" s="13"/>
      <c r="AQ42" s="13"/>
      <c r="AR42" s="13"/>
      <c r="AS42" s="13"/>
    </row>
    <row r="43" spans="1:45" s="6" customFormat="1" ht="9.6" customHeight="1">
      <c r="A43" s="86" t="s">
        <v>26</v>
      </c>
      <c r="B43" s="88" t="s">
        <v>24</v>
      </c>
      <c r="C43" s="93">
        <v>691</v>
      </c>
      <c r="D43" s="87" t="s">
        <v>2</v>
      </c>
      <c r="E43" s="87" t="s">
        <v>2</v>
      </c>
      <c r="F43" s="87" t="s">
        <v>2</v>
      </c>
      <c r="G43" s="87" t="s">
        <v>2</v>
      </c>
      <c r="H43" s="87" t="s">
        <v>2</v>
      </c>
      <c r="I43" s="87" t="s">
        <v>2</v>
      </c>
      <c r="J43" s="267" t="s">
        <v>2</v>
      </c>
      <c r="K43" s="87" t="s">
        <v>2</v>
      </c>
      <c r="L43" s="89" t="s">
        <v>2</v>
      </c>
      <c r="M43" s="90"/>
      <c r="N43" s="87"/>
      <c r="O43" s="88"/>
      <c r="P43" s="87"/>
      <c r="Q43" s="88"/>
      <c r="R43" s="87"/>
      <c r="S43" s="87"/>
      <c r="T43" s="87"/>
      <c r="U43" s="87"/>
      <c r="V43" s="87"/>
      <c r="W43" s="87"/>
      <c r="X43" s="87"/>
      <c r="Y43" s="89"/>
      <c r="Z43" s="95"/>
      <c r="AA43" s="87"/>
      <c r="AB43" s="88"/>
      <c r="AC43" s="87"/>
      <c r="AD43" s="88"/>
      <c r="AE43" s="87"/>
      <c r="AF43" s="87"/>
      <c r="AG43" s="87"/>
      <c r="AH43" s="87"/>
      <c r="AI43" s="87"/>
      <c r="AJ43" s="87"/>
      <c r="AK43" s="87"/>
      <c r="AL43" s="89"/>
      <c r="AM43" s="91"/>
      <c r="AN43" s="13"/>
      <c r="AO43" s="13"/>
      <c r="AP43" s="13"/>
      <c r="AQ43" s="13"/>
      <c r="AR43" s="13"/>
      <c r="AS43" s="13"/>
    </row>
    <row r="44" spans="1:45" s="6" customFormat="1" ht="9.6" customHeight="1">
      <c r="A44" s="86" t="s">
        <v>15</v>
      </c>
      <c r="B44" s="88" t="s">
        <v>24</v>
      </c>
      <c r="C44" s="93">
        <v>1852</v>
      </c>
      <c r="D44" s="87">
        <v>463</v>
      </c>
      <c r="E44" s="87" t="s">
        <v>2</v>
      </c>
      <c r="F44" s="87" t="s">
        <v>2</v>
      </c>
      <c r="G44" s="87" t="s">
        <v>2</v>
      </c>
      <c r="H44" s="87" t="s">
        <v>2</v>
      </c>
      <c r="I44" s="87" t="s">
        <v>2</v>
      </c>
      <c r="J44" s="267" t="s">
        <v>2</v>
      </c>
      <c r="K44" s="87" t="s">
        <v>2</v>
      </c>
      <c r="L44" s="89" t="s">
        <v>2</v>
      </c>
      <c r="M44" s="90"/>
      <c r="N44" s="87"/>
      <c r="O44" s="88"/>
      <c r="P44" s="87"/>
      <c r="Q44" s="88"/>
      <c r="R44" s="87"/>
      <c r="S44" s="87"/>
      <c r="T44" s="87"/>
      <c r="U44" s="87"/>
      <c r="V44" s="87"/>
      <c r="W44" s="87"/>
      <c r="X44" s="87"/>
      <c r="Y44" s="89"/>
      <c r="Z44" s="95"/>
      <c r="AA44" s="87"/>
      <c r="AB44" s="88"/>
      <c r="AC44" s="87"/>
      <c r="AD44" s="88"/>
      <c r="AE44" s="87"/>
      <c r="AF44" s="87"/>
      <c r="AG44" s="87"/>
      <c r="AH44" s="87"/>
      <c r="AI44" s="87"/>
      <c r="AJ44" s="87"/>
      <c r="AK44" s="87"/>
      <c r="AL44" s="89"/>
      <c r="AM44" s="91"/>
      <c r="AN44" s="13"/>
      <c r="AO44" s="13"/>
      <c r="AP44" s="13"/>
      <c r="AQ44" s="13"/>
      <c r="AR44" s="13"/>
      <c r="AS44" s="13"/>
    </row>
    <row r="45" spans="1:45" s="6" customFormat="1" ht="9.6" customHeight="1">
      <c r="A45" s="86" t="s">
        <v>27</v>
      </c>
      <c r="B45" s="88" t="s">
        <v>24</v>
      </c>
      <c r="C45" s="93" t="s">
        <v>53</v>
      </c>
      <c r="D45" s="87" t="s">
        <v>2</v>
      </c>
      <c r="E45" s="87">
        <v>9</v>
      </c>
      <c r="F45" s="87">
        <v>9</v>
      </c>
      <c r="G45" s="87">
        <v>80</v>
      </c>
      <c r="H45" s="87">
        <v>80</v>
      </c>
      <c r="I45" s="87" t="s">
        <v>2</v>
      </c>
      <c r="J45" s="267" t="s">
        <v>2</v>
      </c>
      <c r="K45" s="87" t="s">
        <v>2</v>
      </c>
      <c r="L45" s="89" t="s">
        <v>2</v>
      </c>
      <c r="M45" s="90"/>
      <c r="N45" s="87"/>
      <c r="O45" s="88"/>
      <c r="P45" s="87"/>
      <c r="Q45" s="88"/>
      <c r="R45" s="87"/>
      <c r="S45" s="87"/>
      <c r="T45" s="87"/>
      <c r="U45" s="87"/>
      <c r="V45" s="87"/>
      <c r="W45" s="87"/>
      <c r="X45" s="87"/>
      <c r="Y45" s="89"/>
      <c r="Z45" s="95"/>
      <c r="AA45" s="87"/>
      <c r="AB45" s="88"/>
      <c r="AC45" s="87"/>
      <c r="AD45" s="88"/>
      <c r="AE45" s="87"/>
      <c r="AF45" s="87"/>
      <c r="AG45" s="87"/>
      <c r="AH45" s="87"/>
      <c r="AI45" s="87"/>
      <c r="AJ45" s="87"/>
      <c r="AK45" s="87"/>
      <c r="AL45" s="89"/>
      <c r="AM45" s="91"/>
      <c r="AN45" s="13"/>
      <c r="AO45" s="13"/>
      <c r="AP45" s="13"/>
      <c r="AQ45" s="13"/>
      <c r="AR45" s="13"/>
      <c r="AS45" s="13"/>
    </row>
    <row r="46" spans="1:45" s="6" customFormat="1" ht="9.6" customHeight="1">
      <c r="A46" s="86" t="s">
        <v>16</v>
      </c>
      <c r="B46" s="88"/>
      <c r="C46" s="93">
        <v>1018</v>
      </c>
      <c r="D46" s="87">
        <v>1018</v>
      </c>
      <c r="E46" s="87">
        <v>69</v>
      </c>
      <c r="F46" s="87">
        <v>69</v>
      </c>
      <c r="G46" s="87">
        <v>34</v>
      </c>
      <c r="H46" s="87">
        <v>34</v>
      </c>
      <c r="I46" s="87">
        <v>135</v>
      </c>
      <c r="J46" s="267">
        <v>135</v>
      </c>
      <c r="K46" s="87" t="s">
        <v>2</v>
      </c>
      <c r="L46" s="89" t="s">
        <v>2</v>
      </c>
      <c r="M46" s="90"/>
      <c r="N46" s="87"/>
      <c r="O46" s="88"/>
      <c r="P46" s="87"/>
      <c r="Q46" s="88"/>
      <c r="R46" s="87"/>
      <c r="S46" s="87"/>
      <c r="T46" s="87"/>
      <c r="U46" s="87"/>
      <c r="V46" s="87"/>
      <c r="W46" s="87"/>
      <c r="X46" s="87"/>
      <c r="Y46" s="89"/>
      <c r="Z46" s="95"/>
      <c r="AA46" s="87"/>
      <c r="AB46" s="88"/>
      <c r="AC46" s="87"/>
      <c r="AD46" s="88"/>
      <c r="AE46" s="87"/>
      <c r="AF46" s="87"/>
      <c r="AG46" s="87"/>
      <c r="AH46" s="87"/>
      <c r="AI46" s="87"/>
      <c r="AJ46" s="87"/>
      <c r="AK46" s="87"/>
      <c r="AL46" s="89"/>
      <c r="AM46" s="91"/>
      <c r="AN46" s="13"/>
      <c r="AO46" s="13"/>
      <c r="AP46" s="13"/>
      <c r="AQ46" s="13"/>
      <c r="AR46" s="13"/>
      <c r="AS46" s="13"/>
    </row>
    <row r="47" spans="1:45" s="6" customFormat="1" ht="9.6" customHeight="1">
      <c r="A47" s="86" t="s">
        <v>17</v>
      </c>
      <c r="B47" s="88" t="s">
        <v>24</v>
      </c>
      <c r="C47" s="93">
        <v>520</v>
      </c>
      <c r="D47" s="87">
        <v>520</v>
      </c>
      <c r="E47" s="87" t="s">
        <v>2</v>
      </c>
      <c r="F47" s="87" t="s">
        <v>2</v>
      </c>
      <c r="G47" s="87" t="s">
        <v>2</v>
      </c>
      <c r="H47" s="87" t="s">
        <v>2</v>
      </c>
      <c r="I47" s="87" t="s">
        <v>2</v>
      </c>
      <c r="J47" s="267" t="s">
        <v>2</v>
      </c>
      <c r="K47" s="87" t="s">
        <v>2</v>
      </c>
      <c r="L47" s="89" t="s">
        <v>2</v>
      </c>
      <c r="M47" s="90"/>
      <c r="N47" s="87"/>
      <c r="O47" s="88"/>
      <c r="P47" s="87"/>
      <c r="Q47" s="88"/>
      <c r="R47" s="87"/>
      <c r="S47" s="87"/>
      <c r="T47" s="87"/>
      <c r="U47" s="87"/>
      <c r="V47" s="87"/>
      <c r="W47" s="87"/>
      <c r="X47" s="87"/>
      <c r="Y47" s="89"/>
      <c r="Z47" s="95"/>
      <c r="AA47" s="87"/>
      <c r="AB47" s="88"/>
      <c r="AC47" s="87"/>
      <c r="AD47" s="88"/>
      <c r="AE47" s="87"/>
      <c r="AF47" s="87"/>
      <c r="AG47" s="87"/>
      <c r="AH47" s="87"/>
      <c r="AI47" s="87"/>
      <c r="AJ47" s="87"/>
      <c r="AK47" s="87"/>
      <c r="AL47" s="89"/>
      <c r="AM47" s="91"/>
      <c r="AN47" s="13"/>
      <c r="AO47" s="13"/>
      <c r="AP47" s="13"/>
      <c r="AQ47" s="13"/>
      <c r="AR47" s="13"/>
      <c r="AS47" s="13"/>
    </row>
    <row r="48" spans="1:45" s="6" customFormat="1" ht="9.6" customHeight="1">
      <c r="A48" s="86" t="s">
        <v>28</v>
      </c>
      <c r="B48" s="88" t="s">
        <v>24</v>
      </c>
      <c r="C48" s="93">
        <v>886</v>
      </c>
      <c r="D48" s="87">
        <v>886</v>
      </c>
      <c r="E48" s="87">
        <v>78</v>
      </c>
      <c r="F48" s="87" t="s">
        <v>2</v>
      </c>
      <c r="G48" s="87">
        <v>70</v>
      </c>
      <c r="H48" s="87" t="s">
        <v>2</v>
      </c>
      <c r="I48" s="87">
        <v>76</v>
      </c>
      <c r="J48" s="267" t="s">
        <v>2</v>
      </c>
      <c r="K48" s="87" t="s">
        <v>2</v>
      </c>
      <c r="L48" s="89" t="s">
        <v>2</v>
      </c>
      <c r="M48" s="90"/>
      <c r="N48" s="87"/>
      <c r="O48" s="88"/>
      <c r="P48" s="87"/>
      <c r="Q48" s="88"/>
      <c r="R48" s="87"/>
      <c r="S48" s="87"/>
      <c r="T48" s="87"/>
      <c r="U48" s="87"/>
      <c r="V48" s="87"/>
      <c r="W48" s="87"/>
      <c r="X48" s="87"/>
      <c r="Y48" s="89"/>
      <c r="Z48" s="95"/>
      <c r="AA48" s="87"/>
      <c r="AB48" s="88"/>
      <c r="AC48" s="87"/>
      <c r="AD48" s="88"/>
      <c r="AE48" s="87"/>
      <c r="AF48" s="87"/>
      <c r="AG48" s="87"/>
      <c r="AH48" s="87"/>
      <c r="AI48" s="87"/>
      <c r="AJ48" s="87"/>
      <c r="AK48" s="87"/>
      <c r="AL48" s="89"/>
      <c r="AM48" s="91"/>
      <c r="AN48" s="13"/>
      <c r="AO48" s="13"/>
      <c r="AP48" s="13"/>
      <c r="AQ48" s="13"/>
      <c r="AR48" s="13"/>
      <c r="AS48" s="13"/>
    </row>
    <row r="49" spans="1:45" s="6" customFormat="1" ht="9.6" customHeight="1">
      <c r="A49" s="86" t="s">
        <v>38</v>
      </c>
      <c r="B49" s="88" t="s">
        <v>24</v>
      </c>
      <c r="C49" s="93">
        <v>614</v>
      </c>
      <c r="D49" s="87">
        <v>611</v>
      </c>
      <c r="E49" s="87" t="s">
        <v>2</v>
      </c>
      <c r="F49" s="87" t="s">
        <v>2</v>
      </c>
      <c r="G49" s="87" t="s">
        <v>2</v>
      </c>
      <c r="H49" s="87" t="s">
        <v>2</v>
      </c>
      <c r="I49" s="87" t="s">
        <v>2</v>
      </c>
      <c r="J49" s="267" t="s">
        <v>2</v>
      </c>
      <c r="K49" s="87" t="s">
        <v>2</v>
      </c>
      <c r="L49" s="89" t="s">
        <v>2</v>
      </c>
      <c r="M49" s="90"/>
      <c r="N49" s="87"/>
      <c r="O49" s="88"/>
      <c r="P49" s="87"/>
      <c r="Q49" s="88"/>
      <c r="R49" s="87"/>
      <c r="S49" s="87"/>
      <c r="T49" s="87"/>
      <c r="U49" s="87"/>
      <c r="V49" s="87"/>
      <c r="W49" s="87"/>
      <c r="X49" s="87"/>
      <c r="Y49" s="89"/>
      <c r="Z49" s="95"/>
      <c r="AA49" s="87"/>
      <c r="AB49" s="88"/>
      <c r="AC49" s="87"/>
      <c r="AD49" s="88"/>
      <c r="AE49" s="87"/>
      <c r="AF49" s="87"/>
      <c r="AG49" s="87"/>
      <c r="AH49" s="87"/>
      <c r="AI49" s="87"/>
      <c r="AJ49" s="87"/>
      <c r="AK49" s="87"/>
      <c r="AL49" s="89"/>
      <c r="AM49" s="91"/>
      <c r="AN49" s="13"/>
      <c r="AO49" s="13"/>
      <c r="AP49" s="13"/>
      <c r="AQ49" s="13"/>
      <c r="AR49" s="13"/>
      <c r="AS49" s="13"/>
    </row>
    <row r="50" spans="1:45" s="6" customFormat="1" ht="9.6" customHeight="1">
      <c r="A50" s="86" t="s">
        <v>39</v>
      </c>
      <c r="B50" s="88" t="s">
        <v>24</v>
      </c>
      <c r="C50" s="93">
        <v>883</v>
      </c>
      <c r="D50" s="87" t="s">
        <v>2</v>
      </c>
      <c r="E50" s="87">
        <v>36</v>
      </c>
      <c r="F50" s="87">
        <v>36</v>
      </c>
      <c r="G50" s="87">
        <v>19</v>
      </c>
      <c r="H50" s="87">
        <v>19</v>
      </c>
      <c r="I50" s="87">
        <v>81</v>
      </c>
      <c r="J50" s="267">
        <v>81</v>
      </c>
      <c r="K50" s="87" t="s">
        <v>2</v>
      </c>
      <c r="L50" s="89" t="s">
        <v>2</v>
      </c>
      <c r="M50" s="90"/>
      <c r="N50" s="87"/>
      <c r="O50" s="88"/>
      <c r="P50" s="87"/>
      <c r="Q50" s="88"/>
      <c r="R50" s="87"/>
      <c r="S50" s="87"/>
      <c r="T50" s="87"/>
      <c r="U50" s="87"/>
      <c r="V50" s="87"/>
      <c r="W50" s="87"/>
      <c r="X50" s="87"/>
      <c r="Y50" s="89"/>
      <c r="Z50" s="95"/>
      <c r="AA50" s="87"/>
      <c r="AB50" s="88"/>
      <c r="AC50" s="87"/>
      <c r="AD50" s="88"/>
      <c r="AE50" s="87"/>
      <c r="AF50" s="87"/>
      <c r="AG50" s="87"/>
      <c r="AH50" s="87"/>
      <c r="AI50" s="87"/>
      <c r="AJ50" s="87"/>
      <c r="AK50" s="87"/>
      <c r="AL50" s="89"/>
      <c r="AM50" s="91"/>
      <c r="AN50" s="13"/>
      <c r="AO50" s="13"/>
      <c r="AP50" s="13"/>
      <c r="AQ50" s="13"/>
      <c r="AR50" s="13"/>
      <c r="AS50" s="13"/>
    </row>
    <row r="51" spans="1:45" s="6" customFormat="1" ht="9.6" customHeight="1">
      <c r="A51" s="86" t="s">
        <v>40</v>
      </c>
      <c r="B51" s="88" t="s">
        <v>24</v>
      </c>
      <c r="C51" s="93">
        <v>2000</v>
      </c>
      <c r="D51" s="87" t="s">
        <v>2</v>
      </c>
      <c r="E51" s="87" t="s">
        <v>2</v>
      </c>
      <c r="F51" s="87" t="s">
        <v>2</v>
      </c>
      <c r="G51" s="87" t="s">
        <v>2</v>
      </c>
      <c r="H51" s="87" t="s">
        <v>2</v>
      </c>
      <c r="I51" s="87" t="s">
        <v>2</v>
      </c>
      <c r="J51" s="267" t="s">
        <v>2</v>
      </c>
      <c r="K51" s="87" t="s">
        <v>2</v>
      </c>
      <c r="L51" s="89" t="s">
        <v>2</v>
      </c>
      <c r="M51" s="90"/>
      <c r="N51" s="87"/>
      <c r="O51" s="88"/>
      <c r="P51" s="87"/>
      <c r="Q51" s="88"/>
      <c r="R51" s="87"/>
      <c r="S51" s="87"/>
      <c r="T51" s="87"/>
      <c r="U51" s="87"/>
      <c r="V51" s="87"/>
      <c r="W51" s="87"/>
      <c r="X51" s="87"/>
      <c r="Y51" s="89"/>
      <c r="Z51" s="95"/>
      <c r="AA51" s="87"/>
      <c r="AB51" s="88"/>
      <c r="AC51" s="87"/>
      <c r="AD51" s="88"/>
      <c r="AE51" s="87"/>
      <c r="AF51" s="87"/>
      <c r="AG51" s="87"/>
      <c r="AH51" s="87"/>
      <c r="AI51" s="87"/>
      <c r="AJ51" s="87"/>
      <c r="AK51" s="87"/>
      <c r="AL51" s="89"/>
      <c r="AM51" s="91"/>
      <c r="AN51" s="13"/>
      <c r="AO51" s="13"/>
      <c r="AP51" s="13"/>
      <c r="AQ51" s="13"/>
      <c r="AR51" s="13"/>
      <c r="AS51" s="13"/>
    </row>
    <row r="52" spans="1:45" s="6" customFormat="1" ht="9.6" customHeight="1">
      <c r="A52" s="86" t="s">
        <v>41</v>
      </c>
      <c r="B52" s="88" t="s">
        <v>24</v>
      </c>
      <c r="C52" s="93">
        <v>1067</v>
      </c>
      <c r="D52" s="87">
        <v>1067</v>
      </c>
      <c r="E52" s="87">
        <v>104</v>
      </c>
      <c r="F52" s="87">
        <v>104</v>
      </c>
      <c r="G52" s="87">
        <v>28</v>
      </c>
      <c r="H52" s="87">
        <v>28</v>
      </c>
      <c r="I52" s="87">
        <v>255</v>
      </c>
      <c r="J52" s="267">
        <v>255</v>
      </c>
      <c r="K52" s="87" t="s">
        <v>2</v>
      </c>
      <c r="L52" s="89" t="s">
        <v>2</v>
      </c>
      <c r="M52" s="90"/>
      <c r="N52" s="87"/>
      <c r="O52" s="88"/>
      <c r="P52" s="87"/>
      <c r="Q52" s="88"/>
      <c r="R52" s="87"/>
      <c r="S52" s="87"/>
      <c r="T52" s="87"/>
      <c r="U52" s="87"/>
      <c r="V52" s="87"/>
      <c r="W52" s="87"/>
      <c r="X52" s="87"/>
      <c r="Y52" s="89"/>
      <c r="Z52" s="95"/>
      <c r="AA52" s="87"/>
      <c r="AB52" s="88"/>
      <c r="AC52" s="87"/>
      <c r="AD52" s="88"/>
      <c r="AE52" s="87"/>
      <c r="AF52" s="87"/>
      <c r="AG52" s="87"/>
      <c r="AH52" s="87"/>
      <c r="AI52" s="87"/>
      <c r="AJ52" s="87"/>
      <c r="AK52" s="87"/>
      <c r="AL52" s="89"/>
      <c r="AM52" s="91"/>
      <c r="AN52" s="13"/>
      <c r="AO52" s="13"/>
      <c r="AP52" s="13"/>
      <c r="AQ52" s="13"/>
      <c r="AR52" s="13"/>
      <c r="AS52" s="13"/>
    </row>
    <row r="53" spans="1:45" s="6" customFormat="1" ht="9.6" customHeight="1">
      <c r="A53" s="86" t="s">
        <v>42</v>
      </c>
      <c r="B53" s="88"/>
      <c r="C53" s="93" t="s">
        <v>2</v>
      </c>
      <c r="D53" s="87" t="s">
        <v>2</v>
      </c>
      <c r="E53" s="87" t="s">
        <v>2</v>
      </c>
      <c r="F53" s="87" t="s">
        <v>2</v>
      </c>
      <c r="G53" s="87" t="s">
        <v>2</v>
      </c>
      <c r="H53" s="87" t="s">
        <v>2</v>
      </c>
      <c r="I53" s="87" t="s">
        <v>2</v>
      </c>
      <c r="J53" s="267" t="s">
        <v>2</v>
      </c>
      <c r="K53" s="87" t="s">
        <v>2</v>
      </c>
      <c r="L53" s="89" t="s">
        <v>2</v>
      </c>
      <c r="M53" s="90"/>
      <c r="N53" s="87"/>
      <c r="O53" s="88"/>
      <c r="P53" s="87"/>
      <c r="Q53" s="88"/>
      <c r="R53" s="87"/>
      <c r="S53" s="87"/>
      <c r="T53" s="87"/>
      <c r="U53" s="87"/>
      <c r="V53" s="87"/>
      <c r="W53" s="87"/>
      <c r="X53" s="87"/>
      <c r="Y53" s="89"/>
      <c r="Z53" s="95"/>
      <c r="AA53" s="87"/>
      <c r="AB53" s="88"/>
      <c r="AC53" s="87"/>
      <c r="AD53" s="88"/>
      <c r="AE53" s="87"/>
      <c r="AF53" s="87"/>
      <c r="AG53" s="87"/>
      <c r="AH53" s="87"/>
      <c r="AI53" s="87"/>
      <c r="AJ53" s="87"/>
      <c r="AK53" s="87"/>
      <c r="AL53" s="89"/>
      <c r="AM53" s="91"/>
      <c r="AN53" s="13"/>
      <c r="AO53" s="13"/>
      <c r="AP53" s="13"/>
      <c r="AQ53" s="13"/>
      <c r="AR53" s="13"/>
      <c r="AS53" s="13"/>
    </row>
    <row r="54" spans="1:45" s="6" customFormat="1" ht="9.6" customHeight="1">
      <c r="A54" s="86" t="s">
        <v>29</v>
      </c>
      <c r="B54" s="88"/>
      <c r="C54" s="93">
        <v>629</v>
      </c>
      <c r="D54" s="87">
        <v>629</v>
      </c>
      <c r="E54" s="87">
        <v>72</v>
      </c>
      <c r="F54" s="87">
        <v>72</v>
      </c>
      <c r="G54" s="87">
        <v>36</v>
      </c>
      <c r="H54" s="87">
        <v>36</v>
      </c>
      <c r="I54" s="87">
        <v>62</v>
      </c>
      <c r="J54" s="267">
        <v>62</v>
      </c>
      <c r="K54" s="87" t="s">
        <v>2</v>
      </c>
      <c r="L54" s="89" t="s">
        <v>2</v>
      </c>
      <c r="M54" s="90"/>
      <c r="N54" s="87"/>
      <c r="O54" s="88"/>
      <c r="P54" s="87"/>
      <c r="Q54" s="88"/>
      <c r="R54" s="87"/>
      <c r="S54" s="87"/>
      <c r="T54" s="87"/>
      <c r="U54" s="87"/>
      <c r="V54" s="87"/>
      <c r="W54" s="87"/>
      <c r="X54" s="87"/>
      <c r="Y54" s="89"/>
      <c r="Z54" s="95"/>
      <c r="AA54" s="87"/>
      <c r="AB54" s="88"/>
      <c r="AC54" s="87"/>
      <c r="AD54" s="88"/>
      <c r="AE54" s="87"/>
      <c r="AF54" s="87"/>
      <c r="AG54" s="87"/>
      <c r="AH54" s="87"/>
      <c r="AI54" s="87"/>
      <c r="AJ54" s="87"/>
      <c r="AK54" s="87"/>
      <c r="AL54" s="89"/>
      <c r="AM54" s="91"/>
      <c r="AN54" s="13"/>
      <c r="AO54" s="13"/>
      <c r="AP54" s="13"/>
      <c r="AQ54" s="13"/>
      <c r="AR54" s="13"/>
      <c r="AS54" s="13"/>
    </row>
    <row r="55" spans="1:45" s="6" customFormat="1" ht="9.6" customHeight="1">
      <c r="A55" s="86" t="s">
        <v>43</v>
      </c>
      <c r="B55" s="88"/>
      <c r="C55" s="93">
        <v>606</v>
      </c>
      <c r="D55" s="87" t="s">
        <v>2</v>
      </c>
      <c r="E55" s="87">
        <v>28</v>
      </c>
      <c r="F55" s="87" t="s">
        <v>2</v>
      </c>
      <c r="G55" s="87">
        <v>11</v>
      </c>
      <c r="H55" s="87" t="s">
        <v>2</v>
      </c>
      <c r="I55" s="87">
        <v>38</v>
      </c>
      <c r="J55" s="267" t="s">
        <v>2</v>
      </c>
      <c r="K55" s="87" t="s">
        <v>2</v>
      </c>
      <c r="L55" s="89" t="s">
        <v>2</v>
      </c>
      <c r="M55" s="90"/>
      <c r="N55" s="87"/>
      <c r="O55" s="88"/>
      <c r="P55" s="87"/>
      <c r="Q55" s="88"/>
      <c r="R55" s="87"/>
      <c r="S55" s="87"/>
      <c r="T55" s="87"/>
      <c r="U55" s="87"/>
      <c r="V55" s="87"/>
      <c r="W55" s="87"/>
      <c r="X55" s="87"/>
      <c r="Y55" s="89"/>
      <c r="Z55" s="95"/>
      <c r="AA55" s="87"/>
      <c r="AB55" s="88"/>
      <c r="AC55" s="87"/>
      <c r="AD55" s="88"/>
      <c r="AE55" s="87"/>
      <c r="AF55" s="87"/>
      <c r="AG55" s="87"/>
      <c r="AH55" s="87"/>
      <c r="AI55" s="87"/>
      <c r="AJ55" s="87"/>
      <c r="AK55" s="87"/>
      <c r="AL55" s="89"/>
      <c r="AM55" s="91"/>
      <c r="AN55" s="13"/>
      <c r="AO55" s="13"/>
      <c r="AP55" s="13"/>
      <c r="AQ55" s="13"/>
      <c r="AR55" s="13"/>
      <c r="AS55" s="13"/>
    </row>
    <row r="56" spans="1:45" s="6" customFormat="1" ht="9.6" customHeight="1">
      <c r="A56" s="86" t="s">
        <v>3</v>
      </c>
      <c r="B56" s="88"/>
      <c r="C56" s="93">
        <v>533</v>
      </c>
      <c r="D56" s="87" t="s">
        <v>2</v>
      </c>
      <c r="E56" s="87">
        <v>44</v>
      </c>
      <c r="F56" s="87" t="s">
        <v>2</v>
      </c>
      <c r="G56" s="87">
        <v>13</v>
      </c>
      <c r="H56" s="87" t="s">
        <v>2</v>
      </c>
      <c r="I56" s="87">
        <v>24</v>
      </c>
      <c r="J56" s="267" t="s">
        <v>2</v>
      </c>
      <c r="K56" s="87" t="s">
        <v>2</v>
      </c>
      <c r="L56" s="89" t="s">
        <v>2</v>
      </c>
      <c r="M56" s="90"/>
      <c r="N56" s="87"/>
      <c r="O56" s="88"/>
      <c r="P56" s="87"/>
      <c r="Q56" s="88"/>
      <c r="R56" s="87"/>
      <c r="S56" s="87"/>
      <c r="T56" s="87"/>
      <c r="U56" s="87"/>
      <c r="V56" s="87"/>
      <c r="W56" s="87"/>
      <c r="X56" s="87"/>
      <c r="Y56" s="89"/>
      <c r="Z56" s="95"/>
      <c r="AA56" s="87"/>
      <c r="AB56" s="88"/>
      <c r="AC56" s="87"/>
      <c r="AD56" s="88"/>
      <c r="AE56" s="87"/>
      <c r="AF56" s="87"/>
      <c r="AG56" s="87"/>
      <c r="AH56" s="87"/>
      <c r="AI56" s="87"/>
      <c r="AJ56" s="87"/>
      <c r="AK56" s="87"/>
      <c r="AL56" s="89"/>
      <c r="AM56" s="91"/>
      <c r="AN56" s="13"/>
      <c r="AO56" s="13"/>
      <c r="AP56" s="13"/>
      <c r="AQ56" s="13"/>
      <c r="AR56" s="13"/>
      <c r="AS56" s="13"/>
    </row>
    <row r="57" spans="1:45" s="6" customFormat="1" ht="9.6" customHeight="1">
      <c r="A57" s="86" t="s">
        <v>4</v>
      </c>
      <c r="B57" s="88"/>
      <c r="C57" s="93">
        <v>851</v>
      </c>
      <c r="D57" s="87" t="s">
        <v>2</v>
      </c>
      <c r="E57" s="87" t="s">
        <v>2</v>
      </c>
      <c r="F57" s="87" t="s">
        <v>2</v>
      </c>
      <c r="G57" s="87" t="s">
        <v>2</v>
      </c>
      <c r="H57" s="87" t="s">
        <v>2</v>
      </c>
      <c r="I57" s="87" t="s">
        <v>2</v>
      </c>
      <c r="J57" s="267" t="s">
        <v>2</v>
      </c>
      <c r="K57" s="87" t="s">
        <v>2</v>
      </c>
      <c r="L57" s="89" t="s">
        <v>2</v>
      </c>
      <c r="M57" s="90"/>
      <c r="N57" s="87"/>
      <c r="O57" s="88"/>
      <c r="P57" s="87"/>
      <c r="Q57" s="88"/>
      <c r="R57" s="87"/>
      <c r="S57" s="87"/>
      <c r="T57" s="87"/>
      <c r="U57" s="87"/>
      <c r="V57" s="87"/>
      <c r="W57" s="87"/>
      <c r="X57" s="87"/>
      <c r="Y57" s="89"/>
      <c r="Z57" s="95"/>
      <c r="AA57" s="87"/>
      <c r="AB57" s="88"/>
      <c r="AC57" s="87"/>
      <c r="AD57" s="88"/>
      <c r="AE57" s="87"/>
      <c r="AF57" s="87"/>
      <c r="AG57" s="87"/>
      <c r="AH57" s="87"/>
      <c r="AI57" s="87"/>
      <c r="AJ57" s="87"/>
      <c r="AK57" s="87"/>
      <c r="AL57" s="89"/>
      <c r="AM57" s="91"/>
      <c r="AN57" s="13"/>
      <c r="AO57" s="13"/>
      <c r="AP57" s="13"/>
      <c r="AQ57" s="13"/>
      <c r="AR57" s="13"/>
      <c r="AS57" s="13"/>
    </row>
    <row r="58" spans="1:45" s="6" customFormat="1" ht="9.6" customHeight="1">
      <c r="A58" s="86" t="s">
        <v>5</v>
      </c>
      <c r="B58" s="88" t="s">
        <v>24</v>
      </c>
      <c r="C58" s="93">
        <v>599</v>
      </c>
      <c r="D58" s="87">
        <v>592</v>
      </c>
      <c r="E58" s="87">
        <v>58</v>
      </c>
      <c r="F58" s="87">
        <v>58</v>
      </c>
      <c r="G58" s="87">
        <v>56</v>
      </c>
      <c r="H58" s="87">
        <v>54</v>
      </c>
      <c r="I58" s="87">
        <v>84</v>
      </c>
      <c r="J58" s="267">
        <v>84</v>
      </c>
      <c r="K58" s="87" t="s">
        <v>2</v>
      </c>
      <c r="L58" s="89" t="s">
        <v>2</v>
      </c>
      <c r="M58" s="90"/>
      <c r="N58" s="87"/>
      <c r="O58" s="88"/>
      <c r="P58" s="87"/>
      <c r="Q58" s="88"/>
      <c r="R58" s="87"/>
      <c r="S58" s="87"/>
      <c r="T58" s="87"/>
      <c r="U58" s="87"/>
      <c r="V58" s="87"/>
      <c r="W58" s="87"/>
      <c r="X58" s="87"/>
      <c r="Y58" s="89"/>
      <c r="Z58" s="95"/>
      <c r="AA58" s="87"/>
      <c r="AB58" s="88"/>
      <c r="AC58" s="87"/>
      <c r="AD58" s="88"/>
      <c r="AE58" s="87"/>
      <c r="AF58" s="87"/>
      <c r="AG58" s="87"/>
      <c r="AH58" s="87"/>
      <c r="AI58" s="87"/>
      <c r="AJ58" s="87"/>
      <c r="AK58" s="87"/>
      <c r="AL58" s="89"/>
      <c r="AM58" s="91"/>
      <c r="AN58" s="13"/>
      <c r="AO58" s="13"/>
      <c r="AP58" s="13"/>
      <c r="AQ58" s="13"/>
      <c r="AR58" s="13"/>
      <c r="AS58" s="13"/>
    </row>
    <row r="59" spans="1:45" s="6" customFormat="1" ht="9.6" customHeight="1">
      <c r="A59" s="86" t="s">
        <v>6</v>
      </c>
      <c r="B59" s="88"/>
      <c r="C59" s="93">
        <v>518</v>
      </c>
      <c r="D59" s="87" t="s">
        <v>2</v>
      </c>
      <c r="E59" s="87">
        <v>50</v>
      </c>
      <c r="F59" s="87" t="s">
        <v>2</v>
      </c>
      <c r="G59" s="87">
        <v>30</v>
      </c>
      <c r="H59" s="87" t="s">
        <v>2</v>
      </c>
      <c r="I59" s="87">
        <v>71</v>
      </c>
      <c r="J59" s="267" t="s">
        <v>2</v>
      </c>
      <c r="K59" s="87" t="s">
        <v>2</v>
      </c>
      <c r="L59" s="89" t="s">
        <v>2</v>
      </c>
      <c r="M59" s="90"/>
      <c r="N59" s="87"/>
      <c r="O59" s="88"/>
      <c r="P59" s="87"/>
      <c r="Q59" s="88"/>
      <c r="R59" s="87"/>
      <c r="S59" s="87"/>
      <c r="T59" s="87"/>
      <c r="U59" s="87"/>
      <c r="V59" s="87"/>
      <c r="W59" s="87"/>
      <c r="X59" s="87"/>
      <c r="Y59" s="89"/>
      <c r="Z59" s="95"/>
      <c r="AA59" s="87"/>
      <c r="AB59" s="88"/>
      <c r="AC59" s="87"/>
      <c r="AD59" s="88"/>
      <c r="AE59" s="87"/>
      <c r="AF59" s="87"/>
      <c r="AG59" s="87"/>
      <c r="AH59" s="87"/>
      <c r="AI59" s="87"/>
      <c r="AJ59" s="87"/>
      <c r="AK59" s="87"/>
      <c r="AL59" s="89"/>
      <c r="AM59" s="91"/>
      <c r="AN59" s="13"/>
      <c r="AO59" s="13"/>
      <c r="AP59" s="13"/>
      <c r="AQ59" s="13"/>
      <c r="AR59" s="13"/>
      <c r="AS59" s="13"/>
    </row>
    <row r="60" spans="1:45" s="6" customFormat="1" ht="9.6" customHeight="1">
      <c r="A60" s="86" t="s">
        <v>7</v>
      </c>
      <c r="B60" s="88" t="s">
        <v>24</v>
      </c>
      <c r="C60" s="93">
        <v>1062</v>
      </c>
      <c r="D60" s="87">
        <v>1062</v>
      </c>
      <c r="E60" s="87">
        <v>57</v>
      </c>
      <c r="F60" s="87">
        <v>57</v>
      </c>
      <c r="G60" s="87">
        <v>22</v>
      </c>
      <c r="H60" s="87">
        <v>22</v>
      </c>
      <c r="I60" s="87">
        <v>63</v>
      </c>
      <c r="J60" s="267">
        <v>63</v>
      </c>
      <c r="K60" s="87" t="s">
        <v>2</v>
      </c>
      <c r="L60" s="89" t="s">
        <v>2</v>
      </c>
      <c r="M60" s="90"/>
      <c r="N60" s="87"/>
      <c r="O60" s="88"/>
      <c r="P60" s="87"/>
      <c r="Q60" s="88"/>
      <c r="R60" s="87"/>
      <c r="S60" s="87"/>
      <c r="T60" s="87"/>
      <c r="U60" s="87"/>
      <c r="V60" s="87"/>
      <c r="W60" s="87"/>
      <c r="X60" s="87"/>
      <c r="Y60" s="89"/>
      <c r="Z60" s="95"/>
      <c r="AA60" s="87"/>
      <c r="AB60" s="88"/>
      <c r="AC60" s="87"/>
      <c r="AD60" s="88"/>
      <c r="AE60" s="87"/>
      <c r="AF60" s="87"/>
      <c r="AG60" s="87"/>
      <c r="AH60" s="87"/>
      <c r="AI60" s="87"/>
      <c r="AJ60" s="87"/>
      <c r="AK60" s="87"/>
      <c r="AL60" s="89"/>
      <c r="AM60" s="91"/>
      <c r="AN60" s="13"/>
      <c r="AO60" s="13"/>
      <c r="AP60" s="13"/>
      <c r="AQ60" s="13"/>
      <c r="AR60" s="13"/>
      <c r="AS60" s="13"/>
    </row>
    <row r="61" spans="1:45" s="6" customFormat="1" ht="9.6" customHeight="1">
      <c r="A61" s="86" t="s">
        <v>8</v>
      </c>
      <c r="B61" s="88"/>
      <c r="C61" s="93">
        <v>697</v>
      </c>
      <c r="D61" s="87">
        <v>669</v>
      </c>
      <c r="E61" s="87">
        <v>18</v>
      </c>
      <c r="F61" s="87">
        <v>18</v>
      </c>
      <c r="G61" s="87">
        <v>0</v>
      </c>
      <c r="H61" s="87">
        <v>0</v>
      </c>
      <c r="I61" s="87">
        <v>44</v>
      </c>
      <c r="J61" s="267">
        <v>44</v>
      </c>
      <c r="K61" s="87" t="s">
        <v>2</v>
      </c>
      <c r="L61" s="89" t="s">
        <v>2</v>
      </c>
      <c r="M61" s="90"/>
      <c r="N61" s="87"/>
      <c r="O61" s="88"/>
      <c r="P61" s="87"/>
      <c r="Q61" s="88"/>
      <c r="R61" s="87"/>
      <c r="S61" s="87"/>
      <c r="T61" s="87"/>
      <c r="U61" s="87"/>
      <c r="V61" s="87"/>
      <c r="W61" s="87"/>
      <c r="X61" s="87"/>
      <c r="Y61" s="89"/>
      <c r="Z61" s="95"/>
      <c r="AA61" s="87"/>
      <c r="AB61" s="88"/>
      <c r="AC61" s="87"/>
      <c r="AD61" s="88"/>
      <c r="AE61" s="87"/>
      <c r="AF61" s="87"/>
      <c r="AG61" s="87"/>
      <c r="AH61" s="87"/>
      <c r="AI61" s="87"/>
      <c r="AJ61" s="87"/>
      <c r="AK61" s="87"/>
      <c r="AL61" s="89"/>
      <c r="AM61" s="91"/>
      <c r="AN61" s="13"/>
      <c r="AO61" s="13"/>
      <c r="AP61" s="13"/>
      <c r="AQ61" s="13"/>
      <c r="AR61" s="13"/>
      <c r="AS61" s="13"/>
    </row>
    <row r="62" spans="1:45" s="6" customFormat="1" ht="9.6" customHeight="1">
      <c r="A62" s="86" t="s">
        <v>9</v>
      </c>
      <c r="B62" s="88" t="s">
        <v>24</v>
      </c>
      <c r="C62" s="93">
        <v>628</v>
      </c>
      <c r="D62" s="87" t="s">
        <v>2</v>
      </c>
      <c r="E62" s="87">
        <v>57</v>
      </c>
      <c r="F62" s="87" t="s">
        <v>2</v>
      </c>
      <c r="G62" s="87" t="s">
        <v>2</v>
      </c>
      <c r="H62" s="87" t="s">
        <v>2</v>
      </c>
      <c r="I62" s="87">
        <v>59</v>
      </c>
      <c r="J62" s="267" t="s">
        <v>2</v>
      </c>
      <c r="K62" s="87" t="s">
        <v>2</v>
      </c>
      <c r="L62" s="89" t="s">
        <v>2</v>
      </c>
      <c r="M62" s="90"/>
      <c r="N62" s="87"/>
      <c r="O62" s="88"/>
      <c r="P62" s="87"/>
      <c r="Q62" s="88"/>
      <c r="R62" s="87"/>
      <c r="S62" s="87"/>
      <c r="T62" s="87"/>
      <c r="U62" s="87"/>
      <c r="V62" s="87"/>
      <c r="W62" s="87"/>
      <c r="X62" s="87"/>
      <c r="Y62" s="89"/>
      <c r="Z62" s="95"/>
      <c r="AA62" s="87"/>
      <c r="AB62" s="88"/>
      <c r="AC62" s="87"/>
      <c r="AD62" s="88"/>
      <c r="AE62" s="87"/>
      <c r="AF62" s="87"/>
      <c r="AG62" s="87"/>
      <c r="AH62" s="87"/>
      <c r="AI62" s="87"/>
      <c r="AJ62" s="87"/>
      <c r="AK62" s="87"/>
      <c r="AL62" s="89"/>
      <c r="AM62" s="91"/>
      <c r="AN62" s="13"/>
      <c r="AO62" s="13"/>
      <c r="AP62" s="13"/>
      <c r="AQ62" s="13"/>
      <c r="AR62" s="13"/>
      <c r="AS62" s="13"/>
    </row>
    <row r="63" spans="1:45" s="6" customFormat="1" ht="9.6" customHeight="1">
      <c r="A63" s="86" t="s">
        <v>30</v>
      </c>
      <c r="B63" s="88"/>
      <c r="C63" s="93">
        <v>909</v>
      </c>
      <c r="D63" s="87" t="s">
        <v>2</v>
      </c>
      <c r="E63" s="87">
        <v>104</v>
      </c>
      <c r="F63" s="87" t="s">
        <v>2</v>
      </c>
      <c r="G63" s="87">
        <v>95</v>
      </c>
      <c r="H63" s="87" t="s">
        <v>2</v>
      </c>
      <c r="I63" s="87">
        <v>112</v>
      </c>
      <c r="J63" s="267" t="s">
        <v>2</v>
      </c>
      <c r="K63" s="87" t="s">
        <v>2</v>
      </c>
      <c r="L63" s="89" t="s">
        <v>2</v>
      </c>
      <c r="M63" s="90"/>
      <c r="N63" s="87"/>
      <c r="O63" s="88"/>
      <c r="P63" s="87"/>
      <c r="Q63" s="88"/>
      <c r="R63" s="87"/>
      <c r="S63" s="87"/>
      <c r="T63" s="87"/>
      <c r="U63" s="87"/>
      <c r="V63" s="87"/>
      <c r="W63" s="87"/>
      <c r="X63" s="87"/>
      <c r="Y63" s="89"/>
      <c r="Z63" s="95"/>
      <c r="AA63" s="87"/>
      <c r="AB63" s="88"/>
      <c r="AC63" s="87"/>
      <c r="AD63" s="88"/>
      <c r="AE63" s="87"/>
      <c r="AF63" s="87"/>
      <c r="AG63" s="87"/>
      <c r="AH63" s="87"/>
      <c r="AI63" s="87"/>
      <c r="AJ63" s="87"/>
      <c r="AK63" s="87"/>
      <c r="AL63" s="89"/>
      <c r="AM63" s="91"/>
      <c r="AN63" s="13"/>
      <c r="AO63" s="13"/>
      <c r="AP63" s="13"/>
      <c r="AQ63" s="13"/>
      <c r="AR63" s="13"/>
      <c r="AS63" s="13"/>
    </row>
    <row r="64" spans="1:45" s="6" customFormat="1" ht="9.6" customHeight="1">
      <c r="A64" s="86" t="s">
        <v>10</v>
      </c>
      <c r="B64" s="88" t="s">
        <v>24</v>
      </c>
      <c r="C64" s="93">
        <v>1044</v>
      </c>
      <c r="D64" s="87" t="s">
        <v>2</v>
      </c>
      <c r="E64" s="87" t="s">
        <v>2</v>
      </c>
      <c r="F64" s="87" t="s">
        <v>2</v>
      </c>
      <c r="G64" s="87" t="s">
        <v>2</v>
      </c>
      <c r="H64" s="87" t="s">
        <v>2</v>
      </c>
      <c r="I64" s="87" t="s">
        <v>2</v>
      </c>
      <c r="J64" s="267" t="s">
        <v>2</v>
      </c>
      <c r="K64" s="87" t="s">
        <v>2</v>
      </c>
      <c r="L64" s="89" t="s">
        <v>2</v>
      </c>
      <c r="M64" s="90"/>
      <c r="N64" s="87"/>
      <c r="O64" s="88"/>
      <c r="P64" s="87"/>
      <c r="Q64" s="88"/>
      <c r="R64" s="87"/>
      <c r="S64" s="87"/>
      <c r="T64" s="87"/>
      <c r="U64" s="87"/>
      <c r="V64" s="87"/>
      <c r="W64" s="87"/>
      <c r="X64" s="87"/>
      <c r="Y64" s="89"/>
      <c r="Z64" s="95"/>
      <c r="AA64" s="87"/>
      <c r="AB64" s="88"/>
      <c r="AC64" s="87"/>
      <c r="AD64" s="88"/>
      <c r="AE64" s="87"/>
      <c r="AF64" s="87"/>
      <c r="AG64" s="87"/>
      <c r="AH64" s="87"/>
      <c r="AI64" s="87"/>
      <c r="AJ64" s="87"/>
      <c r="AK64" s="87"/>
      <c r="AL64" s="89"/>
      <c r="AM64" s="91"/>
      <c r="AN64" s="13"/>
      <c r="AO64" s="13"/>
      <c r="AP64" s="13"/>
      <c r="AQ64" s="13"/>
      <c r="AR64" s="13"/>
      <c r="AS64" s="13"/>
    </row>
    <row r="65" spans="1:45" s="6" customFormat="1" ht="9.6" customHeight="1">
      <c r="A65" s="86" t="s">
        <v>11</v>
      </c>
      <c r="B65" s="88"/>
      <c r="C65" s="93">
        <v>1070</v>
      </c>
      <c r="D65" s="87" t="s">
        <v>2</v>
      </c>
      <c r="E65" s="87">
        <v>24</v>
      </c>
      <c r="F65" s="87" t="s">
        <v>2</v>
      </c>
      <c r="G65" s="87">
        <v>11</v>
      </c>
      <c r="H65" s="87" t="s">
        <v>2</v>
      </c>
      <c r="I65" s="87">
        <v>57</v>
      </c>
      <c r="J65" s="267" t="s">
        <v>2</v>
      </c>
      <c r="K65" s="87" t="s">
        <v>2</v>
      </c>
      <c r="L65" s="89" t="s">
        <v>2</v>
      </c>
      <c r="M65" s="90"/>
      <c r="N65" s="87"/>
      <c r="O65" s="88"/>
      <c r="P65" s="87"/>
      <c r="Q65" s="88"/>
      <c r="R65" s="87"/>
      <c r="S65" s="87"/>
      <c r="T65" s="87"/>
      <c r="U65" s="87"/>
      <c r="V65" s="87"/>
      <c r="W65" s="87"/>
      <c r="X65" s="87"/>
      <c r="Y65" s="89"/>
      <c r="Z65" s="95"/>
      <c r="AA65" s="87"/>
      <c r="AB65" s="88"/>
      <c r="AC65" s="87"/>
      <c r="AD65" s="88"/>
      <c r="AE65" s="87"/>
      <c r="AF65" s="87"/>
      <c r="AG65" s="87"/>
      <c r="AH65" s="87"/>
      <c r="AI65" s="87"/>
      <c r="AJ65" s="87"/>
      <c r="AK65" s="87"/>
      <c r="AL65" s="89"/>
      <c r="AM65" s="91"/>
      <c r="AN65" s="13"/>
      <c r="AO65" s="13"/>
      <c r="AP65" s="13"/>
      <c r="AQ65" s="13"/>
      <c r="AR65" s="13"/>
      <c r="AS65" s="13"/>
    </row>
    <row r="66" spans="1:45" s="6" customFormat="1" ht="9.6" customHeight="1">
      <c r="A66" s="86" t="s">
        <v>12</v>
      </c>
      <c r="B66" s="88" t="s">
        <v>24</v>
      </c>
      <c r="C66" s="93" t="s">
        <v>2</v>
      </c>
      <c r="D66" s="87">
        <v>1093</v>
      </c>
      <c r="E66" s="87" t="s">
        <v>2</v>
      </c>
      <c r="F66" s="87">
        <v>58</v>
      </c>
      <c r="G66" s="87" t="s">
        <v>2</v>
      </c>
      <c r="H66" s="87">
        <v>61</v>
      </c>
      <c r="I66" s="87" t="s">
        <v>2</v>
      </c>
      <c r="J66" s="267">
        <v>282</v>
      </c>
      <c r="K66" s="87" t="s">
        <v>2</v>
      </c>
      <c r="L66" s="89" t="s">
        <v>2</v>
      </c>
      <c r="M66" s="90"/>
      <c r="N66" s="87"/>
      <c r="O66" s="88"/>
      <c r="P66" s="87"/>
      <c r="Q66" s="88"/>
      <c r="R66" s="87"/>
      <c r="S66" s="87"/>
      <c r="T66" s="87"/>
      <c r="U66" s="87"/>
      <c r="V66" s="87"/>
      <c r="W66" s="87"/>
      <c r="X66" s="87"/>
      <c r="Y66" s="89"/>
      <c r="Z66" s="95"/>
      <c r="AA66" s="87"/>
      <c r="AB66" s="88"/>
      <c r="AC66" s="87"/>
      <c r="AD66" s="88"/>
      <c r="AE66" s="87"/>
      <c r="AF66" s="87"/>
      <c r="AG66" s="87"/>
      <c r="AH66" s="87"/>
      <c r="AI66" s="87"/>
      <c r="AJ66" s="87"/>
      <c r="AK66" s="87"/>
      <c r="AL66" s="89"/>
      <c r="AM66" s="91"/>
      <c r="AN66" s="13"/>
      <c r="AO66" s="13"/>
      <c r="AP66" s="13"/>
      <c r="AQ66" s="13"/>
      <c r="AR66" s="13"/>
      <c r="AS66" s="13"/>
    </row>
    <row r="67" spans="1:45" s="6" customFormat="1" ht="9.6" customHeight="1">
      <c r="A67" s="86" t="s">
        <v>13</v>
      </c>
      <c r="B67" s="88"/>
      <c r="C67" s="93">
        <v>910</v>
      </c>
      <c r="D67" s="87">
        <v>2</v>
      </c>
      <c r="E67" s="87">
        <v>2</v>
      </c>
      <c r="F67" s="87" t="s">
        <v>2</v>
      </c>
      <c r="G67" s="87" t="s">
        <v>2</v>
      </c>
      <c r="H67" s="87" t="s">
        <v>2</v>
      </c>
      <c r="I67" s="87" t="s">
        <v>2</v>
      </c>
      <c r="J67" s="267" t="s">
        <v>2</v>
      </c>
      <c r="K67" s="87" t="s">
        <v>2</v>
      </c>
      <c r="L67" s="89" t="s">
        <v>2</v>
      </c>
      <c r="M67" s="90"/>
      <c r="N67" s="87"/>
      <c r="O67" s="88"/>
      <c r="P67" s="87"/>
      <c r="Q67" s="88"/>
      <c r="R67" s="87"/>
      <c r="S67" s="87"/>
      <c r="T67" s="87"/>
      <c r="U67" s="87"/>
      <c r="V67" s="87"/>
      <c r="W67" s="87"/>
      <c r="X67" s="87"/>
      <c r="Y67" s="89"/>
      <c r="Z67" s="95"/>
      <c r="AA67" s="87"/>
      <c r="AB67" s="88"/>
      <c r="AC67" s="87"/>
      <c r="AD67" s="88"/>
      <c r="AE67" s="87"/>
      <c r="AF67" s="87"/>
      <c r="AG67" s="87"/>
      <c r="AH67" s="87"/>
      <c r="AI67" s="87"/>
      <c r="AJ67" s="87"/>
      <c r="AK67" s="87"/>
      <c r="AL67" s="89"/>
      <c r="AM67" s="91"/>
      <c r="AN67" s="13"/>
      <c r="AO67" s="13"/>
      <c r="AP67" s="13"/>
      <c r="AQ67" s="13"/>
      <c r="AR67" s="13"/>
      <c r="AS67" s="13"/>
    </row>
    <row r="68" spans="1:45" s="6" customFormat="1" ht="9.6" customHeight="1">
      <c r="A68" s="86" t="s">
        <v>14</v>
      </c>
      <c r="B68" s="88" t="s">
        <v>24</v>
      </c>
      <c r="C68" s="93">
        <v>1059</v>
      </c>
      <c r="D68" s="87">
        <v>1043</v>
      </c>
      <c r="E68" s="87">
        <v>46</v>
      </c>
      <c r="F68" s="87" t="s">
        <v>2</v>
      </c>
      <c r="G68" s="87">
        <v>26</v>
      </c>
      <c r="H68" s="87" t="s">
        <v>2</v>
      </c>
      <c r="I68" s="87">
        <v>91</v>
      </c>
      <c r="J68" s="267" t="s">
        <v>2</v>
      </c>
      <c r="K68" s="87" t="s">
        <v>2</v>
      </c>
      <c r="L68" s="89" t="s">
        <v>2</v>
      </c>
      <c r="M68" s="90"/>
      <c r="N68" s="87"/>
      <c r="O68" s="88"/>
      <c r="P68" s="87"/>
      <c r="Q68" s="88"/>
      <c r="R68" s="87"/>
      <c r="S68" s="87"/>
      <c r="T68" s="87"/>
      <c r="U68" s="87"/>
      <c r="V68" s="87"/>
      <c r="W68" s="87"/>
      <c r="X68" s="87"/>
      <c r="Y68" s="89"/>
      <c r="Z68" s="95"/>
      <c r="AA68" s="87"/>
      <c r="AB68" s="88"/>
      <c r="AC68" s="87"/>
      <c r="AD68" s="88"/>
      <c r="AE68" s="87"/>
      <c r="AF68" s="87"/>
      <c r="AG68" s="87"/>
      <c r="AH68" s="87"/>
      <c r="AI68" s="87"/>
      <c r="AJ68" s="87"/>
      <c r="AK68" s="87"/>
      <c r="AL68" s="89"/>
      <c r="AM68" s="91"/>
      <c r="AN68" s="13"/>
      <c r="AO68" s="13"/>
      <c r="AP68" s="13"/>
      <c r="AQ68" s="13"/>
      <c r="AR68" s="13"/>
      <c r="AS68" s="13"/>
    </row>
    <row r="69" spans="1:45" s="7" customFormat="1" ht="8.1" customHeight="1">
      <c r="A69" s="111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3"/>
      <c r="M69" s="110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109"/>
      <c r="Z69" s="95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109"/>
      <c r="AM69" s="91"/>
      <c r="AN69" s="16"/>
      <c r="AO69" s="16"/>
      <c r="AP69" s="16"/>
      <c r="AQ69" s="16"/>
      <c r="AR69" s="16"/>
      <c r="AS69" s="16"/>
    </row>
    <row r="70" spans="1:45" s="7" customFormat="1" ht="9.6" customHeight="1">
      <c r="A70" s="98" t="s">
        <v>35</v>
      </c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109"/>
      <c r="M70" s="110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109"/>
      <c r="Z70" s="95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109"/>
      <c r="AM70" s="91"/>
      <c r="AN70" s="16"/>
      <c r="AO70" s="16"/>
      <c r="AP70" s="16"/>
      <c r="AQ70" s="16"/>
      <c r="AR70" s="16"/>
      <c r="AS70" s="16"/>
    </row>
    <row r="71" spans="1:45" s="6" customFormat="1" ht="9.6" customHeight="1">
      <c r="A71" s="86" t="s">
        <v>22</v>
      </c>
      <c r="B71" s="88" t="s">
        <v>24</v>
      </c>
      <c r="C71" s="93">
        <v>1374</v>
      </c>
      <c r="D71" s="87">
        <v>1</v>
      </c>
      <c r="E71" s="87">
        <v>2</v>
      </c>
      <c r="F71" s="87">
        <v>1</v>
      </c>
      <c r="G71" s="87" t="s">
        <v>2</v>
      </c>
      <c r="H71" s="87" t="s">
        <v>2</v>
      </c>
      <c r="I71" s="87">
        <v>1</v>
      </c>
      <c r="J71" s="87">
        <v>0</v>
      </c>
      <c r="K71" s="87" t="s">
        <v>2</v>
      </c>
      <c r="L71" s="89" t="s">
        <v>2</v>
      </c>
      <c r="M71" s="90"/>
      <c r="N71" s="87"/>
      <c r="O71" s="88"/>
      <c r="P71" s="87"/>
      <c r="Q71" s="88"/>
      <c r="R71" s="87"/>
      <c r="S71" s="87"/>
      <c r="T71" s="87"/>
      <c r="U71" s="87"/>
      <c r="V71" s="87"/>
      <c r="W71" s="87"/>
      <c r="X71" s="87"/>
      <c r="Y71" s="89"/>
      <c r="Z71" s="95"/>
      <c r="AA71" s="87"/>
      <c r="AB71" s="88"/>
      <c r="AC71" s="87"/>
      <c r="AD71" s="88"/>
      <c r="AE71" s="87"/>
      <c r="AF71" s="87"/>
      <c r="AG71" s="87"/>
      <c r="AH71" s="87"/>
      <c r="AI71" s="87"/>
      <c r="AJ71" s="87"/>
      <c r="AK71" s="87"/>
      <c r="AL71" s="89"/>
      <c r="AM71" s="91"/>
      <c r="AN71" s="13"/>
      <c r="AO71" s="13"/>
      <c r="AP71" s="13"/>
      <c r="AQ71" s="13"/>
      <c r="AR71" s="13"/>
      <c r="AS71" s="13"/>
    </row>
    <row r="72" spans="1:45" s="6" customFormat="1" ht="9.6" customHeight="1">
      <c r="A72" s="86" t="s">
        <v>44</v>
      </c>
      <c r="B72" s="88" t="s">
        <v>24</v>
      </c>
      <c r="C72" s="93">
        <v>2500</v>
      </c>
      <c r="D72" s="87" t="s">
        <v>2</v>
      </c>
      <c r="E72" s="87" t="s">
        <v>2</v>
      </c>
      <c r="F72" s="87" t="s">
        <v>2</v>
      </c>
      <c r="G72" s="87" t="s">
        <v>2</v>
      </c>
      <c r="H72" s="87" t="s">
        <v>2</v>
      </c>
      <c r="I72" s="87" t="s">
        <v>2</v>
      </c>
      <c r="J72" s="87" t="s">
        <v>2</v>
      </c>
      <c r="K72" s="87" t="s">
        <v>2</v>
      </c>
      <c r="L72" s="89" t="s">
        <v>2</v>
      </c>
      <c r="M72" s="90"/>
      <c r="N72" s="87"/>
      <c r="O72" s="88"/>
      <c r="P72" s="87"/>
      <c r="Q72" s="88"/>
      <c r="R72" s="87"/>
      <c r="S72" s="87"/>
      <c r="T72" s="87"/>
      <c r="U72" s="87"/>
      <c r="V72" s="87"/>
      <c r="W72" s="87"/>
      <c r="X72" s="87"/>
      <c r="Y72" s="89"/>
      <c r="Z72" s="95"/>
      <c r="AA72" s="87"/>
      <c r="AB72" s="88"/>
      <c r="AC72" s="87"/>
      <c r="AD72" s="88"/>
      <c r="AE72" s="87"/>
      <c r="AF72" s="87"/>
      <c r="AG72" s="87"/>
      <c r="AH72" s="87"/>
      <c r="AI72" s="87"/>
      <c r="AJ72" s="87"/>
      <c r="AK72" s="87"/>
      <c r="AL72" s="89"/>
      <c r="AM72" s="91"/>
      <c r="AN72" s="13"/>
      <c r="AO72" s="13"/>
      <c r="AP72" s="13"/>
      <c r="AQ72" s="13"/>
      <c r="AR72" s="13"/>
      <c r="AS72" s="13"/>
    </row>
    <row r="73" spans="1:45" s="6" customFormat="1" ht="9.6" customHeight="1">
      <c r="A73" s="86" t="s">
        <v>45</v>
      </c>
      <c r="B73" s="88" t="s">
        <v>24</v>
      </c>
      <c r="C73" s="93">
        <v>1232</v>
      </c>
      <c r="D73" s="87">
        <v>1232</v>
      </c>
      <c r="E73" s="87">
        <v>46</v>
      </c>
      <c r="F73" s="87">
        <v>44</v>
      </c>
      <c r="G73" s="87">
        <v>35</v>
      </c>
      <c r="H73" s="87">
        <v>35</v>
      </c>
      <c r="I73" s="87">
        <v>140</v>
      </c>
      <c r="J73" s="87">
        <v>140</v>
      </c>
      <c r="K73" s="87" t="s">
        <v>2</v>
      </c>
      <c r="L73" s="89" t="s">
        <v>2</v>
      </c>
      <c r="M73" s="90"/>
      <c r="N73" s="87"/>
      <c r="O73" s="88"/>
      <c r="P73" s="87"/>
      <c r="Q73" s="88"/>
      <c r="R73" s="87"/>
      <c r="S73" s="87"/>
      <c r="T73" s="87"/>
      <c r="U73" s="87"/>
      <c r="V73" s="87"/>
      <c r="W73" s="87"/>
      <c r="X73" s="87"/>
      <c r="Y73" s="89"/>
      <c r="Z73" s="95"/>
      <c r="AA73" s="87"/>
      <c r="AB73" s="88"/>
      <c r="AC73" s="87"/>
      <c r="AD73" s="88"/>
      <c r="AE73" s="87"/>
      <c r="AF73" s="87"/>
      <c r="AG73" s="87"/>
      <c r="AH73" s="87"/>
      <c r="AI73" s="87"/>
      <c r="AJ73" s="87"/>
      <c r="AK73" s="87"/>
      <c r="AL73" s="89"/>
      <c r="AM73" s="91"/>
      <c r="AN73" s="13"/>
      <c r="AO73" s="13"/>
      <c r="AP73" s="13"/>
      <c r="AQ73" s="13"/>
      <c r="AR73" s="13"/>
      <c r="AS73" s="13"/>
    </row>
    <row r="74" spans="1:45" s="6" customFormat="1" ht="9.6" customHeight="1">
      <c r="A74" s="86" t="s">
        <v>46</v>
      </c>
      <c r="B74" s="88" t="s">
        <v>24</v>
      </c>
      <c r="C74" s="93">
        <v>1500</v>
      </c>
      <c r="D74" s="87" t="s">
        <v>2</v>
      </c>
      <c r="E74" s="87">
        <v>41</v>
      </c>
      <c r="F74" s="87" t="s">
        <v>2</v>
      </c>
      <c r="G74" s="87" t="s">
        <v>2</v>
      </c>
      <c r="H74" s="87" t="s">
        <v>2</v>
      </c>
      <c r="I74" s="87">
        <v>19</v>
      </c>
      <c r="J74" s="87" t="s">
        <v>2</v>
      </c>
      <c r="K74" s="87" t="s">
        <v>2</v>
      </c>
      <c r="L74" s="89" t="s">
        <v>2</v>
      </c>
      <c r="M74" s="90"/>
      <c r="N74" s="87"/>
      <c r="O74" s="88"/>
      <c r="P74" s="87"/>
      <c r="Q74" s="88"/>
      <c r="R74" s="87"/>
      <c r="S74" s="87"/>
      <c r="T74" s="87"/>
      <c r="U74" s="87"/>
      <c r="V74" s="87"/>
      <c r="W74" s="87"/>
      <c r="X74" s="87"/>
      <c r="Y74" s="89"/>
      <c r="Z74" s="95"/>
      <c r="AA74" s="87"/>
      <c r="AB74" s="88"/>
      <c r="AC74" s="87"/>
      <c r="AD74" s="88"/>
      <c r="AE74" s="87"/>
      <c r="AF74" s="87"/>
      <c r="AG74" s="87"/>
      <c r="AH74" s="87"/>
      <c r="AI74" s="87"/>
      <c r="AJ74" s="87"/>
      <c r="AK74" s="87"/>
      <c r="AL74" s="89"/>
      <c r="AM74" s="91"/>
      <c r="AN74" s="13"/>
      <c r="AO74" s="13"/>
      <c r="AP74" s="13"/>
      <c r="AQ74" s="13"/>
      <c r="AR74" s="13"/>
      <c r="AS74" s="13"/>
    </row>
    <row r="75" spans="1:45" s="6" customFormat="1" ht="9.6" customHeight="1">
      <c r="A75" s="86" t="s">
        <v>26</v>
      </c>
      <c r="B75" s="88" t="s">
        <v>24</v>
      </c>
      <c r="C75" s="93">
        <v>497</v>
      </c>
      <c r="D75" s="87" t="s">
        <v>2</v>
      </c>
      <c r="E75" s="87" t="s">
        <v>2</v>
      </c>
      <c r="F75" s="87" t="s">
        <v>2</v>
      </c>
      <c r="G75" s="87" t="s">
        <v>2</v>
      </c>
      <c r="H75" s="87" t="s">
        <v>2</v>
      </c>
      <c r="I75" s="87" t="s">
        <v>2</v>
      </c>
      <c r="J75" s="87" t="s">
        <v>2</v>
      </c>
      <c r="K75" s="87" t="s">
        <v>2</v>
      </c>
      <c r="L75" s="89" t="s">
        <v>2</v>
      </c>
      <c r="M75" s="90"/>
      <c r="N75" s="87"/>
      <c r="O75" s="88"/>
      <c r="P75" s="87"/>
      <c r="Q75" s="88"/>
      <c r="R75" s="87"/>
      <c r="S75" s="87"/>
      <c r="T75" s="87"/>
      <c r="U75" s="87"/>
      <c r="V75" s="87"/>
      <c r="W75" s="87"/>
      <c r="X75" s="87"/>
      <c r="Y75" s="89"/>
      <c r="Z75" s="95"/>
      <c r="AA75" s="87"/>
      <c r="AB75" s="88"/>
      <c r="AC75" s="87"/>
      <c r="AD75" s="88"/>
      <c r="AE75" s="87"/>
      <c r="AF75" s="87"/>
      <c r="AG75" s="87"/>
      <c r="AH75" s="87"/>
      <c r="AI75" s="87"/>
      <c r="AJ75" s="87"/>
      <c r="AK75" s="87"/>
      <c r="AL75" s="89"/>
      <c r="AM75" s="91"/>
      <c r="AN75" s="13"/>
      <c r="AO75" s="13"/>
      <c r="AP75" s="13"/>
      <c r="AQ75" s="13"/>
      <c r="AR75" s="13"/>
      <c r="AS75" s="13"/>
    </row>
    <row r="76" spans="1:45" s="6" customFormat="1" ht="9.6" customHeight="1">
      <c r="A76" s="86" t="s">
        <v>15</v>
      </c>
      <c r="B76" s="88" t="s">
        <v>24</v>
      </c>
      <c r="C76" s="93">
        <v>3227</v>
      </c>
      <c r="D76" s="87">
        <f>C76*0.34</f>
        <v>1097.18</v>
      </c>
      <c r="E76" s="87" t="s">
        <v>2</v>
      </c>
      <c r="F76" s="87" t="s">
        <v>2</v>
      </c>
      <c r="G76" s="87" t="s">
        <v>2</v>
      </c>
      <c r="H76" s="87" t="s">
        <v>2</v>
      </c>
      <c r="I76" s="87" t="s">
        <v>2</v>
      </c>
      <c r="J76" s="87" t="s">
        <v>2</v>
      </c>
      <c r="K76" s="87" t="s">
        <v>2</v>
      </c>
      <c r="L76" s="89" t="s">
        <v>2</v>
      </c>
      <c r="M76" s="90"/>
      <c r="N76" s="87"/>
      <c r="O76" s="88"/>
      <c r="P76" s="87"/>
      <c r="Q76" s="88"/>
      <c r="R76" s="87"/>
      <c r="S76" s="87"/>
      <c r="T76" s="87"/>
      <c r="U76" s="87"/>
      <c r="V76" s="87"/>
      <c r="W76" s="87"/>
      <c r="X76" s="87"/>
      <c r="Y76" s="89"/>
      <c r="Z76" s="95"/>
      <c r="AA76" s="87"/>
      <c r="AB76" s="88"/>
      <c r="AC76" s="87"/>
      <c r="AD76" s="88"/>
      <c r="AE76" s="87"/>
      <c r="AF76" s="87"/>
      <c r="AG76" s="87"/>
      <c r="AH76" s="87"/>
      <c r="AI76" s="87"/>
      <c r="AJ76" s="87"/>
      <c r="AK76" s="87"/>
      <c r="AL76" s="89"/>
      <c r="AM76" s="91"/>
      <c r="AN76" s="13"/>
      <c r="AO76" s="13"/>
      <c r="AP76" s="13"/>
      <c r="AQ76" s="13"/>
      <c r="AR76" s="13"/>
      <c r="AS76" s="13"/>
    </row>
    <row r="77" spans="1:45" s="6" customFormat="1" ht="9.6" customHeight="1">
      <c r="A77" s="86" t="s">
        <v>27</v>
      </c>
      <c r="B77" s="88" t="s">
        <v>24</v>
      </c>
      <c r="C77" s="93">
        <v>1200</v>
      </c>
      <c r="D77" s="87" t="s">
        <v>2</v>
      </c>
      <c r="E77" s="87" t="s">
        <v>2</v>
      </c>
      <c r="F77" s="87" t="s">
        <v>2</v>
      </c>
      <c r="G77" s="87" t="s">
        <v>2</v>
      </c>
      <c r="H77" s="87" t="s">
        <v>2</v>
      </c>
      <c r="I77" s="87" t="s">
        <v>2</v>
      </c>
      <c r="J77" s="87" t="s">
        <v>2</v>
      </c>
      <c r="K77" s="87" t="s">
        <v>2</v>
      </c>
      <c r="L77" s="89" t="s">
        <v>2</v>
      </c>
      <c r="M77" s="90"/>
      <c r="N77" s="87"/>
      <c r="O77" s="88"/>
      <c r="P77" s="87"/>
      <c r="Q77" s="88"/>
      <c r="R77" s="87"/>
      <c r="S77" s="87"/>
      <c r="T77" s="87"/>
      <c r="U77" s="87"/>
      <c r="V77" s="87"/>
      <c r="W77" s="87"/>
      <c r="X77" s="87"/>
      <c r="Y77" s="89"/>
      <c r="Z77" s="95"/>
      <c r="AA77" s="87"/>
      <c r="AB77" s="88"/>
      <c r="AC77" s="87"/>
      <c r="AD77" s="88"/>
      <c r="AE77" s="87"/>
      <c r="AF77" s="87"/>
      <c r="AG77" s="87"/>
      <c r="AH77" s="87"/>
      <c r="AI77" s="87"/>
      <c r="AJ77" s="87"/>
      <c r="AK77" s="87"/>
      <c r="AL77" s="89"/>
      <c r="AM77" s="91"/>
      <c r="AN77" s="13"/>
      <c r="AO77" s="13"/>
      <c r="AP77" s="13"/>
      <c r="AQ77" s="13"/>
      <c r="AR77" s="13"/>
      <c r="AS77" s="13"/>
    </row>
    <row r="78" spans="1:45" s="6" customFormat="1" ht="9.6" customHeight="1">
      <c r="A78" s="86" t="s">
        <v>16</v>
      </c>
      <c r="B78" s="88"/>
      <c r="C78" s="93">
        <v>2100</v>
      </c>
      <c r="D78" s="87">
        <v>2100</v>
      </c>
      <c r="E78" s="87">
        <v>135</v>
      </c>
      <c r="F78" s="87">
        <v>135</v>
      </c>
      <c r="G78" s="87">
        <v>57</v>
      </c>
      <c r="H78" s="87">
        <v>57</v>
      </c>
      <c r="I78" s="87">
        <v>251</v>
      </c>
      <c r="J78" s="87">
        <v>251</v>
      </c>
      <c r="K78" s="87" t="s">
        <v>2</v>
      </c>
      <c r="L78" s="89" t="s">
        <v>2</v>
      </c>
      <c r="M78" s="90"/>
      <c r="N78" s="87"/>
      <c r="O78" s="88"/>
      <c r="P78" s="87"/>
      <c r="Q78" s="88"/>
      <c r="R78" s="87"/>
      <c r="S78" s="87"/>
      <c r="T78" s="87"/>
      <c r="U78" s="87"/>
      <c r="V78" s="87"/>
      <c r="W78" s="87"/>
      <c r="X78" s="87"/>
      <c r="Y78" s="89"/>
      <c r="Z78" s="95"/>
      <c r="AA78" s="87"/>
      <c r="AB78" s="88"/>
      <c r="AC78" s="87"/>
      <c r="AD78" s="88"/>
      <c r="AE78" s="87"/>
      <c r="AF78" s="87"/>
      <c r="AG78" s="87"/>
      <c r="AH78" s="87"/>
      <c r="AI78" s="87"/>
      <c r="AJ78" s="87"/>
      <c r="AK78" s="87"/>
      <c r="AL78" s="89"/>
      <c r="AM78" s="91"/>
      <c r="AN78" s="13"/>
      <c r="AO78" s="13"/>
      <c r="AP78" s="13"/>
      <c r="AQ78" s="13"/>
      <c r="AR78" s="13"/>
      <c r="AS78" s="13"/>
    </row>
    <row r="79" spans="1:45" s="6" customFormat="1" ht="9.6" customHeight="1">
      <c r="A79" s="86" t="s">
        <v>17</v>
      </c>
      <c r="B79" s="88" t="s">
        <v>24</v>
      </c>
      <c r="C79" s="93">
        <v>838</v>
      </c>
      <c r="D79" s="87">
        <v>838</v>
      </c>
      <c r="E79" s="87" t="s">
        <v>2</v>
      </c>
      <c r="F79" s="87" t="s">
        <v>2</v>
      </c>
      <c r="G79" s="87" t="s">
        <v>2</v>
      </c>
      <c r="H79" s="87" t="s">
        <v>2</v>
      </c>
      <c r="I79" s="87" t="s">
        <v>2</v>
      </c>
      <c r="J79" s="87" t="s">
        <v>2</v>
      </c>
      <c r="K79" s="87" t="s">
        <v>2</v>
      </c>
      <c r="L79" s="89" t="s">
        <v>2</v>
      </c>
      <c r="M79" s="90"/>
      <c r="N79" s="87"/>
      <c r="O79" s="88"/>
      <c r="P79" s="87"/>
      <c r="Q79" s="88"/>
      <c r="R79" s="87"/>
      <c r="S79" s="87"/>
      <c r="T79" s="87"/>
      <c r="U79" s="87"/>
      <c r="V79" s="87"/>
      <c r="W79" s="87"/>
      <c r="X79" s="87"/>
      <c r="Y79" s="89"/>
      <c r="Z79" s="95"/>
      <c r="AA79" s="87"/>
      <c r="AB79" s="88"/>
      <c r="AC79" s="87"/>
      <c r="AD79" s="88"/>
      <c r="AE79" s="87"/>
      <c r="AF79" s="87"/>
      <c r="AG79" s="87"/>
      <c r="AH79" s="87"/>
      <c r="AI79" s="87"/>
      <c r="AJ79" s="87"/>
      <c r="AK79" s="87"/>
      <c r="AL79" s="89"/>
      <c r="AM79" s="91"/>
      <c r="AN79" s="13"/>
      <c r="AO79" s="13"/>
      <c r="AP79" s="13"/>
      <c r="AQ79" s="13"/>
      <c r="AR79" s="13"/>
      <c r="AS79" s="13"/>
    </row>
    <row r="80" spans="1:45" s="6" customFormat="1" ht="9.6" customHeight="1">
      <c r="A80" s="86" t="s">
        <v>28</v>
      </c>
      <c r="B80" s="88" t="s">
        <v>24</v>
      </c>
      <c r="C80" s="93">
        <v>1534</v>
      </c>
      <c r="D80" s="87">
        <v>1534</v>
      </c>
      <c r="E80" s="87" t="s">
        <v>2</v>
      </c>
      <c r="F80" s="87" t="s">
        <v>2</v>
      </c>
      <c r="G80" s="87" t="s">
        <v>2</v>
      </c>
      <c r="H80" s="87" t="s">
        <v>2</v>
      </c>
      <c r="I80" s="87" t="s">
        <v>2</v>
      </c>
      <c r="J80" s="87" t="s">
        <v>2</v>
      </c>
      <c r="K80" s="87" t="s">
        <v>2</v>
      </c>
      <c r="L80" s="89" t="s">
        <v>2</v>
      </c>
      <c r="M80" s="90"/>
      <c r="N80" s="87"/>
      <c r="O80" s="88"/>
      <c r="P80" s="87"/>
      <c r="Q80" s="88"/>
      <c r="R80" s="87"/>
      <c r="S80" s="87"/>
      <c r="T80" s="87"/>
      <c r="U80" s="87"/>
      <c r="V80" s="87"/>
      <c r="W80" s="87"/>
      <c r="X80" s="87"/>
      <c r="Y80" s="89"/>
      <c r="Z80" s="95"/>
      <c r="AA80" s="87"/>
      <c r="AB80" s="88"/>
      <c r="AC80" s="87"/>
      <c r="AD80" s="88"/>
      <c r="AE80" s="87"/>
      <c r="AF80" s="87"/>
      <c r="AG80" s="87"/>
      <c r="AH80" s="87"/>
      <c r="AI80" s="87"/>
      <c r="AJ80" s="87"/>
      <c r="AK80" s="87"/>
      <c r="AL80" s="89"/>
      <c r="AM80" s="91"/>
      <c r="AN80" s="13"/>
      <c r="AO80" s="13"/>
      <c r="AP80" s="13"/>
      <c r="AQ80" s="13"/>
      <c r="AR80" s="13"/>
      <c r="AS80" s="13"/>
    </row>
    <row r="81" spans="1:45" s="6" customFormat="1" ht="9.6" customHeight="1">
      <c r="A81" s="86" t="s">
        <v>38</v>
      </c>
      <c r="B81" s="88" t="s">
        <v>24</v>
      </c>
      <c r="C81" s="93">
        <f>950</f>
        <v>950</v>
      </c>
      <c r="D81" s="87">
        <v>950</v>
      </c>
      <c r="E81" s="87">
        <v>111</v>
      </c>
      <c r="F81" s="87">
        <v>111</v>
      </c>
      <c r="G81" s="87" t="s">
        <v>2</v>
      </c>
      <c r="H81" s="87" t="s">
        <v>2</v>
      </c>
      <c r="I81" s="87">
        <v>205</v>
      </c>
      <c r="J81" s="87">
        <v>205</v>
      </c>
      <c r="K81" s="87" t="s">
        <v>2</v>
      </c>
      <c r="L81" s="89" t="s">
        <v>2</v>
      </c>
      <c r="M81" s="90"/>
      <c r="N81" s="87"/>
      <c r="O81" s="88"/>
      <c r="P81" s="87"/>
      <c r="Q81" s="88"/>
      <c r="R81" s="87"/>
      <c r="S81" s="87"/>
      <c r="T81" s="87"/>
      <c r="U81" s="87"/>
      <c r="V81" s="87"/>
      <c r="W81" s="87"/>
      <c r="X81" s="87"/>
      <c r="Y81" s="89"/>
      <c r="Z81" s="95"/>
      <c r="AA81" s="87"/>
      <c r="AB81" s="88"/>
      <c r="AC81" s="87"/>
      <c r="AD81" s="88"/>
      <c r="AE81" s="87"/>
      <c r="AF81" s="87"/>
      <c r="AG81" s="87"/>
      <c r="AH81" s="87"/>
      <c r="AI81" s="87"/>
      <c r="AJ81" s="87"/>
      <c r="AK81" s="87"/>
      <c r="AL81" s="89"/>
      <c r="AM81" s="91"/>
      <c r="AN81" s="13"/>
      <c r="AO81" s="13"/>
      <c r="AP81" s="13"/>
      <c r="AQ81" s="13"/>
      <c r="AR81" s="13"/>
      <c r="AS81" s="13"/>
    </row>
    <row r="82" spans="1:45" s="6" customFormat="1" ht="9.6" customHeight="1">
      <c r="A82" s="86" t="s">
        <v>39</v>
      </c>
      <c r="B82" s="88"/>
      <c r="C82" s="93">
        <v>1452</v>
      </c>
      <c r="D82" s="87" t="s">
        <v>2</v>
      </c>
      <c r="E82" s="87">
        <v>27</v>
      </c>
      <c r="F82" s="87">
        <v>27</v>
      </c>
      <c r="G82" s="87">
        <v>27</v>
      </c>
      <c r="H82" s="87">
        <v>27</v>
      </c>
      <c r="I82" s="87">
        <v>45</v>
      </c>
      <c r="J82" s="87">
        <v>45</v>
      </c>
      <c r="K82" s="87" t="s">
        <v>2</v>
      </c>
      <c r="L82" s="89" t="s">
        <v>2</v>
      </c>
      <c r="M82" s="90"/>
      <c r="N82" s="87"/>
      <c r="O82" s="88"/>
      <c r="P82" s="87"/>
      <c r="Q82" s="88"/>
      <c r="R82" s="87"/>
      <c r="S82" s="87"/>
      <c r="T82" s="87"/>
      <c r="U82" s="87"/>
      <c r="V82" s="87"/>
      <c r="W82" s="87"/>
      <c r="X82" s="87"/>
      <c r="Y82" s="89"/>
      <c r="Z82" s="95"/>
      <c r="AA82" s="87"/>
      <c r="AB82" s="88"/>
      <c r="AC82" s="87"/>
      <c r="AD82" s="88"/>
      <c r="AE82" s="87"/>
      <c r="AF82" s="87"/>
      <c r="AG82" s="87"/>
      <c r="AH82" s="87"/>
      <c r="AI82" s="87"/>
      <c r="AJ82" s="87"/>
      <c r="AK82" s="87"/>
      <c r="AL82" s="89"/>
      <c r="AM82" s="91"/>
      <c r="AN82" s="13"/>
      <c r="AO82" s="13"/>
      <c r="AP82" s="13"/>
      <c r="AQ82" s="13"/>
      <c r="AR82" s="13"/>
      <c r="AS82" s="13"/>
    </row>
    <row r="83" spans="1:45" s="6" customFormat="1" ht="9.6" customHeight="1">
      <c r="A83" s="86" t="s">
        <v>40</v>
      </c>
      <c r="B83" s="88" t="s">
        <v>24</v>
      </c>
      <c r="C83" s="93">
        <v>3000</v>
      </c>
      <c r="D83" s="87" t="s">
        <v>2</v>
      </c>
      <c r="E83" s="87" t="s">
        <v>2</v>
      </c>
      <c r="F83" s="87" t="s">
        <v>2</v>
      </c>
      <c r="G83" s="87" t="s">
        <v>2</v>
      </c>
      <c r="H83" s="87" t="s">
        <v>2</v>
      </c>
      <c r="I83" s="87" t="s">
        <v>2</v>
      </c>
      <c r="J83" s="87" t="s">
        <v>2</v>
      </c>
      <c r="K83" s="87" t="s">
        <v>2</v>
      </c>
      <c r="L83" s="89" t="s">
        <v>2</v>
      </c>
      <c r="M83" s="90"/>
      <c r="N83" s="87"/>
      <c r="O83" s="88"/>
      <c r="P83" s="87"/>
      <c r="Q83" s="88"/>
      <c r="R83" s="87"/>
      <c r="S83" s="87"/>
      <c r="T83" s="87"/>
      <c r="U83" s="87"/>
      <c r="V83" s="87"/>
      <c r="W83" s="87"/>
      <c r="X83" s="87"/>
      <c r="Y83" s="89"/>
      <c r="Z83" s="95"/>
      <c r="AA83" s="87"/>
      <c r="AB83" s="88"/>
      <c r="AC83" s="87"/>
      <c r="AD83" s="88"/>
      <c r="AE83" s="87"/>
      <c r="AF83" s="87"/>
      <c r="AG83" s="87"/>
      <c r="AH83" s="87"/>
      <c r="AI83" s="87"/>
      <c r="AJ83" s="87"/>
      <c r="AK83" s="87"/>
      <c r="AL83" s="89"/>
      <c r="AM83" s="91"/>
      <c r="AN83" s="13"/>
      <c r="AO83" s="13"/>
      <c r="AP83" s="13"/>
      <c r="AQ83" s="13"/>
      <c r="AR83" s="13"/>
      <c r="AS83" s="13"/>
    </row>
    <row r="84" spans="1:45" s="6" customFormat="1" ht="9.6" customHeight="1">
      <c r="A84" s="86" t="s">
        <v>41</v>
      </c>
      <c r="B84" s="88" t="s">
        <v>24</v>
      </c>
      <c r="C84" s="93">
        <v>1509</v>
      </c>
      <c r="D84" s="87">
        <v>1509</v>
      </c>
      <c r="E84" s="87">
        <v>183</v>
      </c>
      <c r="F84" s="87">
        <v>183</v>
      </c>
      <c r="G84" s="87">
        <v>252</v>
      </c>
      <c r="H84" s="87">
        <v>252</v>
      </c>
      <c r="I84" s="87">
        <v>316</v>
      </c>
      <c r="J84" s="87">
        <v>316</v>
      </c>
      <c r="K84" s="87" t="s">
        <v>2</v>
      </c>
      <c r="L84" s="89" t="s">
        <v>2</v>
      </c>
      <c r="M84" s="90"/>
      <c r="N84" s="87"/>
      <c r="O84" s="88"/>
      <c r="P84" s="87"/>
      <c r="Q84" s="88"/>
      <c r="R84" s="87"/>
      <c r="S84" s="87"/>
      <c r="T84" s="87"/>
      <c r="U84" s="87"/>
      <c r="V84" s="87"/>
      <c r="W84" s="87"/>
      <c r="X84" s="87"/>
      <c r="Y84" s="89"/>
      <c r="Z84" s="95"/>
      <c r="AA84" s="87"/>
      <c r="AB84" s="88"/>
      <c r="AC84" s="87"/>
      <c r="AD84" s="88"/>
      <c r="AE84" s="87"/>
      <c r="AF84" s="87"/>
      <c r="AG84" s="87"/>
      <c r="AH84" s="87"/>
      <c r="AI84" s="87"/>
      <c r="AJ84" s="87"/>
      <c r="AK84" s="87"/>
      <c r="AL84" s="89"/>
      <c r="AM84" s="91"/>
      <c r="AN84" s="13"/>
      <c r="AO84" s="13"/>
      <c r="AP84" s="13"/>
      <c r="AQ84" s="13"/>
      <c r="AR84" s="13"/>
      <c r="AS84" s="13"/>
    </row>
    <row r="85" spans="1:45" s="6" customFormat="1" ht="9.6" customHeight="1">
      <c r="A85" s="86" t="s">
        <v>42</v>
      </c>
      <c r="B85" s="88"/>
      <c r="C85" s="93" t="s">
        <v>2</v>
      </c>
      <c r="D85" s="87" t="s">
        <v>2</v>
      </c>
      <c r="E85" s="87" t="s">
        <v>2</v>
      </c>
      <c r="F85" s="87" t="s">
        <v>2</v>
      </c>
      <c r="G85" s="87" t="s">
        <v>2</v>
      </c>
      <c r="H85" s="87" t="s">
        <v>2</v>
      </c>
      <c r="I85" s="87" t="s">
        <v>2</v>
      </c>
      <c r="J85" s="87" t="s">
        <v>2</v>
      </c>
      <c r="K85" s="87" t="s">
        <v>2</v>
      </c>
      <c r="L85" s="89" t="s">
        <v>2</v>
      </c>
      <c r="M85" s="90"/>
      <c r="N85" s="87"/>
      <c r="O85" s="88"/>
      <c r="P85" s="87"/>
      <c r="Q85" s="88"/>
      <c r="R85" s="87"/>
      <c r="S85" s="87"/>
      <c r="T85" s="87"/>
      <c r="U85" s="87"/>
      <c r="V85" s="87"/>
      <c r="W85" s="87"/>
      <c r="X85" s="87"/>
      <c r="Y85" s="89"/>
      <c r="Z85" s="95"/>
      <c r="AA85" s="87"/>
      <c r="AB85" s="88"/>
      <c r="AC85" s="87"/>
      <c r="AD85" s="88"/>
      <c r="AE85" s="87"/>
      <c r="AF85" s="87"/>
      <c r="AG85" s="87"/>
      <c r="AH85" s="87"/>
      <c r="AI85" s="87"/>
      <c r="AJ85" s="87"/>
      <c r="AK85" s="87"/>
      <c r="AL85" s="89"/>
      <c r="AM85" s="91"/>
      <c r="AN85" s="13"/>
      <c r="AO85" s="13"/>
      <c r="AP85" s="13"/>
      <c r="AQ85" s="13"/>
      <c r="AR85" s="13"/>
      <c r="AS85" s="13"/>
    </row>
    <row r="86" spans="1:45" s="6" customFormat="1" ht="9.6" customHeight="1">
      <c r="A86" s="86" t="s">
        <v>29</v>
      </c>
      <c r="B86" s="88"/>
      <c r="C86" s="93">
        <v>700</v>
      </c>
      <c r="D86" s="87">
        <v>700</v>
      </c>
      <c r="E86" s="87">
        <v>418</v>
      </c>
      <c r="F86" s="87">
        <v>418</v>
      </c>
      <c r="G86" s="87" t="s">
        <v>2</v>
      </c>
      <c r="H86" s="87" t="s">
        <v>2</v>
      </c>
      <c r="I86" s="87" t="s">
        <v>2</v>
      </c>
      <c r="J86" s="87" t="s">
        <v>2</v>
      </c>
      <c r="K86" s="87" t="s">
        <v>2</v>
      </c>
      <c r="L86" s="89" t="s">
        <v>2</v>
      </c>
      <c r="M86" s="90"/>
      <c r="N86" s="87"/>
      <c r="O86" s="88"/>
      <c r="P86" s="87"/>
      <c r="Q86" s="88"/>
      <c r="R86" s="87"/>
      <c r="S86" s="87"/>
      <c r="T86" s="87"/>
      <c r="U86" s="87"/>
      <c r="V86" s="87"/>
      <c r="W86" s="87"/>
      <c r="X86" s="87"/>
      <c r="Y86" s="89"/>
      <c r="Z86" s="95"/>
      <c r="AA86" s="87"/>
      <c r="AB86" s="88"/>
      <c r="AC86" s="87"/>
      <c r="AD86" s="88"/>
      <c r="AE86" s="87"/>
      <c r="AF86" s="87"/>
      <c r="AG86" s="87"/>
      <c r="AH86" s="87"/>
      <c r="AI86" s="87"/>
      <c r="AJ86" s="87"/>
      <c r="AK86" s="87"/>
      <c r="AL86" s="89"/>
      <c r="AM86" s="91"/>
      <c r="AN86" s="13"/>
      <c r="AO86" s="13"/>
      <c r="AP86" s="13"/>
      <c r="AQ86" s="13"/>
      <c r="AR86" s="13"/>
      <c r="AS86" s="13"/>
    </row>
    <row r="87" spans="1:45" s="6" customFormat="1" ht="9.6" customHeight="1">
      <c r="A87" s="86" t="s">
        <v>43</v>
      </c>
      <c r="B87" s="88"/>
      <c r="C87" s="93">
        <v>740</v>
      </c>
      <c r="D87" s="87" t="s">
        <v>2</v>
      </c>
      <c r="E87" s="87">
        <v>28</v>
      </c>
      <c r="F87" s="87" t="s">
        <v>2</v>
      </c>
      <c r="G87" s="87">
        <v>11</v>
      </c>
      <c r="H87" s="87" t="s">
        <v>2</v>
      </c>
      <c r="I87" s="87">
        <v>10</v>
      </c>
      <c r="J87" s="87" t="s">
        <v>2</v>
      </c>
      <c r="K87" s="87" t="s">
        <v>2</v>
      </c>
      <c r="L87" s="89" t="s">
        <v>2</v>
      </c>
      <c r="M87" s="90"/>
      <c r="N87" s="87"/>
      <c r="O87" s="88"/>
      <c r="P87" s="87"/>
      <c r="Q87" s="88"/>
      <c r="R87" s="87"/>
      <c r="S87" s="87"/>
      <c r="T87" s="87"/>
      <c r="U87" s="87"/>
      <c r="V87" s="87"/>
      <c r="W87" s="87"/>
      <c r="X87" s="87"/>
      <c r="Y87" s="89"/>
      <c r="Z87" s="95"/>
      <c r="AA87" s="87"/>
      <c r="AB87" s="88"/>
      <c r="AC87" s="87"/>
      <c r="AD87" s="88"/>
      <c r="AE87" s="87"/>
      <c r="AF87" s="87"/>
      <c r="AG87" s="87"/>
      <c r="AH87" s="87"/>
      <c r="AI87" s="87"/>
      <c r="AJ87" s="87"/>
      <c r="AK87" s="87"/>
      <c r="AL87" s="89"/>
      <c r="AM87" s="91"/>
      <c r="AN87" s="13"/>
      <c r="AO87" s="13"/>
      <c r="AP87" s="13"/>
      <c r="AQ87" s="13"/>
      <c r="AR87" s="13"/>
      <c r="AS87" s="13"/>
    </row>
    <row r="88" spans="1:45" s="6" customFormat="1" ht="9.6" customHeight="1">
      <c r="A88" s="86" t="s">
        <v>3</v>
      </c>
      <c r="B88" s="88" t="s">
        <v>24</v>
      </c>
      <c r="C88" s="93">
        <v>1050</v>
      </c>
      <c r="D88" s="87" t="s">
        <v>2</v>
      </c>
      <c r="E88" s="87">
        <v>141</v>
      </c>
      <c r="F88" s="87" t="s">
        <v>2</v>
      </c>
      <c r="G88" s="87">
        <v>171</v>
      </c>
      <c r="H88" s="87" t="s">
        <v>2</v>
      </c>
      <c r="I88" s="87" t="s">
        <v>2</v>
      </c>
      <c r="J88" s="87" t="s">
        <v>2</v>
      </c>
      <c r="K88" s="87" t="s">
        <v>2</v>
      </c>
      <c r="L88" s="89" t="s">
        <v>2</v>
      </c>
      <c r="M88" s="90"/>
      <c r="N88" s="87"/>
      <c r="O88" s="88"/>
      <c r="P88" s="87"/>
      <c r="Q88" s="88"/>
      <c r="R88" s="87"/>
      <c r="S88" s="87"/>
      <c r="T88" s="87"/>
      <c r="U88" s="87"/>
      <c r="V88" s="87"/>
      <c r="W88" s="87"/>
      <c r="X88" s="87"/>
      <c r="Y88" s="89"/>
      <c r="Z88" s="95"/>
      <c r="AA88" s="87"/>
      <c r="AB88" s="88"/>
      <c r="AC88" s="87"/>
      <c r="AD88" s="88"/>
      <c r="AE88" s="87"/>
      <c r="AF88" s="87"/>
      <c r="AG88" s="87"/>
      <c r="AH88" s="87"/>
      <c r="AI88" s="87"/>
      <c r="AJ88" s="87"/>
      <c r="AK88" s="87"/>
      <c r="AL88" s="89"/>
      <c r="AM88" s="91"/>
      <c r="AN88" s="13"/>
      <c r="AO88" s="13"/>
      <c r="AP88" s="13"/>
      <c r="AQ88" s="13"/>
      <c r="AR88" s="13"/>
      <c r="AS88" s="13"/>
    </row>
    <row r="89" spans="1:45" s="6" customFormat="1" ht="9.6" customHeight="1">
      <c r="A89" s="86" t="s">
        <v>4</v>
      </c>
      <c r="B89" s="88"/>
      <c r="C89" s="93">
        <v>2323</v>
      </c>
      <c r="D89" s="87" t="s">
        <v>2</v>
      </c>
      <c r="E89" s="87" t="s">
        <v>2</v>
      </c>
      <c r="F89" s="87" t="s">
        <v>2</v>
      </c>
      <c r="G89" s="87" t="s">
        <v>2</v>
      </c>
      <c r="H89" s="87" t="s">
        <v>2</v>
      </c>
      <c r="I89" s="87" t="s">
        <v>2</v>
      </c>
      <c r="J89" s="87" t="s">
        <v>2</v>
      </c>
      <c r="K89" s="87" t="s">
        <v>2</v>
      </c>
      <c r="L89" s="89" t="s">
        <v>2</v>
      </c>
      <c r="M89" s="90"/>
      <c r="N89" s="87"/>
      <c r="O89" s="88"/>
      <c r="P89" s="87"/>
      <c r="Q89" s="88"/>
      <c r="R89" s="87"/>
      <c r="S89" s="87"/>
      <c r="T89" s="87"/>
      <c r="U89" s="87"/>
      <c r="V89" s="87"/>
      <c r="W89" s="87"/>
      <c r="X89" s="87"/>
      <c r="Y89" s="89"/>
      <c r="Z89" s="95"/>
      <c r="AA89" s="87"/>
      <c r="AB89" s="88"/>
      <c r="AC89" s="87"/>
      <c r="AD89" s="88"/>
      <c r="AE89" s="87"/>
      <c r="AF89" s="87"/>
      <c r="AG89" s="87"/>
      <c r="AH89" s="87"/>
      <c r="AI89" s="87"/>
      <c r="AJ89" s="87"/>
      <c r="AK89" s="87"/>
      <c r="AL89" s="89"/>
      <c r="AM89" s="91"/>
      <c r="AN89" s="13"/>
      <c r="AO89" s="13"/>
      <c r="AP89" s="13"/>
      <c r="AQ89" s="13"/>
      <c r="AR89" s="13"/>
      <c r="AS89" s="13"/>
    </row>
    <row r="90" spans="1:45" s="6" customFormat="1" ht="9.6" customHeight="1">
      <c r="A90" s="86" t="s">
        <v>5</v>
      </c>
      <c r="B90" s="88"/>
      <c r="C90" s="93">
        <v>824</v>
      </c>
      <c r="D90" s="87" t="s">
        <v>2</v>
      </c>
      <c r="E90" s="87" t="s">
        <v>2</v>
      </c>
      <c r="F90" s="87" t="s">
        <v>2</v>
      </c>
      <c r="G90" s="87" t="s">
        <v>2</v>
      </c>
      <c r="H90" s="87" t="s">
        <v>2</v>
      </c>
      <c r="I90" s="87" t="s">
        <v>2</v>
      </c>
      <c r="J90" s="87" t="s">
        <v>2</v>
      </c>
      <c r="K90" s="87" t="s">
        <v>2</v>
      </c>
      <c r="L90" s="89" t="s">
        <v>2</v>
      </c>
      <c r="M90" s="90"/>
      <c r="N90" s="87"/>
      <c r="O90" s="88"/>
      <c r="P90" s="87"/>
      <c r="Q90" s="88"/>
      <c r="R90" s="87"/>
      <c r="S90" s="87"/>
      <c r="T90" s="87"/>
      <c r="U90" s="87"/>
      <c r="V90" s="87"/>
      <c r="W90" s="87"/>
      <c r="X90" s="87"/>
      <c r="Y90" s="89"/>
      <c r="Z90" s="95"/>
      <c r="AA90" s="87"/>
      <c r="AB90" s="88"/>
      <c r="AC90" s="87"/>
      <c r="AD90" s="88"/>
      <c r="AE90" s="87"/>
      <c r="AF90" s="87"/>
      <c r="AG90" s="87"/>
      <c r="AH90" s="87"/>
      <c r="AI90" s="87"/>
      <c r="AJ90" s="87"/>
      <c r="AK90" s="87"/>
      <c r="AL90" s="89"/>
      <c r="AM90" s="91"/>
      <c r="AN90" s="13"/>
      <c r="AO90" s="13"/>
      <c r="AP90" s="13"/>
      <c r="AQ90" s="13"/>
      <c r="AR90" s="13"/>
      <c r="AS90" s="13"/>
    </row>
    <row r="91" spans="1:45" s="6" customFormat="1" ht="9.6" customHeight="1">
      <c r="A91" s="86" t="s">
        <v>6</v>
      </c>
      <c r="B91" s="88"/>
      <c r="C91" s="93">
        <v>662</v>
      </c>
      <c r="D91" s="87" t="s">
        <v>2</v>
      </c>
      <c r="E91" s="87">
        <v>52</v>
      </c>
      <c r="F91" s="87" t="s">
        <v>2</v>
      </c>
      <c r="G91" s="87">
        <v>41</v>
      </c>
      <c r="H91" s="87" t="s">
        <v>2</v>
      </c>
      <c r="I91" s="87">
        <v>66</v>
      </c>
      <c r="J91" s="87" t="s">
        <v>2</v>
      </c>
      <c r="K91" s="87" t="s">
        <v>2</v>
      </c>
      <c r="L91" s="89" t="s">
        <v>2</v>
      </c>
      <c r="M91" s="90"/>
      <c r="N91" s="87"/>
      <c r="O91" s="88"/>
      <c r="P91" s="87"/>
      <c r="Q91" s="88"/>
      <c r="R91" s="87"/>
      <c r="S91" s="87"/>
      <c r="T91" s="87"/>
      <c r="U91" s="87"/>
      <c r="V91" s="87"/>
      <c r="W91" s="87"/>
      <c r="X91" s="87"/>
      <c r="Y91" s="89"/>
      <c r="Z91" s="95"/>
      <c r="AA91" s="87"/>
      <c r="AB91" s="88"/>
      <c r="AC91" s="87"/>
      <c r="AD91" s="88"/>
      <c r="AE91" s="87"/>
      <c r="AF91" s="87"/>
      <c r="AG91" s="87"/>
      <c r="AH91" s="87"/>
      <c r="AI91" s="87"/>
      <c r="AJ91" s="87"/>
      <c r="AK91" s="87"/>
      <c r="AL91" s="89"/>
      <c r="AM91" s="91"/>
      <c r="AN91" s="13"/>
      <c r="AO91" s="13"/>
      <c r="AP91" s="13"/>
      <c r="AQ91" s="13"/>
      <c r="AR91" s="13"/>
      <c r="AS91" s="13"/>
    </row>
    <row r="92" spans="1:45" s="6" customFormat="1" ht="9.6" customHeight="1">
      <c r="A92" s="86" t="s">
        <v>7</v>
      </c>
      <c r="B92" s="88" t="s">
        <v>24</v>
      </c>
      <c r="C92" s="93">
        <v>1207</v>
      </c>
      <c r="D92" s="87">
        <v>1207</v>
      </c>
      <c r="E92" s="87">
        <v>58</v>
      </c>
      <c r="F92" s="87">
        <v>58</v>
      </c>
      <c r="G92" s="87">
        <v>37</v>
      </c>
      <c r="H92" s="87">
        <v>37</v>
      </c>
      <c r="I92" s="87">
        <v>73</v>
      </c>
      <c r="J92" s="87">
        <v>73</v>
      </c>
      <c r="K92" s="87" t="s">
        <v>2</v>
      </c>
      <c r="L92" s="89" t="s">
        <v>2</v>
      </c>
      <c r="M92" s="90"/>
      <c r="N92" s="87"/>
      <c r="O92" s="88"/>
      <c r="P92" s="87"/>
      <c r="Q92" s="88"/>
      <c r="R92" s="87"/>
      <c r="S92" s="87"/>
      <c r="T92" s="87"/>
      <c r="U92" s="87"/>
      <c r="V92" s="87"/>
      <c r="W92" s="87"/>
      <c r="X92" s="87"/>
      <c r="Y92" s="89"/>
      <c r="Z92" s="95"/>
      <c r="AA92" s="87"/>
      <c r="AB92" s="88"/>
      <c r="AC92" s="87"/>
      <c r="AD92" s="88"/>
      <c r="AE92" s="87"/>
      <c r="AF92" s="87"/>
      <c r="AG92" s="87"/>
      <c r="AH92" s="87"/>
      <c r="AI92" s="87"/>
      <c r="AJ92" s="87"/>
      <c r="AK92" s="87"/>
      <c r="AL92" s="89"/>
      <c r="AM92" s="91"/>
      <c r="AN92" s="13"/>
      <c r="AO92" s="13"/>
      <c r="AP92" s="13"/>
      <c r="AQ92" s="13"/>
      <c r="AR92" s="13"/>
      <c r="AS92" s="13"/>
    </row>
    <row r="93" spans="1:45" s="6" customFormat="1" ht="9.6" customHeight="1">
      <c r="A93" s="86" t="s">
        <v>8</v>
      </c>
      <c r="B93" s="88"/>
      <c r="C93" s="93">
        <v>1413</v>
      </c>
      <c r="D93" s="87">
        <v>1413</v>
      </c>
      <c r="E93" s="87">
        <v>201</v>
      </c>
      <c r="F93" s="87">
        <v>201</v>
      </c>
      <c r="G93" s="87">
        <v>179</v>
      </c>
      <c r="H93" s="87">
        <v>179</v>
      </c>
      <c r="I93" s="87">
        <v>165</v>
      </c>
      <c r="J93" s="87">
        <v>165</v>
      </c>
      <c r="K93" s="87" t="s">
        <v>2</v>
      </c>
      <c r="L93" s="89" t="s">
        <v>2</v>
      </c>
      <c r="M93" s="90"/>
      <c r="N93" s="87"/>
      <c r="O93" s="88"/>
      <c r="P93" s="87"/>
      <c r="Q93" s="88"/>
      <c r="R93" s="87"/>
      <c r="S93" s="87"/>
      <c r="T93" s="87"/>
      <c r="U93" s="87"/>
      <c r="V93" s="87"/>
      <c r="W93" s="87"/>
      <c r="X93" s="87"/>
      <c r="Y93" s="89"/>
      <c r="Z93" s="95"/>
      <c r="AA93" s="87"/>
      <c r="AB93" s="88"/>
      <c r="AC93" s="87"/>
      <c r="AD93" s="88"/>
      <c r="AE93" s="87"/>
      <c r="AF93" s="87"/>
      <c r="AG93" s="87"/>
      <c r="AH93" s="87"/>
      <c r="AI93" s="87"/>
      <c r="AJ93" s="87"/>
      <c r="AK93" s="87"/>
      <c r="AL93" s="89"/>
      <c r="AM93" s="91"/>
      <c r="AN93" s="13"/>
      <c r="AO93" s="13"/>
      <c r="AP93" s="13"/>
      <c r="AQ93" s="13"/>
      <c r="AR93" s="13"/>
      <c r="AS93" s="13"/>
    </row>
    <row r="94" spans="1:45" s="6" customFormat="1" ht="9.6" customHeight="1">
      <c r="A94" s="86" t="s">
        <v>9</v>
      </c>
      <c r="B94" s="88" t="s">
        <v>24</v>
      </c>
      <c r="C94" s="93">
        <v>800</v>
      </c>
      <c r="D94" s="87" t="s">
        <v>2</v>
      </c>
      <c r="E94" s="87" t="s">
        <v>2</v>
      </c>
      <c r="F94" s="87" t="s">
        <v>2</v>
      </c>
      <c r="G94" s="87" t="s">
        <v>2</v>
      </c>
      <c r="H94" s="87" t="s">
        <v>2</v>
      </c>
      <c r="I94" s="87" t="s">
        <v>2</v>
      </c>
      <c r="J94" s="87" t="s">
        <v>2</v>
      </c>
      <c r="K94" s="87" t="s">
        <v>2</v>
      </c>
      <c r="L94" s="89" t="s">
        <v>2</v>
      </c>
      <c r="M94" s="90"/>
      <c r="N94" s="87"/>
      <c r="O94" s="88"/>
      <c r="P94" s="87"/>
      <c r="Q94" s="88"/>
      <c r="R94" s="87"/>
      <c r="S94" s="87"/>
      <c r="T94" s="87"/>
      <c r="U94" s="87"/>
      <c r="V94" s="87"/>
      <c r="W94" s="87"/>
      <c r="X94" s="87"/>
      <c r="Y94" s="89"/>
      <c r="Z94" s="95"/>
      <c r="AA94" s="87"/>
      <c r="AB94" s="88"/>
      <c r="AC94" s="87"/>
      <c r="AD94" s="88"/>
      <c r="AE94" s="87"/>
      <c r="AF94" s="87"/>
      <c r="AG94" s="87"/>
      <c r="AH94" s="87"/>
      <c r="AI94" s="87"/>
      <c r="AJ94" s="87"/>
      <c r="AK94" s="87"/>
      <c r="AL94" s="89"/>
      <c r="AM94" s="91"/>
      <c r="AN94" s="13"/>
      <c r="AO94" s="13"/>
      <c r="AP94" s="13"/>
      <c r="AQ94" s="13"/>
      <c r="AR94" s="13"/>
      <c r="AS94" s="13"/>
    </row>
    <row r="95" spans="1:45" s="6" customFormat="1" ht="9.6" customHeight="1">
      <c r="A95" s="86" t="s">
        <v>30</v>
      </c>
      <c r="B95" s="88"/>
      <c r="C95" s="93">
        <v>1497</v>
      </c>
      <c r="D95" s="87" t="s">
        <v>2</v>
      </c>
      <c r="E95" s="87">
        <v>48</v>
      </c>
      <c r="F95" s="87" t="s">
        <v>2</v>
      </c>
      <c r="G95" s="87">
        <v>140</v>
      </c>
      <c r="H95" s="87" t="s">
        <v>2</v>
      </c>
      <c r="I95" s="87">
        <v>169</v>
      </c>
      <c r="J95" s="87" t="s">
        <v>2</v>
      </c>
      <c r="K95" s="87" t="s">
        <v>2</v>
      </c>
      <c r="L95" s="89" t="s">
        <v>2</v>
      </c>
      <c r="M95" s="90"/>
      <c r="N95" s="87"/>
      <c r="O95" s="88"/>
      <c r="P95" s="87"/>
      <c r="Q95" s="88"/>
      <c r="R95" s="87"/>
      <c r="S95" s="87"/>
      <c r="T95" s="87"/>
      <c r="U95" s="87"/>
      <c r="V95" s="87"/>
      <c r="W95" s="87"/>
      <c r="X95" s="87"/>
      <c r="Y95" s="89"/>
      <c r="Z95" s="95"/>
      <c r="AA95" s="87"/>
      <c r="AB95" s="88"/>
      <c r="AC95" s="87"/>
      <c r="AD95" s="88"/>
      <c r="AE95" s="87"/>
      <c r="AF95" s="87"/>
      <c r="AG95" s="87"/>
      <c r="AH95" s="87"/>
      <c r="AI95" s="87"/>
      <c r="AJ95" s="87"/>
      <c r="AK95" s="87"/>
      <c r="AL95" s="89"/>
      <c r="AM95" s="91"/>
      <c r="AN95" s="13"/>
      <c r="AO95" s="13"/>
      <c r="AP95" s="13"/>
      <c r="AQ95" s="13"/>
      <c r="AR95" s="13"/>
      <c r="AS95" s="13"/>
    </row>
    <row r="96" spans="1:45" s="6" customFormat="1" ht="9.6" customHeight="1">
      <c r="A96" s="86" t="s">
        <v>10</v>
      </c>
      <c r="B96" s="88" t="s">
        <v>24</v>
      </c>
      <c r="C96" s="93">
        <v>2250</v>
      </c>
      <c r="D96" s="87" t="s">
        <v>2</v>
      </c>
      <c r="E96" s="87" t="s">
        <v>2</v>
      </c>
      <c r="F96" s="87" t="s">
        <v>2</v>
      </c>
      <c r="G96" s="87" t="s">
        <v>2</v>
      </c>
      <c r="H96" s="87" t="s">
        <v>2</v>
      </c>
      <c r="I96" s="87" t="s">
        <v>2</v>
      </c>
      <c r="J96" s="87" t="s">
        <v>2</v>
      </c>
      <c r="K96" s="87" t="s">
        <v>2</v>
      </c>
      <c r="L96" s="89" t="s">
        <v>2</v>
      </c>
      <c r="M96" s="90"/>
      <c r="N96" s="87"/>
      <c r="O96" s="88"/>
      <c r="P96" s="87"/>
      <c r="Q96" s="88"/>
      <c r="R96" s="87"/>
      <c r="S96" s="87"/>
      <c r="T96" s="87"/>
      <c r="U96" s="87"/>
      <c r="V96" s="87"/>
      <c r="W96" s="87"/>
      <c r="X96" s="87"/>
      <c r="Y96" s="89"/>
      <c r="Z96" s="95"/>
      <c r="AA96" s="87"/>
      <c r="AB96" s="88"/>
      <c r="AC96" s="87"/>
      <c r="AD96" s="88"/>
      <c r="AE96" s="87"/>
      <c r="AF96" s="87"/>
      <c r="AG96" s="87"/>
      <c r="AH96" s="87"/>
      <c r="AI96" s="87"/>
      <c r="AJ96" s="87"/>
      <c r="AK96" s="87"/>
      <c r="AL96" s="89"/>
      <c r="AM96" s="91"/>
      <c r="AN96" s="13"/>
      <c r="AO96" s="13"/>
      <c r="AP96" s="13"/>
      <c r="AQ96" s="13"/>
      <c r="AR96" s="13"/>
      <c r="AS96" s="13"/>
    </row>
    <row r="97" spans="1:45" s="6" customFormat="1" ht="9.6" customHeight="1">
      <c r="A97" s="86" t="s">
        <v>11</v>
      </c>
      <c r="B97" s="88"/>
      <c r="C97" s="93">
        <v>2038</v>
      </c>
      <c r="D97" s="87" t="s">
        <v>2</v>
      </c>
      <c r="E97" s="87">
        <v>39</v>
      </c>
      <c r="F97" s="87" t="s">
        <v>2</v>
      </c>
      <c r="G97" s="87">
        <v>34</v>
      </c>
      <c r="H97" s="87" t="s">
        <v>2</v>
      </c>
      <c r="I97" s="87">
        <v>63</v>
      </c>
      <c r="J97" s="87" t="s">
        <v>2</v>
      </c>
      <c r="K97" s="87" t="s">
        <v>2</v>
      </c>
      <c r="L97" s="89" t="s">
        <v>2</v>
      </c>
      <c r="M97" s="90"/>
      <c r="N97" s="87"/>
      <c r="O97" s="88"/>
      <c r="P97" s="87"/>
      <c r="Q97" s="88"/>
      <c r="R97" s="87"/>
      <c r="S97" s="87"/>
      <c r="T97" s="87"/>
      <c r="U97" s="87"/>
      <c r="V97" s="87"/>
      <c r="W97" s="87"/>
      <c r="X97" s="87"/>
      <c r="Y97" s="89"/>
      <c r="Z97" s="95"/>
      <c r="AA97" s="87"/>
      <c r="AB97" s="88"/>
      <c r="AC97" s="87"/>
      <c r="AD97" s="88"/>
      <c r="AE97" s="87"/>
      <c r="AF97" s="87"/>
      <c r="AG97" s="87"/>
      <c r="AH97" s="87"/>
      <c r="AI97" s="87"/>
      <c r="AJ97" s="87"/>
      <c r="AK97" s="87"/>
      <c r="AL97" s="89"/>
      <c r="AM97" s="91"/>
      <c r="AN97" s="13"/>
      <c r="AO97" s="13"/>
      <c r="AP97" s="13"/>
      <c r="AQ97" s="13"/>
      <c r="AR97" s="13"/>
      <c r="AS97" s="13"/>
    </row>
    <row r="98" spans="1:45" s="6" customFormat="1" ht="9.6" customHeight="1">
      <c r="A98" s="86" t="s">
        <v>12</v>
      </c>
      <c r="B98" s="88" t="s">
        <v>24</v>
      </c>
      <c r="C98" s="93" t="s">
        <v>2</v>
      </c>
      <c r="D98" s="87">
        <v>787</v>
      </c>
      <c r="E98" s="87" t="s">
        <v>2</v>
      </c>
      <c r="F98" s="87">
        <v>96</v>
      </c>
      <c r="G98" s="87" t="s">
        <v>2</v>
      </c>
      <c r="H98" s="87">
        <v>45</v>
      </c>
      <c r="I98" s="87" t="s">
        <v>2</v>
      </c>
      <c r="J98" s="87">
        <v>116</v>
      </c>
      <c r="K98" s="87" t="s">
        <v>2</v>
      </c>
      <c r="L98" s="89" t="s">
        <v>2</v>
      </c>
      <c r="M98" s="90"/>
      <c r="N98" s="87"/>
      <c r="O98" s="88"/>
      <c r="P98" s="87"/>
      <c r="Q98" s="88"/>
      <c r="R98" s="87"/>
      <c r="S98" s="87"/>
      <c r="T98" s="87"/>
      <c r="U98" s="87"/>
      <c r="V98" s="87"/>
      <c r="W98" s="87"/>
      <c r="X98" s="87"/>
      <c r="Y98" s="89"/>
      <c r="Z98" s="95"/>
      <c r="AA98" s="87"/>
      <c r="AB98" s="88"/>
      <c r="AC98" s="87"/>
      <c r="AD98" s="88"/>
      <c r="AE98" s="87"/>
      <c r="AF98" s="87"/>
      <c r="AG98" s="87"/>
      <c r="AH98" s="87"/>
      <c r="AI98" s="87"/>
      <c r="AJ98" s="87"/>
      <c r="AK98" s="87"/>
      <c r="AL98" s="89"/>
      <c r="AM98" s="91"/>
      <c r="AN98" s="13"/>
      <c r="AO98" s="13"/>
      <c r="AP98" s="13"/>
      <c r="AQ98" s="13"/>
      <c r="AR98" s="13"/>
      <c r="AS98" s="13"/>
    </row>
    <row r="99" spans="1:45" s="6" customFormat="1" ht="9.6" customHeight="1">
      <c r="A99" s="86" t="s">
        <v>13</v>
      </c>
      <c r="B99" s="88"/>
      <c r="C99" s="93">
        <v>1000</v>
      </c>
      <c r="D99" s="87" t="s">
        <v>2</v>
      </c>
      <c r="E99" s="87" t="s">
        <v>2</v>
      </c>
      <c r="F99" s="87" t="s">
        <v>2</v>
      </c>
      <c r="G99" s="87" t="s">
        <v>2</v>
      </c>
      <c r="H99" s="87" t="s">
        <v>2</v>
      </c>
      <c r="I99" s="87" t="s">
        <v>2</v>
      </c>
      <c r="J99" s="87" t="s">
        <v>2</v>
      </c>
      <c r="K99" s="87" t="s">
        <v>2</v>
      </c>
      <c r="L99" s="89" t="s">
        <v>2</v>
      </c>
      <c r="M99" s="90"/>
      <c r="N99" s="87"/>
      <c r="O99" s="88"/>
      <c r="P99" s="87"/>
      <c r="Q99" s="88"/>
      <c r="R99" s="87"/>
      <c r="S99" s="87"/>
      <c r="T99" s="87"/>
      <c r="U99" s="87"/>
      <c r="V99" s="87"/>
      <c r="W99" s="87"/>
      <c r="X99" s="87"/>
      <c r="Y99" s="89"/>
      <c r="Z99" s="95"/>
      <c r="AA99" s="87"/>
      <c r="AB99" s="88"/>
      <c r="AC99" s="87"/>
      <c r="AD99" s="88"/>
      <c r="AE99" s="87"/>
      <c r="AF99" s="87"/>
      <c r="AG99" s="87"/>
      <c r="AH99" s="87"/>
      <c r="AI99" s="87"/>
      <c r="AJ99" s="87"/>
      <c r="AK99" s="87"/>
      <c r="AL99" s="89"/>
      <c r="AM99" s="91"/>
      <c r="AN99" s="13"/>
      <c r="AO99" s="13"/>
      <c r="AP99" s="13"/>
      <c r="AQ99" s="13"/>
      <c r="AR99" s="13"/>
      <c r="AS99" s="13"/>
    </row>
    <row r="100" spans="1:45" s="6" customFormat="1" ht="9.6" customHeight="1">
      <c r="A100" s="86" t="s">
        <v>14</v>
      </c>
      <c r="B100" s="88" t="s">
        <v>24</v>
      </c>
      <c r="C100" s="93">
        <v>1854</v>
      </c>
      <c r="D100" s="87">
        <v>1854</v>
      </c>
      <c r="E100" s="87">
        <v>30</v>
      </c>
      <c r="F100" s="87">
        <v>30</v>
      </c>
      <c r="G100" s="87">
        <v>40</v>
      </c>
      <c r="H100" s="87">
        <v>40</v>
      </c>
      <c r="I100" s="87">
        <v>106</v>
      </c>
      <c r="J100" s="87">
        <v>106</v>
      </c>
      <c r="K100" s="87" t="s">
        <v>2</v>
      </c>
      <c r="L100" s="89" t="s">
        <v>2</v>
      </c>
      <c r="M100" s="90"/>
      <c r="N100" s="87"/>
      <c r="O100" s="88"/>
      <c r="P100" s="87"/>
      <c r="Q100" s="88"/>
      <c r="R100" s="87"/>
      <c r="S100" s="87"/>
      <c r="T100" s="87"/>
      <c r="U100" s="87"/>
      <c r="V100" s="87"/>
      <c r="W100" s="87"/>
      <c r="X100" s="87"/>
      <c r="Y100" s="89"/>
      <c r="Z100" s="95"/>
      <c r="AA100" s="87"/>
      <c r="AB100" s="88"/>
      <c r="AC100" s="87"/>
      <c r="AD100" s="88"/>
      <c r="AE100" s="87"/>
      <c r="AF100" s="87"/>
      <c r="AG100" s="87"/>
      <c r="AH100" s="87"/>
      <c r="AI100" s="87"/>
      <c r="AJ100" s="87"/>
      <c r="AK100" s="87"/>
      <c r="AL100" s="89"/>
      <c r="AM100" s="91"/>
      <c r="AN100" s="13"/>
      <c r="AO100" s="13"/>
      <c r="AP100" s="13"/>
      <c r="AQ100" s="13"/>
      <c r="AR100" s="13"/>
      <c r="AS100" s="13"/>
    </row>
    <row r="101" spans="1:45" ht="8.1" customHeight="1" thickBot="1">
      <c r="A101" s="123"/>
      <c r="B101" s="124"/>
      <c r="C101" s="124"/>
      <c r="D101" s="124"/>
      <c r="E101" s="124"/>
      <c r="F101" s="124"/>
      <c r="G101" s="124"/>
      <c r="H101" s="124"/>
      <c r="I101" s="124"/>
      <c r="J101" s="124"/>
      <c r="K101" s="123"/>
      <c r="L101" s="123"/>
    </row>
    <row r="102" spans="1:45" ht="9.6" customHeight="1">
      <c r="A102" s="6" t="s">
        <v>157</v>
      </c>
    </row>
    <row r="103" spans="1:45" ht="9.6" customHeight="1" thickBot="1"/>
    <row r="104" spans="1:45" ht="13.5">
      <c r="A104" s="273" t="s">
        <v>58</v>
      </c>
      <c r="B104" s="273"/>
      <c r="C104" s="273"/>
      <c r="D104" s="273"/>
      <c r="E104" s="273"/>
      <c r="F104" s="273"/>
      <c r="G104" s="273"/>
      <c r="H104" s="273"/>
      <c r="I104" s="273"/>
      <c r="J104" s="273"/>
      <c r="K104" s="273"/>
      <c r="L104" s="273"/>
    </row>
    <row r="105" spans="1:45" ht="14.25" thickBot="1">
      <c r="A105" s="274" t="s">
        <v>21</v>
      </c>
      <c r="B105" s="274"/>
      <c r="C105" s="274"/>
      <c r="D105" s="274"/>
      <c r="E105" s="274"/>
      <c r="F105" s="274"/>
      <c r="G105" s="274"/>
      <c r="H105" s="274"/>
      <c r="I105" s="274"/>
      <c r="J105" s="274"/>
      <c r="K105" s="274"/>
      <c r="L105" s="274"/>
    </row>
    <row r="106" spans="1:45">
      <c r="A106" s="6"/>
      <c r="B106" s="17"/>
      <c r="C106" s="14" t="s">
        <v>144</v>
      </c>
      <c r="D106" s="14" t="s">
        <v>150</v>
      </c>
      <c r="E106" s="14" t="s">
        <v>145</v>
      </c>
      <c r="F106" s="14" t="s">
        <v>150</v>
      </c>
      <c r="G106" s="14" t="s">
        <v>146</v>
      </c>
      <c r="H106" s="14" t="s">
        <v>150</v>
      </c>
      <c r="I106" s="14" t="s">
        <v>147</v>
      </c>
      <c r="J106" s="14" t="s">
        <v>150</v>
      </c>
      <c r="K106" s="8" t="s">
        <v>148</v>
      </c>
      <c r="L106" s="8"/>
    </row>
    <row r="107" spans="1:45">
      <c r="A107" s="9"/>
      <c r="B107" s="115"/>
      <c r="C107" s="116" t="s">
        <v>142</v>
      </c>
      <c r="D107" s="116" t="s">
        <v>143</v>
      </c>
      <c r="E107" s="116" t="s">
        <v>50</v>
      </c>
      <c r="F107" s="116" t="s">
        <v>143</v>
      </c>
      <c r="G107" s="116" t="s">
        <v>151</v>
      </c>
      <c r="H107" s="116" t="s">
        <v>143</v>
      </c>
      <c r="I107" s="116" t="s">
        <v>51</v>
      </c>
      <c r="J107" s="116" t="s">
        <v>143</v>
      </c>
      <c r="K107" s="117" t="s">
        <v>149</v>
      </c>
      <c r="L107" s="118" t="s">
        <v>23</v>
      </c>
    </row>
    <row r="108" spans="1:45">
      <c r="A108" s="128" t="s">
        <v>56</v>
      </c>
      <c r="B108" s="17"/>
      <c r="C108" s="94"/>
      <c r="D108" s="94"/>
      <c r="E108" s="94"/>
      <c r="F108" s="94"/>
      <c r="G108" s="94"/>
      <c r="H108" s="94"/>
      <c r="I108" s="94"/>
      <c r="J108" s="94"/>
      <c r="K108" s="108"/>
      <c r="L108" s="95"/>
    </row>
    <row r="109" spans="1:45" ht="9.1999999999999993" customHeight="1">
      <c r="A109" s="92" t="s">
        <v>22</v>
      </c>
      <c r="B109" s="93" t="s">
        <v>24</v>
      </c>
      <c r="C109" s="93">
        <v>9310</v>
      </c>
      <c r="D109" s="87" t="s">
        <v>2</v>
      </c>
      <c r="E109" s="87" t="s">
        <v>2</v>
      </c>
      <c r="F109" s="87" t="s">
        <v>2</v>
      </c>
      <c r="G109" s="87" t="s">
        <v>2</v>
      </c>
      <c r="H109" s="87" t="s">
        <v>2</v>
      </c>
      <c r="I109" s="87">
        <v>1</v>
      </c>
      <c r="J109" s="87" t="s">
        <v>2</v>
      </c>
      <c r="K109" s="268" t="s">
        <v>2</v>
      </c>
      <c r="L109" s="1" t="s">
        <v>2</v>
      </c>
    </row>
    <row r="110" spans="1:45" ht="9.1999999999999993" customHeight="1">
      <c r="A110" s="92" t="s">
        <v>44</v>
      </c>
      <c r="B110" s="93" t="s">
        <v>24</v>
      </c>
      <c r="C110" s="93">
        <v>6000</v>
      </c>
      <c r="D110" s="87" t="s">
        <v>2</v>
      </c>
      <c r="E110" s="87">
        <v>10</v>
      </c>
      <c r="F110" s="87" t="s">
        <v>2</v>
      </c>
      <c r="G110" s="87" t="s">
        <v>2</v>
      </c>
      <c r="H110" s="87" t="s">
        <v>2</v>
      </c>
      <c r="I110" s="87">
        <v>29</v>
      </c>
      <c r="J110" s="87" t="s">
        <v>2</v>
      </c>
      <c r="K110" s="268" t="s">
        <v>2</v>
      </c>
      <c r="L110" s="1" t="s">
        <v>2</v>
      </c>
    </row>
    <row r="111" spans="1:45" ht="9.1999999999999993" customHeight="1">
      <c r="A111" s="92" t="s">
        <v>45</v>
      </c>
      <c r="B111" s="93" t="s">
        <v>24</v>
      </c>
      <c r="C111" s="93" t="s">
        <v>2</v>
      </c>
      <c r="D111" s="87" t="s">
        <v>2</v>
      </c>
      <c r="E111" s="87" t="s">
        <v>2</v>
      </c>
      <c r="F111" s="87" t="s">
        <v>2</v>
      </c>
      <c r="G111" s="87" t="s">
        <v>2</v>
      </c>
      <c r="H111" s="87" t="s">
        <v>2</v>
      </c>
      <c r="I111" s="87" t="s">
        <v>2</v>
      </c>
      <c r="J111" s="87" t="s">
        <v>2</v>
      </c>
      <c r="K111" s="268" t="s">
        <v>2</v>
      </c>
      <c r="L111" s="1" t="s">
        <v>2</v>
      </c>
    </row>
    <row r="112" spans="1:45" ht="9.1999999999999993" customHeight="1">
      <c r="A112" s="92" t="s">
        <v>46</v>
      </c>
      <c r="B112" s="93" t="s">
        <v>24</v>
      </c>
      <c r="C112" s="93">
        <v>16500</v>
      </c>
      <c r="D112" s="87" t="s">
        <v>2</v>
      </c>
      <c r="E112" s="87">
        <v>39</v>
      </c>
      <c r="F112" s="87" t="s">
        <v>2</v>
      </c>
      <c r="G112" s="87" t="s">
        <v>2</v>
      </c>
      <c r="H112" s="87" t="s">
        <v>2</v>
      </c>
      <c r="I112" s="87">
        <v>25</v>
      </c>
      <c r="J112" s="87" t="s">
        <v>2</v>
      </c>
      <c r="K112" s="268" t="s">
        <v>2</v>
      </c>
      <c r="L112" s="1" t="s">
        <v>2</v>
      </c>
    </row>
    <row r="113" spans="1:12" ht="9.1999999999999993" customHeight="1">
      <c r="A113" s="92" t="s">
        <v>26</v>
      </c>
      <c r="B113" s="93" t="s">
        <v>24</v>
      </c>
      <c r="C113" s="93">
        <v>1128</v>
      </c>
      <c r="D113" s="87">
        <v>38</v>
      </c>
      <c r="E113" s="87" t="s">
        <v>2</v>
      </c>
      <c r="F113" s="87" t="s">
        <v>2</v>
      </c>
      <c r="G113" s="87" t="s">
        <v>2</v>
      </c>
      <c r="H113" s="87" t="s">
        <v>2</v>
      </c>
      <c r="I113" s="87" t="s">
        <v>2</v>
      </c>
      <c r="J113" s="87" t="s">
        <v>2</v>
      </c>
      <c r="K113" s="268" t="s">
        <v>2</v>
      </c>
      <c r="L113" s="1" t="s">
        <v>2</v>
      </c>
    </row>
    <row r="114" spans="1:12" ht="9.1999999999999993" customHeight="1">
      <c r="A114" s="92" t="s">
        <v>15</v>
      </c>
      <c r="B114" s="93" t="s">
        <v>24</v>
      </c>
      <c r="C114" s="93">
        <v>5672</v>
      </c>
      <c r="D114" s="87">
        <f>C114*0.9</f>
        <v>5104.8</v>
      </c>
      <c r="E114" s="87" t="s">
        <v>2</v>
      </c>
      <c r="F114" s="87" t="s">
        <v>2</v>
      </c>
      <c r="G114" s="87" t="s">
        <v>2</v>
      </c>
      <c r="H114" s="87" t="s">
        <v>2</v>
      </c>
      <c r="I114" s="87" t="s">
        <v>2</v>
      </c>
      <c r="J114" s="87" t="s">
        <v>2</v>
      </c>
      <c r="K114" s="268" t="s">
        <v>2</v>
      </c>
      <c r="L114" s="1" t="s">
        <v>2</v>
      </c>
    </row>
    <row r="115" spans="1:12" ht="9.1999999999999993" customHeight="1">
      <c r="A115" s="92" t="s">
        <v>27</v>
      </c>
      <c r="B115" s="93" t="s">
        <v>24</v>
      </c>
      <c r="C115" s="93">
        <v>3500</v>
      </c>
      <c r="D115" s="87" t="s">
        <v>2</v>
      </c>
      <c r="E115" s="87" t="s">
        <v>2</v>
      </c>
      <c r="F115" s="87" t="s">
        <v>2</v>
      </c>
      <c r="G115" s="87">
        <v>4</v>
      </c>
      <c r="H115" s="87">
        <v>4</v>
      </c>
      <c r="I115" s="87" t="s">
        <v>2</v>
      </c>
      <c r="J115" s="87" t="s">
        <v>2</v>
      </c>
      <c r="K115" s="268" t="s">
        <v>2</v>
      </c>
      <c r="L115" s="1" t="s">
        <v>2</v>
      </c>
    </row>
    <row r="116" spans="1:12" ht="9.1999999999999993" customHeight="1">
      <c r="A116" s="92" t="s">
        <v>16</v>
      </c>
      <c r="B116" s="93" t="s">
        <v>24</v>
      </c>
      <c r="C116" s="93">
        <v>5000</v>
      </c>
      <c r="D116" s="87">
        <v>5000</v>
      </c>
      <c r="E116" s="87">
        <v>117</v>
      </c>
      <c r="F116" s="87">
        <v>117</v>
      </c>
      <c r="G116" s="87">
        <v>13</v>
      </c>
      <c r="H116" s="87">
        <v>13</v>
      </c>
      <c r="I116" s="87">
        <v>320</v>
      </c>
      <c r="J116" s="87">
        <v>320</v>
      </c>
      <c r="K116" s="268" t="s">
        <v>2</v>
      </c>
      <c r="L116" s="1" t="s">
        <v>2</v>
      </c>
    </row>
    <row r="117" spans="1:12" ht="9.1999999999999993" customHeight="1">
      <c r="A117" s="92" t="s">
        <v>17</v>
      </c>
      <c r="B117" s="93" t="s">
        <v>24</v>
      </c>
      <c r="C117" s="93">
        <v>2905</v>
      </c>
      <c r="D117" s="87">
        <v>2905</v>
      </c>
      <c r="E117" s="87" t="s">
        <v>2</v>
      </c>
      <c r="F117" s="87" t="s">
        <v>2</v>
      </c>
      <c r="G117" s="87" t="s">
        <v>2</v>
      </c>
      <c r="H117" s="87" t="s">
        <v>2</v>
      </c>
      <c r="I117" s="87" t="s">
        <v>2</v>
      </c>
      <c r="J117" s="87" t="s">
        <v>2</v>
      </c>
      <c r="K117" s="268" t="s">
        <v>2</v>
      </c>
      <c r="L117" s="1" t="s">
        <v>2</v>
      </c>
    </row>
    <row r="118" spans="1:12" ht="9.1999999999999993" customHeight="1">
      <c r="A118" s="92" t="s">
        <v>28</v>
      </c>
      <c r="B118" s="93" t="s">
        <v>24</v>
      </c>
      <c r="C118" s="93">
        <v>3500</v>
      </c>
      <c r="D118" s="87" t="s">
        <v>2</v>
      </c>
      <c r="E118" s="87">
        <v>229</v>
      </c>
      <c r="F118" s="87" t="s">
        <v>2</v>
      </c>
      <c r="G118" s="87">
        <v>227</v>
      </c>
      <c r="H118" s="87" t="s">
        <v>2</v>
      </c>
      <c r="I118" s="87" t="s">
        <v>2</v>
      </c>
      <c r="J118" s="87" t="s">
        <v>2</v>
      </c>
      <c r="K118" s="268" t="s">
        <v>2</v>
      </c>
      <c r="L118" s="1" t="s">
        <v>2</v>
      </c>
    </row>
    <row r="119" spans="1:12" ht="9.1999999999999993" customHeight="1">
      <c r="A119" s="92" t="s">
        <v>38</v>
      </c>
      <c r="B119" s="93" t="s">
        <v>24</v>
      </c>
      <c r="C119" s="93">
        <f>6000</f>
        <v>6000</v>
      </c>
      <c r="D119" s="87">
        <v>6000</v>
      </c>
      <c r="E119" s="87">
        <v>157</v>
      </c>
      <c r="F119" s="87">
        <v>157</v>
      </c>
      <c r="G119" s="87" t="s">
        <v>2</v>
      </c>
      <c r="H119" s="87" t="s">
        <v>2</v>
      </c>
      <c r="I119" s="87">
        <v>248</v>
      </c>
      <c r="J119" s="87">
        <v>248</v>
      </c>
      <c r="K119" s="268" t="s">
        <v>2</v>
      </c>
      <c r="L119" s="1" t="s">
        <v>2</v>
      </c>
    </row>
    <row r="120" spans="1:12" ht="9.1999999999999993" customHeight="1">
      <c r="A120" s="92" t="s">
        <v>39</v>
      </c>
      <c r="B120" s="93"/>
      <c r="C120" s="93">
        <f>4798</f>
        <v>4798</v>
      </c>
      <c r="D120" s="87" t="s">
        <v>2</v>
      </c>
      <c r="E120" s="87">
        <v>76</v>
      </c>
      <c r="F120" s="87">
        <v>76</v>
      </c>
      <c r="G120" s="87">
        <v>60</v>
      </c>
      <c r="H120" s="87">
        <v>60</v>
      </c>
      <c r="I120" s="87">
        <v>129</v>
      </c>
      <c r="J120" s="87">
        <v>129</v>
      </c>
      <c r="K120" s="268" t="s">
        <v>2</v>
      </c>
      <c r="L120" s="1" t="s">
        <v>2</v>
      </c>
    </row>
    <row r="121" spans="1:12" ht="9.1999999999999993" customHeight="1">
      <c r="A121" s="92" t="s">
        <v>40</v>
      </c>
      <c r="B121" s="93" t="s">
        <v>24</v>
      </c>
      <c r="C121" s="93">
        <v>7500</v>
      </c>
      <c r="D121" s="87" t="s">
        <v>2</v>
      </c>
      <c r="E121" s="87" t="s">
        <v>2</v>
      </c>
      <c r="F121" s="87" t="s">
        <v>2</v>
      </c>
      <c r="G121" s="87" t="s">
        <v>2</v>
      </c>
      <c r="H121" s="87" t="s">
        <v>2</v>
      </c>
      <c r="I121" s="87" t="s">
        <v>2</v>
      </c>
      <c r="J121" s="87" t="s">
        <v>2</v>
      </c>
      <c r="K121" s="268" t="s">
        <v>2</v>
      </c>
      <c r="L121" s="1" t="s">
        <v>2</v>
      </c>
    </row>
    <row r="122" spans="1:12" ht="9.1999999999999993" customHeight="1">
      <c r="A122" s="92" t="s">
        <v>41</v>
      </c>
      <c r="B122" s="93" t="s">
        <v>24</v>
      </c>
      <c r="C122" s="93">
        <v>5244</v>
      </c>
      <c r="D122" s="87">
        <v>5244</v>
      </c>
      <c r="E122" s="87">
        <v>384</v>
      </c>
      <c r="F122" s="87">
        <v>384</v>
      </c>
      <c r="G122" s="87">
        <v>185</v>
      </c>
      <c r="H122" s="87">
        <v>185</v>
      </c>
      <c r="I122" s="87">
        <v>566</v>
      </c>
      <c r="J122" s="87">
        <v>566</v>
      </c>
      <c r="K122" s="268" t="s">
        <v>2</v>
      </c>
      <c r="L122" s="1" t="s">
        <v>2</v>
      </c>
    </row>
    <row r="123" spans="1:12" ht="9.1999999999999993" customHeight="1">
      <c r="A123" s="92" t="s">
        <v>42</v>
      </c>
      <c r="B123" s="93"/>
      <c r="C123" s="93">
        <v>996</v>
      </c>
      <c r="D123" s="87" t="s">
        <v>2</v>
      </c>
      <c r="E123" s="87" t="s">
        <v>2</v>
      </c>
      <c r="F123" s="87" t="s">
        <v>2</v>
      </c>
      <c r="G123" s="87" t="s">
        <v>2</v>
      </c>
      <c r="H123" s="87" t="s">
        <v>2</v>
      </c>
      <c r="I123" s="87" t="s">
        <v>2</v>
      </c>
      <c r="J123" s="87" t="s">
        <v>2</v>
      </c>
      <c r="K123" s="268" t="s">
        <v>2</v>
      </c>
      <c r="L123" s="1" t="s">
        <v>2</v>
      </c>
    </row>
    <row r="124" spans="1:12" ht="9.1999999999999993" customHeight="1">
      <c r="A124" s="92" t="s">
        <v>29</v>
      </c>
      <c r="B124" s="93"/>
      <c r="C124" s="93">
        <v>2000</v>
      </c>
      <c r="D124" s="87">
        <v>2000</v>
      </c>
      <c r="E124" s="87">
        <v>239</v>
      </c>
      <c r="F124" s="87">
        <v>239</v>
      </c>
      <c r="G124" s="87">
        <v>106</v>
      </c>
      <c r="H124" s="87">
        <v>106</v>
      </c>
      <c r="I124" s="87">
        <v>178</v>
      </c>
      <c r="J124" s="87">
        <v>178</v>
      </c>
      <c r="K124" s="268" t="s">
        <v>2</v>
      </c>
      <c r="L124" s="1" t="s">
        <v>2</v>
      </c>
    </row>
    <row r="125" spans="1:12" ht="9.1999999999999993" customHeight="1">
      <c r="A125" s="92" t="s">
        <v>43</v>
      </c>
      <c r="B125" s="93" t="s">
        <v>24</v>
      </c>
      <c r="C125" s="93">
        <v>580</v>
      </c>
      <c r="D125" s="87" t="s">
        <v>2</v>
      </c>
      <c r="E125" s="87" t="s">
        <v>2</v>
      </c>
      <c r="F125" s="87" t="s">
        <v>2</v>
      </c>
      <c r="G125" s="87" t="s">
        <v>2</v>
      </c>
      <c r="H125" s="87" t="s">
        <v>2</v>
      </c>
      <c r="I125" s="87" t="s">
        <v>2</v>
      </c>
      <c r="J125" s="87" t="s">
        <v>2</v>
      </c>
      <c r="K125" s="268" t="s">
        <v>2</v>
      </c>
      <c r="L125" s="1" t="s">
        <v>2</v>
      </c>
    </row>
    <row r="126" spans="1:12" ht="9.1999999999999993" customHeight="1">
      <c r="A126" s="92" t="s">
        <v>3</v>
      </c>
      <c r="B126" s="93"/>
      <c r="C126" s="93" t="s">
        <v>52</v>
      </c>
      <c r="D126" s="87" t="s">
        <v>2</v>
      </c>
      <c r="E126" s="87" t="s">
        <v>2</v>
      </c>
      <c r="F126" s="87" t="s">
        <v>2</v>
      </c>
      <c r="G126" s="87" t="s">
        <v>2</v>
      </c>
      <c r="H126" s="87" t="s">
        <v>2</v>
      </c>
      <c r="I126" s="87" t="s">
        <v>2</v>
      </c>
      <c r="J126" s="87" t="s">
        <v>2</v>
      </c>
      <c r="K126" s="268" t="s">
        <v>2</v>
      </c>
      <c r="L126" s="1" t="s">
        <v>2</v>
      </c>
    </row>
    <row r="127" spans="1:12" ht="9.1999999999999993" customHeight="1">
      <c r="A127" s="92" t="s">
        <v>4</v>
      </c>
      <c r="B127" s="93"/>
      <c r="C127" s="93">
        <v>4296</v>
      </c>
      <c r="D127" s="87" t="s">
        <v>2</v>
      </c>
      <c r="E127" s="87" t="s">
        <v>2</v>
      </c>
      <c r="F127" s="87" t="s">
        <v>2</v>
      </c>
      <c r="G127" s="87" t="s">
        <v>2</v>
      </c>
      <c r="H127" s="87" t="s">
        <v>2</v>
      </c>
      <c r="I127" s="87" t="s">
        <v>2</v>
      </c>
      <c r="J127" s="87" t="s">
        <v>2</v>
      </c>
      <c r="K127" s="268" t="s">
        <v>2</v>
      </c>
      <c r="L127" s="1" t="s">
        <v>2</v>
      </c>
    </row>
    <row r="128" spans="1:12" ht="9.1999999999999993" customHeight="1">
      <c r="A128" s="92" t="s">
        <v>5</v>
      </c>
      <c r="B128" s="93"/>
      <c r="C128" s="93">
        <v>2000</v>
      </c>
      <c r="D128" s="87" t="s">
        <v>2</v>
      </c>
      <c r="E128" s="87" t="s">
        <v>2</v>
      </c>
      <c r="F128" s="87" t="s">
        <v>2</v>
      </c>
      <c r="G128" s="87" t="s">
        <v>2</v>
      </c>
      <c r="H128" s="87" t="s">
        <v>2</v>
      </c>
      <c r="I128" s="87" t="s">
        <v>2</v>
      </c>
      <c r="J128" s="87" t="s">
        <v>2</v>
      </c>
      <c r="K128" s="268" t="s">
        <v>2</v>
      </c>
      <c r="L128" s="1" t="s">
        <v>2</v>
      </c>
    </row>
    <row r="129" spans="1:12" ht="9.1999999999999993" customHeight="1">
      <c r="A129" s="92" t="s">
        <v>37</v>
      </c>
      <c r="B129" s="93"/>
      <c r="C129" s="93">
        <v>2475</v>
      </c>
      <c r="D129" s="87" t="s">
        <v>2</v>
      </c>
      <c r="E129" s="87">
        <v>289</v>
      </c>
      <c r="F129" s="87" t="s">
        <v>2</v>
      </c>
      <c r="G129" s="87">
        <v>253</v>
      </c>
      <c r="H129" s="87" t="s">
        <v>2</v>
      </c>
      <c r="I129" s="87">
        <v>283</v>
      </c>
      <c r="J129" s="87" t="s">
        <v>2</v>
      </c>
      <c r="K129" s="268" t="s">
        <v>2</v>
      </c>
      <c r="L129" s="1" t="s">
        <v>2</v>
      </c>
    </row>
    <row r="130" spans="1:12" ht="9.1999999999999993" customHeight="1">
      <c r="A130" s="92" t="s">
        <v>7</v>
      </c>
      <c r="B130" s="93" t="s">
        <v>24</v>
      </c>
      <c r="C130" s="93">
        <v>2402</v>
      </c>
      <c r="D130" s="87">
        <v>2402</v>
      </c>
      <c r="E130" s="87">
        <v>113</v>
      </c>
      <c r="F130" s="87">
        <v>113</v>
      </c>
      <c r="G130" s="87">
        <v>44</v>
      </c>
      <c r="H130" s="87">
        <v>44</v>
      </c>
      <c r="I130" s="87">
        <v>167</v>
      </c>
      <c r="J130" s="87">
        <v>167</v>
      </c>
      <c r="K130" s="268" t="s">
        <v>2</v>
      </c>
      <c r="L130" s="1" t="s">
        <v>2</v>
      </c>
    </row>
    <row r="131" spans="1:12" ht="9.1999999999999993" customHeight="1">
      <c r="A131" s="92" t="s">
        <v>8</v>
      </c>
      <c r="B131" s="93"/>
      <c r="C131" s="93">
        <v>3127</v>
      </c>
      <c r="D131" s="87">
        <v>3127</v>
      </c>
      <c r="E131" s="87">
        <v>423</v>
      </c>
      <c r="F131" s="87">
        <v>423</v>
      </c>
      <c r="G131" s="87">
        <v>0</v>
      </c>
      <c r="H131" s="87">
        <v>0</v>
      </c>
      <c r="I131" s="87">
        <v>176</v>
      </c>
      <c r="J131" s="87">
        <v>176</v>
      </c>
      <c r="K131" s="268" t="s">
        <v>2</v>
      </c>
      <c r="L131" s="1" t="s">
        <v>2</v>
      </c>
    </row>
    <row r="132" spans="1:12" ht="9.1999999999999993" customHeight="1">
      <c r="A132" s="92" t="s">
        <v>9</v>
      </c>
      <c r="B132" s="93" t="s">
        <v>24</v>
      </c>
      <c r="C132" s="93">
        <v>2500</v>
      </c>
      <c r="D132" s="87" t="s">
        <v>2</v>
      </c>
      <c r="E132" s="87" t="s">
        <v>2</v>
      </c>
      <c r="F132" s="87" t="s">
        <v>2</v>
      </c>
      <c r="G132" s="87" t="s">
        <v>2</v>
      </c>
      <c r="H132" s="87" t="s">
        <v>2</v>
      </c>
      <c r="I132" s="87" t="s">
        <v>2</v>
      </c>
      <c r="J132" s="87" t="s">
        <v>2</v>
      </c>
      <c r="K132" s="268" t="s">
        <v>2</v>
      </c>
      <c r="L132" s="1" t="s">
        <v>2</v>
      </c>
    </row>
    <row r="133" spans="1:12" ht="9.1999999999999993" customHeight="1">
      <c r="A133" s="92" t="s">
        <v>30</v>
      </c>
      <c r="B133" s="93" t="s">
        <v>24</v>
      </c>
      <c r="C133" s="93">
        <v>2469</v>
      </c>
      <c r="D133" s="87" t="s">
        <v>2</v>
      </c>
      <c r="E133" s="87">
        <v>39</v>
      </c>
      <c r="F133" s="87" t="s">
        <v>2</v>
      </c>
      <c r="G133" s="87">
        <v>7</v>
      </c>
      <c r="H133" s="87" t="s">
        <v>2</v>
      </c>
      <c r="I133" s="87">
        <v>49</v>
      </c>
      <c r="J133" s="87" t="s">
        <v>2</v>
      </c>
      <c r="K133" s="268" t="s">
        <v>2</v>
      </c>
      <c r="L133" s="1" t="s">
        <v>2</v>
      </c>
    </row>
    <row r="134" spans="1:12" ht="9.1999999999999993" customHeight="1">
      <c r="A134" s="92" t="s">
        <v>10</v>
      </c>
      <c r="B134" s="93" t="s">
        <v>24</v>
      </c>
      <c r="C134" s="93">
        <v>15000</v>
      </c>
      <c r="D134" s="87" t="s">
        <v>2</v>
      </c>
      <c r="E134" s="87" t="s">
        <v>2</v>
      </c>
      <c r="F134" s="87" t="s">
        <v>2</v>
      </c>
      <c r="G134" s="87" t="s">
        <v>2</v>
      </c>
      <c r="H134" s="87" t="s">
        <v>2</v>
      </c>
      <c r="I134" s="87" t="s">
        <v>2</v>
      </c>
      <c r="J134" s="87" t="s">
        <v>2</v>
      </c>
      <c r="K134" s="268" t="s">
        <v>2</v>
      </c>
      <c r="L134" s="1" t="s">
        <v>2</v>
      </c>
    </row>
    <row r="135" spans="1:12" ht="9.1999999999999993" customHeight="1">
      <c r="A135" s="92" t="s">
        <v>11</v>
      </c>
      <c r="B135" s="93"/>
      <c r="C135" s="93">
        <v>4825</v>
      </c>
      <c r="D135" s="87" t="s">
        <v>2</v>
      </c>
      <c r="E135" s="87">
        <v>98</v>
      </c>
      <c r="F135" s="87" t="s">
        <v>2</v>
      </c>
      <c r="G135" s="87">
        <v>23</v>
      </c>
      <c r="H135" s="87" t="s">
        <v>2</v>
      </c>
      <c r="I135" s="87">
        <v>180</v>
      </c>
      <c r="J135" s="87" t="s">
        <v>2</v>
      </c>
      <c r="K135" s="268" t="s">
        <v>2</v>
      </c>
      <c r="L135" s="1" t="s">
        <v>2</v>
      </c>
    </row>
    <row r="136" spans="1:12" ht="9.1999999999999993" customHeight="1">
      <c r="A136" s="92" t="s">
        <v>12</v>
      </c>
      <c r="B136" s="93" t="s">
        <v>24</v>
      </c>
      <c r="C136" s="93" t="s">
        <v>2</v>
      </c>
      <c r="D136" s="87">
        <v>4960</v>
      </c>
      <c r="E136" s="87" t="s">
        <v>2</v>
      </c>
      <c r="F136" s="87">
        <v>360</v>
      </c>
      <c r="G136" s="87" t="s">
        <v>2</v>
      </c>
      <c r="H136" s="87">
        <v>81</v>
      </c>
      <c r="I136" s="87" t="s">
        <v>2</v>
      </c>
      <c r="J136" s="87">
        <v>495</v>
      </c>
      <c r="K136" s="268" t="s">
        <v>2</v>
      </c>
      <c r="L136" s="1" t="s">
        <v>2</v>
      </c>
    </row>
    <row r="137" spans="1:12" ht="9.1999999999999993" customHeight="1">
      <c r="A137" s="92" t="s">
        <v>13</v>
      </c>
      <c r="B137" s="93"/>
      <c r="C137" s="93" t="s">
        <v>2</v>
      </c>
      <c r="D137" s="87" t="s">
        <v>2</v>
      </c>
      <c r="E137" s="87" t="s">
        <v>2</v>
      </c>
      <c r="F137" s="87" t="s">
        <v>2</v>
      </c>
      <c r="G137" s="87" t="s">
        <v>2</v>
      </c>
      <c r="H137" s="87" t="s">
        <v>2</v>
      </c>
      <c r="I137" s="87" t="s">
        <v>2</v>
      </c>
      <c r="J137" s="87" t="s">
        <v>2</v>
      </c>
      <c r="K137" s="268" t="s">
        <v>2</v>
      </c>
      <c r="L137" s="1" t="s">
        <v>2</v>
      </c>
    </row>
    <row r="138" spans="1:12" ht="9.1999999999999993" customHeight="1">
      <c r="A138" s="92" t="s">
        <v>14</v>
      </c>
      <c r="B138" s="93" t="s">
        <v>24</v>
      </c>
      <c r="C138" s="93" t="s">
        <v>2</v>
      </c>
      <c r="D138" s="87">
        <v>20000</v>
      </c>
      <c r="E138" s="87" t="s">
        <v>2</v>
      </c>
      <c r="F138" s="87">
        <v>44</v>
      </c>
      <c r="G138" s="87" t="s">
        <v>2</v>
      </c>
      <c r="H138" s="87">
        <v>8</v>
      </c>
      <c r="I138" s="87" t="s">
        <v>2</v>
      </c>
      <c r="J138" s="87">
        <v>93</v>
      </c>
      <c r="K138" s="268" t="s">
        <v>2</v>
      </c>
      <c r="L138" s="1" t="s">
        <v>2</v>
      </c>
    </row>
    <row r="139" spans="1:12" ht="8.1" customHeight="1">
      <c r="K139" s="268"/>
    </row>
    <row r="140" spans="1:12" ht="9.1999999999999993" customHeight="1">
      <c r="A140" s="127" t="s">
        <v>57</v>
      </c>
      <c r="B140" s="22"/>
      <c r="C140" s="26"/>
      <c r="D140" s="26"/>
      <c r="E140" s="26"/>
      <c r="F140" s="26"/>
      <c r="G140" s="26"/>
      <c r="H140" s="26"/>
      <c r="I140" s="26"/>
      <c r="J140" s="26"/>
      <c r="K140" s="26"/>
      <c r="L140" s="96"/>
    </row>
    <row r="141" spans="1:12" ht="9.1999999999999993" customHeight="1">
      <c r="A141" s="86" t="s">
        <v>22</v>
      </c>
      <c r="B141" s="88" t="s">
        <v>24</v>
      </c>
      <c r="C141" s="122">
        <v>5303</v>
      </c>
      <c r="D141" s="88" t="s">
        <v>2</v>
      </c>
      <c r="E141" s="88" t="s">
        <v>2</v>
      </c>
      <c r="F141" s="88" t="s">
        <v>2</v>
      </c>
      <c r="G141" s="88" t="s">
        <v>2</v>
      </c>
      <c r="H141" s="88" t="s">
        <v>2</v>
      </c>
      <c r="I141" s="88" t="s">
        <v>2</v>
      </c>
      <c r="J141" s="88" t="s">
        <v>2</v>
      </c>
      <c r="K141" s="108" t="s">
        <v>2</v>
      </c>
      <c r="L141" s="89" t="s">
        <v>2</v>
      </c>
    </row>
    <row r="142" spans="1:12" ht="9.1999999999999993" customHeight="1">
      <c r="A142" s="86" t="s">
        <v>44</v>
      </c>
      <c r="B142" s="88" t="s">
        <v>24</v>
      </c>
      <c r="C142" s="122">
        <v>2702</v>
      </c>
      <c r="D142" s="88">
        <v>1</v>
      </c>
      <c r="E142" s="88" t="s">
        <v>2</v>
      </c>
      <c r="F142" s="88" t="s">
        <v>2</v>
      </c>
      <c r="G142" s="88" t="s">
        <v>2</v>
      </c>
      <c r="H142" s="88" t="s">
        <v>2</v>
      </c>
      <c r="I142" s="88" t="s">
        <v>2</v>
      </c>
      <c r="J142" s="88" t="s">
        <v>2</v>
      </c>
      <c r="K142" s="88" t="s">
        <v>2</v>
      </c>
      <c r="L142" s="89" t="s">
        <v>2</v>
      </c>
    </row>
    <row r="143" spans="1:12" ht="9.1999999999999993" customHeight="1">
      <c r="A143" s="86" t="s">
        <v>45</v>
      </c>
      <c r="B143" s="88" t="s">
        <v>24</v>
      </c>
      <c r="C143" s="122" t="s">
        <v>25</v>
      </c>
      <c r="D143" s="88" t="s">
        <v>2</v>
      </c>
      <c r="E143" s="88" t="s">
        <v>2</v>
      </c>
      <c r="F143" s="88" t="s">
        <v>2</v>
      </c>
      <c r="G143" s="88" t="s">
        <v>2</v>
      </c>
      <c r="H143" s="88" t="s">
        <v>2</v>
      </c>
      <c r="I143" s="88" t="s">
        <v>2</v>
      </c>
      <c r="J143" s="88" t="s">
        <v>2</v>
      </c>
      <c r="K143" s="88" t="s">
        <v>2</v>
      </c>
      <c r="L143" s="89" t="s">
        <v>2</v>
      </c>
    </row>
    <row r="144" spans="1:12" ht="9.1999999999999993" customHeight="1">
      <c r="A144" s="86" t="s">
        <v>46</v>
      </c>
      <c r="B144" s="88" t="s">
        <v>24</v>
      </c>
      <c r="C144" s="122">
        <v>5500</v>
      </c>
      <c r="D144" s="88" t="s">
        <v>2</v>
      </c>
      <c r="E144" s="88">
        <v>89</v>
      </c>
      <c r="F144" s="88" t="s">
        <v>2</v>
      </c>
      <c r="G144" s="88" t="s">
        <v>2</v>
      </c>
      <c r="H144" s="88" t="s">
        <v>2</v>
      </c>
      <c r="I144" s="88">
        <v>21</v>
      </c>
      <c r="J144" s="88" t="s">
        <v>2</v>
      </c>
      <c r="K144" s="88" t="s">
        <v>2</v>
      </c>
      <c r="L144" s="89" t="s">
        <v>2</v>
      </c>
    </row>
    <row r="145" spans="1:12" ht="9.1999999999999993" customHeight="1">
      <c r="A145" s="86" t="s">
        <v>26</v>
      </c>
      <c r="B145" s="88" t="s">
        <v>24</v>
      </c>
      <c r="C145" s="122">
        <v>3609</v>
      </c>
      <c r="D145" s="88">
        <v>26</v>
      </c>
      <c r="E145" s="88" t="s">
        <v>2</v>
      </c>
      <c r="F145" s="88" t="s">
        <v>2</v>
      </c>
      <c r="G145" s="88" t="s">
        <v>2</v>
      </c>
      <c r="H145" s="88" t="s">
        <v>2</v>
      </c>
      <c r="I145" s="88" t="s">
        <v>2</v>
      </c>
      <c r="J145" s="88" t="s">
        <v>2</v>
      </c>
      <c r="K145" s="88" t="s">
        <v>2</v>
      </c>
      <c r="L145" s="89" t="s">
        <v>2</v>
      </c>
    </row>
    <row r="146" spans="1:12" ht="9.1999999999999993" customHeight="1">
      <c r="A146" s="86" t="s">
        <v>15</v>
      </c>
      <c r="B146" s="88" t="s">
        <v>24</v>
      </c>
      <c r="C146" s="122">
        <v>10000</v>
      </c>
      <c r="D146" s="88" t="s">
        <v>2</v>
      </c>
      <c r="E146" s="88" t="s">
        <v>2</v>
      </c>
      <c r="F146" s="88" t="s">
        <v>2</v>
      </c>
      <c r="G146" s="88" t="s">
        <v>2</v>
      </c>
      <c r="H146" s="88" t="s">
        <v>2</v>
      </c>
      <c r="I146" s="88" t="s">
        <v>2</v>
      </c>
      <c r="J146" s="88" t="s">
        <v>2</v>
      </c>
      <c r="K146" s="88" t="s">
        <v>2</v>
      </c>
      <c r="L146" s="89" t="s">
        <v>2</v>
      </c>
    </row>
    <row r="147" spans="1:12" ht="9.1999999999999993" customHeight="1">
      <c r="A147" s="86" t="s">
        <v>27</v>
      </c>
      <c r="B147" s="88" t="s">
        <v>24</v>
      </c>
      <c r="C147" s="122">
        <v>1100</v>
      </c>
      <c r="D147" s="88" t="s">
        <v>2</v>
      </c>
      <c r="E147" s="88" t="s">
        <v>2</v>
      </c>
      <c r="F147" s="88" t="s">
        <v>2</v>
      </c>
      <c r="G147" s="88" t="s">
        <v>2</v>
      </c>
      <c r="H147" s="88" t="s">
        <v>2</v>
      </c>
      <c r="I147" s="88" t="s">
        <v>2</v>
      </c>
      <c r="J147" s="88" t="s">
        <v>2</v>
      </c>
      <c r="K147" s="88" t="s">
        <v>2</v>
      </c>
      <c r="L147" s="89" t="s">
        <v>2</v>
      </c>
    </row>
    <row r="148" spans="1:12" ht="9.1999999999999993" customHeight="1">
      <c r="A148" s="86" t="s">
        <v>16</v>
      </c>
      <c r="B148" s="88"/>
      <c r="C148" s="122" t="s">
        <v>36</v>
      </c>
      <c r="D148" s="88" t="s">
        <v>2</v>
      </c>
      <c r="E148" s="88" t="s">
        <v>2</v>
      </c>
      <c r="F148" s="88" t="s">
        <v>2</v>
      </c>
      <c r="G148" s="88" t="s">
        <v>2</v>
      </c>
      <c r="H148" s="88" t="s">
        <v>2</v>
      </c>
      <c r="I148" s="88" t="s">
        <v>2</v>
      </c>
      <c r="J148" s="88" t="s">
        <v>2</v>
      </c>
      <c r="K148" s="88" t="s">
        <v>2</v>
      </c>
      <c r="L148" s="89" t="s">
        <v>2</v>
      </c>
    </row>
    <row r="149" spans="1:12" ht="9.1999999999999993" customHeight="1">
      <c r="A149" s="86" t="s">
        <v>17</v>
      </c>
      <c r="B149" s="88" t="s">
        <v>24</v>
      </c>
      <c r="C149" s="122">
        <v>4400</v>
      </c>
      <c r="D149" s="88">
        <v>4400</v>
      </c>
      <c r="E149" s="88" t="s">
        <v>2</v>
      </c>
      <c r="F149" s="88" t="s">
        <v>2</v>
      </c>
      <c r="G149" s="88" t="s">
        <v>2</v>
      </c>
      <c r="H149" s="88" t="s">
        <v>2</v>
      </c>
      <c r="I149" s="88" t="s">
        <v>2</v>
      </c>
      <c r="J149" s="88" t="s">
        <v>2</v>
      </c>
      <c r="K149" s="88" t="s">
        <v>2</v>
      </c>
      <c r="L149" s="89" t="s">
        <v>2</v>
      </c>
    </row>
    <row r="150" spans="1:12" ht="9.1999999999999993" customHeight="1">
      <c r="A150" s="86" t="s">
        <v>28</v>
      </c>
      <c r="B150" s="88" t="s">
        <v>24</v>
      </c>
      <c r="C150" s="122">
        <v>15000</v>
      </c>
      <c r="D150" s="88" t="s">
        <v>2</v>
      </c>
      <c r="E150" s="88" t="s">
        <v>2</v>
      </c>
      <c r="F150" s="88" t="s">
        <v>2</v>
      </c>
      <c r="G150" s="88" t="s">
        <v>2</v>
      </c>
      <c r="H150" s="88" t="s">
        <v>2</v>
      </c>
      <c r="I150" s="88" t="s">
        <v>2</v>
      </c>
      <c r="J150" s="88" t="s">
        <v>2</v>
      </c>
      <c r="K150" s="88" t="s">
        <v>2</v>
      </c>
      <c r="L150" s="89" t="s">
        <v>2</v>
      </c>
    </row>
    <row r="151" spans="1:12" ht="9.1999999999999993" customHeight="1">
      <c r="A151" s="86" t="s">
        <v>38</v>
      </c>
      <c r="B151" s="88" t="s">
        <v>24</v>
      </c>
      <c r="C151" s="122">
        <v>516</v>
      </c>
      <c r="D151" s="88" t="s">
        <v>2</v>
      </c>
      <c r="E151" s="88" t="s">
        <v>2</v>
      </c>
      <c r="F151" s="88" t="s">
        <v>2</v>
      </c>
      <c r="G151" s="88" t="s">
        <v>2</v>
      </c>
      <c r="H151" s="88" t="s">
        <v>2</v>
      </c>
      <c r="I151" s="88" t="s">
        <v>2</v>
      </c>
      <c r="J151" s="88" t="s">
        <v>2</v>
      </c>
      <c r="K151" s="88" t="s">
        <v>2</v>
      </c>
      <c r="L151" s="89" t="s">
        <v>2</v>
      </c>
    </row>
    <row r="152" spans="1:12" ht="9.1999999999999993" customHeight="1">
      <c r="A152" s="86" t="s">
        <v>39</v>
      </c>
      <c r="B152" s="88" t="s">
        <v>24</v>
      </c>
      <c r="C152" s="122">
        <f>5000</f>
        <v>5000</v>
      </c>
      <c r="D152" s="88" t="s">
        <v>2</v>
      </c>
      <c r="E152" s="88">
        <v>1</v>
      </c>
      <c r="F152" s="88" t="s">
        <v>2</v>
      </c>
      <c r="G152" s="88">
        <v>1</v>
      </c>
      <c r="H152" s="88" t="s">
        <v>2</v>
      </c>
      <c r="I152" s="88">
        <v>4</v>
      </c>
      <c r="J152" s="88" t="s">
        <v>2</v>
      </c>
      <c r="K152" s="88" t="s">
        <v>2</v>
      </c>
      <c r="L152" s="89" t="s">
        <v>2</v>
      </c>
    </row>
    <row r="153" spans="1:12" ht="9.1999999999999993" customHeight="1">
      <c r="A153" s="86" t="s">
        <v>40</v>
      </c>
      <c r="B153" s="88" t="s">
        <v>24</v>
      </c>
      <c r="C153" s="122">
        <v>4500</v>
      </c>
      <c r="D153" s="88" t="s">
        <v>2</v>
      </c>
      <c r="E153" s="88" t="s">
        <v>2</v>
      </c>
      <c r="F153" s="88" t="s">
        <v>2</v>
      </c>
      <c r="G153" s="88" t="s">
        <v>2</v>
      </c>
      <c r="H153" s="88" t="s">
        <v>2</v>
      </c>
      <c r="I153" s="88" t="s">
        <v>2</v>
      </c>
      <c r="J153" s="88" t="s">
        <v>2</v>
      </c>
      <c r="K153" s="88" t="s">
        <v>2</v>
      </c>
      <c r="L153" s="89" t="s">
        <v>2</v>
      </c>
    </row>
    <row r="154" spans="1:12" ht="9.1999999999999993" customHeight="1">
      <c r="A154" s="86" t="s">
        <v>41</v>
      </c>
      <c r="B154" s="88" t="s">
        <v>24</v>
      </c>
      <c r="C154" s="122">
        <v>2621</v>
      </c>
      <c r="D154" s="88">
        <v>2621</v>
      </c>
      <c r="E154" s="88">
        <v>318</v>
      </c>
      <c r="F154" s="88">
        <v>318</v>
      </c>
      <c r="G154" s="88">
        <v>69</v>
      </c>
      <c r="H154" s="88">
        <v>69</v>
      </c>
      <c r="I154" s="88">
        <v>546</v>
      </c>
      <c r="J154" s="88">
        <v>546</v>
      </c>
      <c r="K154" s="88" t="s">
        <v>2</v>
      </c>
      <c r="L154" s="89" t="s">
        <v>2</v>
      </c>
    </row>
    <row r="155" spans="1:12" ht="9.1999999999999993" customHeight="1">
      <c r="A155" s="86" t="s">
        <v>42</v>
      </c>
      <c r="B155" s="88" t="s">
        <v>24</v>
      </c>
      <c r="C155" s="122">
        <v>550</v>
      </c>
      <c r="D155" s="88">
        <v>543</v>
      </c>
      <c r="E155" s="88" t="s">
        <v>2</v>
      </c>
      <c r="F155" s="88" t="s">
        <v>2</v>
      </c>
      <c r="G155" s="88" t="s">
        <v>2</v>
      </c>
      <c r="H155" s="88" t="s">
        <v>2</v>
      </c>
      <c r="I155" s="88" t="s">
        <v>2</v>
      </c>
      <c r="J155" s="88" t="s">
        <v>2</v>
      </c>
      <c r="K155" s="88" t="s">
        <v>2</v>
      </c>
      <c r="L155" s="89" t="s">
        <v>2</v>
      </c>
    </row>
    <row r="156" spans="1:12" ht="9.1999999999999993" customHeight="1">
      <c r="A156" s="86" t="s">
        <v>29</v>
      </c>
      <c r="B156" s="88"/>
      <c r="C156" s="122">
        <v>3800</v>
      </c>
      <c r="D156" s="88">
        <v>3800</v>
      </c>
      <c r="E156" s="88">
        <v>190</v>
      </c>
      <c r="F156" s="88">
        <v>190</v>
      </c>
      <c r="G156" s="88">
        <v>9</v>
      </c>
      <c r="H156" s="88">
        <v>9</v>
      </c>
      <c r="I156" s="88">
        <v>193</v>
      </c>
      <c r="J156" s="88">
        <v>193</v>
      </c>
      <c r="K156" s="88" t="s">
        <v>2</v>
      </c>
      <c r="L156" s="89" t="s">
        <v>2</v>
      </c>
    </row>
    <row r="157" spans="1:12" ht="9.1999999999999993" customHeight="1">
      <c r="A157" s="86" t="s">
        <v>43</v>
      </c>
      <c r="B157" s="88" t="s">
        <v>24</v>
      </c>
      <c r="C157" s="122">
        <v>238</v>
      </c>
      <c r="D157" s="88" t="s">
        <v>2</v>
      </c>
      <c r="E157" s="88" t="s">
        <v>2</v>
      </c>
      <c r="F157" s="88" t="s">
        <v>2</v>
      </c>
      <c r="G157" s="88">
        <v>13</v>
      </c>
      <c r="H157" s="88" t="s">
        <v>2</v>
      </c>
      <c r="I157" s="88">
        <v>28</v>
      </c>
      <c r="J157" s="88" t="s">
        <v>2</v>
      </c>
      <c r="K157" s="88" t="s">
        <v>2</v>
      </c>
      <c r="L157" s="89" t="s">
        <v>2</v>
      </c>
    </row>
    <row r="158" spans="1:12" ht="9.1999999999999993" customHeight="1">
      <c r="A158" s="86" t="s">
        <v>3</v>
      </c>
      <c r="B158" s="88" t="s">
        <v>24</v>
      </c>
      <c r="C158" s="122">
        <v>610</v>
      </c>
      <c r="D158" s="88" t="s">
        <v>2</v>
      </c>
      <c r="E158" s="88">
        <v>5</v>
      </c>
      <c r="F158" s="88" t="s">
        <v>2</v>
      </c>
      <c r="G158" s="88" t="s">
        <v>2</v>
      </c>
      <c r="H158" s="88" t="s">
        <v>2</v>
      </c>
      <c r="I158" s="88">
        <v>3</v>
      </c>
      <c r="J158" s="88" t="s">
        <v>2</v>
      </c>
      <c r="K158" s="88" t="s">
        <v>2</v>
      </c>
      <c r="L158" s="89" t="s">
        <v>2</v>
      </c>
    </row>
    <row r="159" spans="1:12" ht="9.1999999999999993" customHeight="1">
      <c r="A159" s="86" t="s">
        <v>4</v>
      </c>
      <c r="B159" s="88"/>
      <c r="C159" s="122">
        <v>924</v>
      </c>
      <c r="D159" s="88" t="s">
        <v>2</v>
      </c>
      <c r="E159" s="88" t="s">
        <v>2</v>
      </c>
      <c r="F159" s="88" t="s">
        <v>2</v>
      </c>
      <c r="G159" s="88" t="s">
        <v>2</v>
      </c>
      <c r="H159" s="88" t="s">
        <v>2</v>
      </c>
      <c r="I159" s="88" t="s">
        <v>2</v>
      </c>
      <c r="J159" s="88" t="s">
        <v>2</v>
      </c>
      <c r="K159" s="88" t="s">
        <v>2</v>
      </c>
      <c r="L159" s="89" t="s">
        <v>2</v>
      </c>
    </row>
    <row r="160" spans="1:12" ht="9.1999999999999993" customHeight="1">
      <c r="A160" s="86" t="s">
        <v>5</v>
      </c>
      <c r="B160" s="88"/>
      <c r="C160" s="122" t="s">
        <v>53</v>
      </c>
      <c r="D160" s="88" t="s">
        <v>2</v>
      </c>
      <c r="E160" s="88" t="s">
        <v>2</v>
      </c>
      <c r="F160" s="88" t="s">
        <v>2</v>
      </c>
      <c r="G160" s="88" t="s">
        <v>2</v>
      </c>
      <c r="H160" s="88" t="s">
        <v>2</v>
      </c>
      <c r="I160" s="88" t="s">
        <v>2</v>
      </c>
      <c r="J160" s="88" t="s">
        <v>2</v>
      </c>
      <c r="K160" s="88" t="s">
        <v>2</v>
      </c>
      <c r="L160" s="89" t="s">
        <v>2</v>
      </c>
    </row>
    <row r="161" spans="1:12" ht="9.1999999999999993" customHeight="1">
      <c r="A161" s="86" t="s">
        <v>6</v>
      </c>
      <c r="B161" s="88"/>
      <c r="C161" s="122" t="s">
        <v>36</v>
      </c>
      <c r="D161" s="88" t="s">
        <v>2</v>
      </c>
      <c r="E161" s="88" t="s">
        <v>2</v>
      </c>
      <c r="F161" s="88" t="s">
        <v>2</v>
      </c>
      <c r="G161" s="88" t="s">
        <v>2</v>
      </c>
      <c r="H161" s="88" t="s">
        <v>2</v>
      </c>
      <c r="I161" s="88" t="s">
        <v>2</v>
      </c>
      <c r="J161" s="88" t="s">
        <v>2</v>
      </c>
      <c r="K161" s="88" t="s">
        <v>2</v>
      </c>
      <c r="L161" s="89" t="s">
        <v>2</v>
      </c>
    </row>
    <row r="162" spans="1:12" ht="9.1999999999999993" customHeight="1">
      <c r="A162" s="86" t="s">
        <v>7</v>
      </c>
      <c r="B162" s="88" t="s">
        <v>24</v>
      </c>
      <c r="C162" s="122">
        <v>301</v>
      </c>
      <c r="D162" s="88">
        <v>301</v>
      </c>
      <c r="E162" s="88">
        <v>8</v>
      </c>
      <c r="F162" s="88">
        <v>8</v>
      </c>
      <c r="G162" s="88">
        <v>2</v>
      </c>
      <c r="H162" s="88">
        <v>2</v>
      </c>
      <c r="I162" s="88">
        <v>8</v>
      </c>
      <c r="J162" s="88">
        <v>8</v>
      </c>
      <c r="K162" s="88" t="s">
        <v>2</v>
      </c>
      <c r="L162" s="89" t="s">
        <v>2</v>
      </c>
    </row>
    <row r="163" spans="1:12" ht="9.1999999999999993" customHeight="1">
      <c r="A163" s="86" t="s">
        <v>8</v>
      </c>
      <c r="B163" s="88"/>
      <c r="C163" s="122">
        <v>10089</v>
      </c>
      <c r="D163" s="88" t="s">
        <v>2</v>
      </c>
      <c r="E163" s="88">
        <v>94</v>
      </c>
      <c r="F163" s="88">
        <v>94</v>
      </c>
      <c r="G163" s="88">
        <v>0</v>
      </c>
      <c r="H163" s="88">
        <v>0</v>
      </c>
      <c r="I163" s="88">
        <v>138</v>
      </c>
      <c r="J163" s="88">
        <v>138</v>
      </c>
      <c r="K163" s="88" t="s">
        <v>2</v>
      </c>
      <c r="L163" s="89" t="s">
        <v>2</v>
      </c>
    </row>
    <row r="164" spans="1:12" ht="9.1999999999999993" customHeight="1">
      <c r="A164" s="86" t="s">
        <v>9</v>
      </c>
      <c r="B164" s="88" t="s">
        <v>24</v>
      </c>
      <c r="C164" s="122" t="s">
        <v>2</v>
      </c>
      <c r="D164" s="88" t="s">
        <v>2</v>
      </c>
      <c r="E164" s="88" t="s">
        <v>2</v>
      </c>
      <c r="F164" s="88" t="s">
        <v>2</v>
      </c>
      <c r="G164" s="88" t="s">
        <v>2</v>
      </c>
      <c r="H164" s="88" t="s">
        <v>2</v>
      </c>
      <c r="I164" s="88" t="s">
        <v>2</v>
      </c>
      <c r="J164" s="88" t="s">
        <v>2</v>
      </c>
      <c r="K164" s="88" t="s">
        <v>2</v>
      </c>
      <c r="L164" s="89" t="s">
        <v>2</v>
      </c>
    </row>
    <row r="165" spans="1:12" ht="9.1999999999999993" customHeight="1">
      <c r="A165" s="86" t="s">
        <v>30</v>
      </c>
      <c r="B165" s="88"/>
      <c r="C165" s="122">
        <v>3008</v>
      </c>
      <c r="D165" s="88" t="s">
        <v>2</v>
      </c>
      <c r="E165" s="88">
        <v>80</v>
      </c>
      <c r="F165" s="88" t="s">
        <v>2</v>
      </c>
      <c r="G165" s="88">
        <v>7</v>
      </c>
      <c r="H165" s="88" t="s">
        <v>2</v>
      </c>
      <c r="I165" s="88">
        <v>196</v>
      </c>
      <c r="J165" s="88" t="s">
        <v>2</v>
      </c>
      <c r="K165" s="88" t="s">
        <v>2</v>
      </c>
      <c r="L165" s="89" t="s">
        <v>2</v>
      </c>
    </row>
    <row r="166" spans="1:12" ht="9.1999999999999993" customHeight="1">
      <c r="A166" s="86" t="s">
        <v>10</v>
      </c>
      <c r="B166" s="88" t="s">
        <v>24</v>
      </c>
      <c r="C166" s="122">
        <f>1000+915+523</f>
        <v>2438</v>
      </c>
      <c r="D166" s="88" t="s">
        <v>2</v>
      </c>
      <c r="E166" s="88" t="s">
        <v>2</v>
      </c>
      <c r="F166" s="88" t="s">
        <v>2</v>
      </c>
      <c r="G166" s="88" t="s">
        <v>2</v>
      </c>
      <c r="H166" s="88" t="s">
        <v>2</v>
      </c>
      <c r="I166" s="88" t="s">
        <v>2</v>
      </c>
      <c r="J166" s="88" t="s">
        <v>2</v>
      </c>
      <c r="K166" s="88" t="s">
        <v>2</v>
      </c>
      <c r="L166" s="89" t="s">
        <v>2</v>
      </c>
    </row>
    <row r="167" spans="1:12" ht="9.1999999999999993" customHeight="1">
      <c r="A167" s="86" t="s">
        <v>11</v>
      </c>
      <c r="B167" s="88" t="s">
        <v>24</v>
      </c>
      <c r="C167" s="122">
        <v>1100</v>
      </c>
      <c r="D167" s="88" t="s">
        <v>2</v>
      </c>
      <c r="E167" s="88">
        <v>11</v>
      </c>
      <c r="F167" s="88" t="s">
        <v>2</v>
      </c>
      <c r="G167" s="88">
        <v>5</v>
      </c>
      <c r="H167" s="88" t="s">
        <v>2</v>
      </c>
      <c r="I167" s="88">
        <v>5</v>
      </c>
      <c r="J167" s="88" t="s">
        <v>2</v>
      </c>
      <c r="K167" s="88" t="s">
        <v>2</v>
      </c>
      <c r="L167" s="89" t="s">
        <v>2</v>
      </c>
    </row>
    <row r="168" spans="1:12" ht="9.1999999999999993" customHeight="1">
      <c r="A168" s="86" t="s">
        <v>12</v>
      </c>
      <c r="B168" s="88" t="s">
        <v>24</v>
      </c>
      <c r="C168" s="122" t="s">
        <v>2</v>
      </c>
      <c r="D168" s="88" t="s">
        <v>2</v>
      </c>
      <c r="E168" s="88" t="s">
        <v>2</v>
      </c>
      <c r="F168" s="88" t="s">
        <v>2</v>
      </c>
      <c r="G168" s="88" t="s">
        <v>2</v>
      </c>
      <c r="H168" s="88" t="s">
        <v>2</v>
      </c>
      <c r="I168" s="88" t="s">
        <v>2</v>
      </c>
      <c r="J168" s="88" t="s">
        <v>2</v>
      </c>
      <c r="K168" s="88" t="s">
        <v>2</v>
      </c>
      <c r="L168" s="89" t="s">
        <v>2</v>
      </c>
    </row>
    <row r="169" spans="1:12" ht="9.1999999999999993" customHeight="1">
      <c r="A169" s="86" t="s">
        <v>13</v>
      </c>
      <c r="B169" s="88"/>
      <c r="C169" s="122">
        <v>2150</v>
      </c>
      <c r="D169" s="88" t="s">
        <v>2</v>
      </c>
      <c r="E169" s="88" t="s">
        <v>2</v>
      </c>
      <c r="F169" s="88" t="s">
        <v>2</v>
      </c>
      <c r="G169" s="88" t="s">
        <v>2</v>
      </c>
      <c r="H169" s="88" t="s">
        <v>2</v>
      </c>
      <c r="I169" s="88" t="s">
        <v>2</v>
      </c>
      <c r="J169" s="88" t="s">
        <v>2</v>
      </c>
      <c r="K169" s="88" t="s">
        <v>2</v>
      </c>
      <c r="L169" s="89" t="s">
        <v>2</v>
      </c>
    </row>
    <row r="170" spans="1:12" ht="9.1999999999999993" customHeight="1">
      <c r="A170" s="86" t="s">
        <v>14</v>
      </c>
      <c r="B170" s="88" t="s">
        <v>24</v>
      </c>
      <c r="C170" s="122">
        <v>20000</v>
      </c>
      <c r="D170" s="88" t="s">
        <v>2</v>
      </c>
      <c r="E170" s="88" t="s">
        <v>2</v>
      </c>
      <c r="F170" s="88" t="s">
        <v>2</v>
      </c>
      <c r="G170" s="88" t="s">
        <v>2</v>
      </c>
      <c r="H170" s="88" t="s">
        <v>2</v>
      </c>
      <c r="I170" s="88" t="s">
        <v>2</v>
      </c>
      <c r="J170" s="88" t="s">
        <v>2</v>
      </c>
      <c r="K170" s="88" t="s">
        <v>2</v>
      </c>
      <c r="L170" s="89" t="s">
        <v>2</v>
      </c>
    </row>
    <row r="171" spans="1:12" ht="8.1" customHeight="1" thickBot="1">
      <c r="A171" s="123"/>
      <c r="B171" s="124"/>
      <c r="C171" s="124"/>
      <c r="D171" s="124"/>
      <c r="E171" s="124"/>
      <c r="F171" s="124"/>
      <c r="G171" s="124"/>
      <c r="H171" s="124"/>
      <c r="I171" s="124"/>
      <c r="J171" s="124"/>
      <c r="K171" s="123"/>
      <c r="L171" s="123"/>
    </row>
    <row r="172" spans="1:12" ht="9.75" customHeight="1">
      <c r="A172" s="126" t="s">
        <v>158</v>
      </c>
    </row>
  </sheetData>
  <mergeCells count="4">
    <mergeCell ref="A2:L2"/>
    <mergeCell ref="A3:L3"/>
    <mergeCell ref="A104:L104"/>
    <mergeCell ref="A105:L105"/>
  </mergeCells>
  <printOptions horizontalCentered="1"/>
  <pageMargins left="0.15748031496062992" right="0.19685039370078741" top="0.19685039370078741" bottom="0.11811023622047245" header="0" footer="0.19685039370078741"/>
  <pageSetup paperSize="9" scale="80" fitToWidth="2" fitToHeight="2" orientation="portrait" r:id="rId1"/>
  <headerFooter alignWithMargins="0">
    <oddFooter>&amp;L&amp;"Arial Narrow,Italic"OECD Environmental Data 2008&amp;C- &amp;P -&amp;R&amp;"Arial Narrow,Italic"Données OCDE sur l'environnement 2008</oddFooter>
  </headerFooter>
  <rowBreaks count="1" manualBreakCount="1">
    <brk id="103" max="16383" man="1"/>
  </rowBreaks>
  <colBreaks count="2" manualBreakCount="2">
    <brk id="12" max="1048575" man="1"/>
    <brk id="25" max="1048575" man="1"/>
  </colBreaks>
  <legacyDrawing r:id="rId2"/>
  <oleObjects>
    <oleObject progId="Word.Document.8" shapeId="22530" r:id="rId3"/>
  </oleObjects>
</worksheet>
</file>

<file path=xl/worksheets/sheet9.xml><?xml version="1.0" encoding="utf-8"?>
<worksheet xmlns="http://schemas.openxmlformats.org/spreadsheetml/2006/main" xmlns:r="http://schemas.openxmlformats.org/officeDocument/2006/relationships">
  <dimension ref="A1:B1"/>
  <sheetViews>
    <sheetView zoomScaleNormal="100" workbookViewId="0">
      <selection activeCell="F42" sqref="F42"/>
    </sheetView>
  </sheetViews>
  <sheetFormatPr defaultRowHeight="10.5"/>
  <cols>
    <col min="1" max="1" width="16.5" style="35" customWidth="1"/>
    <col min="2" max="2" width="88.5" style="35" customWidth="1"/>
    <col min="3" max="16384" width="9.33203125" style="35"/>
  </cols>
  <sheetData>
    <row r="1" spans="1:2" ht="17.25" thickBot="1">
      <c r="A1" s="33" t="s">
        <v>60</v>
      </c>
      <c r="B1" s="34" t="s">
        <v>61</v>
      </c>
    </row>
  </sheetData>
  <printOptions horizontalCentered="1"/>
  <pageMargins left="0.74803149606299213" right="0.74803149606299213" top="0.98425196850393704" bottom="0.98425196850393704" header="0.51181102362204722" footer="0.51181102362204722"/>
  <pageSetup paperSize="9" firstPageNumber="12" orientation="portrait" r:id="rId1"/>
  <headerFooter alignWithMargins="0">
    <oddFooter>&amp;L&amp;"Arial Narrow,Italic"OECD Environmental Data 2008&amp;C- &amp;P -&amp;R&amp;"Arial Narrow,Italic"Données OCDE sur l'environnement 2008</oddFooter>
  </headerFooter>
  <legacyDrawing r:id="rId2"/>
  <oleObjects>
    <oleObject progId="Word.Document.8" shapeId="11265" r:id="rId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29</vt:i4>
      </vt:variant>
    </vt:vector>
  </HeadingPairs>
  <TitlesOfParts>
    <vt:vector size="44" baseType="lpstr">
      <vt:lpstr>Cover</vt:lpstr>
      <vt:lpstr>Cut off date</vt:lpstr>
      <vt:lpstr>ToC</vt:lpstr>
      <vt:lpstr>Intro</vt:lpstr>
      <vt:lpstr>Text 1A-1C</vt:lpstr>
      <vt:lpstr>1A</vt:lpstr>
      <vt:lpstr>1B</vt:lpstr>
      <vt:lpstr>1C</vt:lpstr>
      <vt:lpstr>Text 2A-2B</vt:lpstr>
      <vt:lpstr>2A</vt:lpstr>
      <vt:lpstr>2B</vt:lpstr>
      <vt:lpstr>Text 3A</vt:lpstr>
      <vt:lpstr>3A</vt:lpstr>
      <vt:lpstr>Text 3B</vt:lpstr>
      <vt:lpstr>3B</vt:lpstr>
      <vt:lpstr>'1A'!Print_Area</vt:lpstr>
      <vt:lpstr>'1B'!Print_Area</vt:lpstr>
      <vt:lpstr>'1C'!Print_Area</vt:lpstr>
      <vt:lpstr>'2A'!Print_Area</vt:lpstr>
      <vt:lpstr>'2B'!Print_Area</vt:lpstr>
      <vt:lpstr>'3A'!Print_Area</vt:lpstr>
      <vt:lpstr>'3B'!Print_Area</vt:lpstr>
      <vt:lpstr>'Cut off date'!Print_Area</vt:lpstr>
      <vt:lpstr>Intro!Print_Area</vt:lpstr>
      <vt:lpstr>'Text 1A-1C'!Print_Area</vt:lpstr>
      <vt:lpstr>'Text 2A-2B'!Print_Area</vt:lpstr>
      <vt:lpstr>'Text 3A'!Print_Area</vt:lpstr>
      <vt:lpstr>'Text 3B'!Print_Area</vt:lpstr>
      <vt:lpstr>ToC!Print_Area</vt:lpstr>
      <vt:lpstr>'1A'!Print_Area_MI</vt:lpstr>
      <vt:lpstr>'1B'!Print_Area_MI</vt:lpstr>
      <vt:lpstr>'1C'!Print_Area_MI</vt:lpstr>
      <vt:lpstr>'2B'!Print_Area_MI</vt:lpstr>
      <vt:lpstr>'3B'!Print_Area_MI</vt:lpstr>
      <vt:lpstr>'1A'!Print_Titles</vt:lpstr>
      <vt:lpstr>'1B'!Print_Titles</vt:lpstr>
      <vt:lpstr>'1C'!Print_Titles</vt:lpstr>
      <vt:lpstr>'1A'!Print_Titles_MI</vt:lpstr>
      <vt:lpstr>'1B'!Print_Titles_MI</vt:lpstr>
      <vt:lpstr>'1C'!Print_Titles_MI</vt:lpstr>
      <vt:lpstr>'1A'!TAB</vt:lpstr>
      <vt:lpstr>'1B'!TAB</vt:lpstr>
      <vt:lpstr>'1C'!TAB</vt:lpstr>
      <vt:lpstr>'2B'!TAB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</dc:creator>
  <dc:description>For old data sources and declining species see the file WL#abcPREVIOUS.xls. It contains declining species for the QST2002 replies.</dc:description>
  <cp:lastModifiedBy>gw_TestFarmer</cp:lastModifiedBy>
  <cp:lastPrinted>2008-07-31T14:51:39Z</cp:lastPrinted>
  <dcterms:created xsi:type="dcterms:W3CDTF">1999-07-29T09:54:15Z</dcterms:created>
  <dcterms:modified xsi:type="dcterms:W3CDTF">2014-08-09T23:13:38Z</dcterms:modified>
</cp:coreProperties>
</file>