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torado\ITA\2021\Intr. Pesquisa Operacional - Edson Senne\Artigo\"/>
    </mc:Choice>
  </mc:AlternateContent>
  <xr:revisionPtr revIDLastSave="0" documentId="13_ncr:1_{5E853676-4EED-4414-9992-0FE527A58B18}" xr6:coauthVersionLast="47" xr6:coauthVersionMax="47" xr10:uidLastSave="{00000000-0000-0000-0000-000000000000}"/>
  <bookViews>
    <workbookView xWindow="-120" yWindow="-120" windowWidth="29040" windowHeight="15840" tabRatio="955" firstSheet="7" activeTab="7" xr2:uid="{00000000-000D-0000-FFFF-FFFF00000000}"/>
  </bookViews>
  <sheets>
    <sheet name="Regiões" sheetId="2" state="hidden" r:id="rId1"/>
    <sheet name="Leste" sheetId="3" state="hidden" r:id="rId2"/>
    <sheet name="oeste" sheetId="4" state="hidden" r:id="rId3"/>
    <sheet name="Sul" sheetId="5" state="hidden" r:id="rId4"/>
    <sheet name="Sudeste" sheetId="6" state="hidden" r:id="rId5"/>
    <sheet name="Norte" sheetId="7" state="hidden" r:id="rId6"/>
    <sheet name="Centro" sheetId="8" state="hidden" r:id="rId7"/>
    <sheet name="Sumário" sheetId="12" r:id="rId8"/>
    <sheet name="Base dos bairros" sheetId="9" r:id="rId9"/>
    <sheet name="Base Unidades Saúde" sheetId="10" r:id="rId10"/>
    <sheet name="Base Escolas Municipais" sheetId="11" r:id="rId11"/>
    <sheet name="Região - População" sheetId="18" r:id="rId12"/>
    <sheet name="Todos os bairros c coordenadas" sheetId="22" r:id="rId13"/>
  </sheets>
  <definedNames>
    <definedName name="_xlnm._FilterDatabase" localSheetId="10" hidden="1">'Base Escolas Municipais'!$A$1:$C$48</definedName>
    <definedName name="_xlnm._FilterDatabase" localSheetId="9" hidden="1">'Base Unidades Saúde'!$A$1:$C$41</definedName>
    <definedName name="_xlnm._FilterDatabase" localSheetId="11" hidden="1">'Região - População'!$B$1:$G$23</definedName>
    <definedName name="_xlnm._FilterDatabase" localSheetId="12" hidden="1">'Todos os bairros c coordenadas'!$A$1:$D$78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8" i="22" l="1"/>
  <c r="B77" i="22"/>
  <c r="B76" i="22"/>
  <c r="B72" i="22"/>
  <c r="B71" i="22"/>
  <c r="B70" i="22"/>
  <c r="B69" i="22"/>
  <c r="B65" i="22"/>
  <c r="B61" i="22"/>
  <c r="B60" i="22"/>
  <c r="B58" i="22"/>
  <c r="B55" i="22"/>
  <c r="B53" i="22"/>
  <c r="B52" i="22"/>
  <c r="B51" i="22"/>
  <c r="B50" i="22"/>
  <c r="B49" i="22"/>
  <c r="B48" i="22"/>
  <c r="B46" i="22"/>
  <c r="B41" i="22"/>
  <c r="B40" i="22"/>
  <c r="B39" i="22"/>
  <c r="B35" i="22"/>
  <c r="B34" i="22"/>
  <c r="B33" i="22"/>
  <c r="B32" i="22"/>
  <c r="B31" i="22"/>
  <c r="B30" i="22"/>
  <c r="B29" i="22"/>
  <c r="B28" i="22"/>
  <c r="B27" i="22"/>
  <c r="B25" i="22"/>
  <c r="B23" i="22"/>
  <c r="B20" i="22"/>
  <c r="B19" i="22"/>
  <c r="B13" i="22"/>
  <c r="B6" i="22"/>
  <c r="D44" i="3"/>
</calcChain>
</file>

<file path=xl/sharedStrings.xml><?xml version="1.0" encoding="utf-8"?>
<sst xmlns="http://schemas.openxmlformats.org/spreadsheetml/2006/main" count="1269" uniqueCount="512">
  <si>
    <t>Oeste</t>
  </si>
  <si>
    <t>Jardim das Indústrias</t>
  </si>
  <si>
    <t>Jardim Alvorada</t>
  </si>
  <si>
    <t>Jardim Por do Sol; Limoeiro-Bairro (acima curva de nível 555m.); Rua da Palha (084 parte)</t>
  </si>
  <si>
    <t>Limoeiro-Bairro (abaixo curva de nível 555); Rua da Palha (084 parte)</t>
  </si>
  <si>
    <t>Jardim Colinas</t>
  </si>
  <si>
    <t>Jardim Aquarius; Bosque Imperial</t>
  </si>
  <si>
    <t>Residencial Sunset Park</t>
  </si>
  <si>
    <t>Parque Residencial Aquarius; Jardim Altos do Esplanada; Jardim Cassiano Ricardo; Royal Park</t>
  </si>
  <si>
    <t>População</t>
  </si>
  <si>
    <t>Região</t>
  </si>
  <si>
    <t>Centro</t>
  </si>
  <si>
    <t>Norte</t>
  </si>
  <si>
    <t>Leste</t>
  </si>
  <si>
    <t>Sudeste</t>
  </si>
  <si>
    <t>Sul</t>
  </si>
  <si>
    <t>São Francisco Xavier</t>
  </si>
  <si>
    <t>Domicílios particulares ocupados</t>
  </si>
  <si>
    <t>Pessoas residentes</t>
  </si>
  <si>
    <t>Moradores/ domicílio</t>
  </si>
  <si>
    <t>Bairro/loteamento</t>
  </si>
  <si>
    <t>Residencial Vista Linda</t>
  </si>
  <si>
    <t>Vila Industrial</t>
  </si>
  <si>
    <t>Jardim Ismênia; Jardim Maracanã; Jardim Olímpia</t>
  </si>
  <si>
    <t>Jardim Copacabana; Jardim Brasília; Jardim Universo; Jardim São Jorge; Vila Ester; Vila Tesouro; Chácara dos Eucaliptos; Rua Projetada (032); Vila Patrícia</t>
  </si>
  <si>
    <t>Jardim Valparaíba</t>
  </si>
  <si>
    <t>Vila Tatetuba</t>
  </si>
  <si>
    <t>Conj. Res. Parque das Américas</t>
  </si>
  <si>
    <t>Conj. Hab. Intervale</t>
  </si>
  <si>
    <t>Conj. Hab. Vila Tatetuba</t>
  </si>
  <si>
    <t>Conj. Res. Planalto</t>
  </si>
  <si>
    <t>Conj. Integração</t>
  </si>
  <si>
    <t>Martins Guimarães-Bairro; Faz.Pilão Arcado; Sol Nascente (025); Renascer I; Renascer II</t>
  </si>
  <si>
    <t>Conj.Res.Jardim das Flores; Faz.Taira (parte); Faz.Honda (parte); Faz.Takanashi (parte); Terra Nova São José dos Campos</t>
  </si>
  <si>
    <t>Eugênio de Melo; Jardim Ipê; Faz.N.Sra.da Conceição(parte); Faz.Vila Franca (parte); Faz.Toninho Ferreira (parte)</t>
  </si>
  <si>
    <t>Jardim Itapuã</t>
  </si>
  <si>
    <t>Residencial Galo Branco; Residencial Armando Moreira Righi; Res. da Ribeira; Mantiqueira I e II</t>
  </si>
  <si>
    <t>Faz.Taira(parte); Faz.Honda(parte); Faz.Takanashi(parte); Faz.N.Sra.da Conceição(parte); Faz.Vila Franca(parte); Faz.Toninho Ferreira(parte)</t>
  </si>
  <si>
    <t>Jardim Santa Inês I</t>
  </si>
  <si>
    <t>Jardim São José-leste; Jardim Santa Inês III; Conj. Hab. São José; Jardim Coqueiro (008);Frei Galvão</t>
  </si>
  <si>
    <t>Jardim Castanheiras; Jardim Paraíso do Sol; Jardim Nova Michigan; Araújo-Ch. (002); Águas da Prata-Ch. (079)</t>
  </si>
  <si>
    <t>Cajurú-Bairro (parte); Residencial Dom Bosco; Santa Helena (020);Jardim das Paineira I e II</t>
  </si>
  <si>
    <t>Mato Dentro-Bairro (parte); Jd. San Rafael; Nova Michigam-Ch. II, III e IV (026)</t>
  </si>
  <si>
    <t>Parque Novo Horizonte; Jardim Cerejeiras</t>
  </si>
  <si>
    <t>Parque Nova Esperança</t>
  </si>
  <si>
    <t>Capão Grosso-Bairro; Bica D'Água(003); Ch. Capão Grosso I(005); Castanheira II(007); Morada do Fenix(012); Santa Maria I(023) Ch. Sitio Jatai</t>
  </si>
  <si>
    <t>Bom Retiro-Bairro(parte); Capão Grosso II(006);Ebenezer(010); Ch.Majestic(011); Morada do Sol(013); Portal do Céu(014); Primavera II(016); Santa Rita(024); Rec.dos Lagos(028); Jd. Sta. Lucia(033); Cambucá(036); Lucio de Oliveira Mota</t>
  </si>
  <si>
    <t>Mato Dentro-Bairro;Bairrinho-Bairro;N.Sra.do Bom Retiro;Bom Retiro-Bairro (parte);Ch. Boa Esperança(004);Ch.São Vicente(009);Primavera I(015); Sta. Hermínia(021); Sítio Encantado(024); Vila Matilde(035);Fazenda Bom Retiro</t>
  </si>
  <si>
    <t>Jardim São Vicente</t>
  </si>
  <si>
    <t>Jardim Nova Detroit</t>
  </si>
  <si>
    <t>Jardim Pararangaba</t>
  </si>
  <si>
    <t>Jardim Santa Inês II; Mirante I e II</t>
  </si>
  <si>
    <t>Jardim Americano; Jardim Três José; Jardim Nova Florida, Res. Ana Maria</t>
  </si>
  <si>
    <t>Campos de São José</t>
  </si>
  <si>
    <t>Cajurú - Bairro (parte); Jardim Mariana</t>
  </si>
  <si>
    <t>Chácara Pousada do Vale</t>
  </si>
  <si>
    <t>Jardim Diamante</t>
  </si>
  <si>
    <t>Jardim Motorama</t>
  </si>
  <si>
    <t>Cidade Vista Verde; Condomínio Floresta; Vilaggio D'Antonini</t>
  </si>
  <si>
    <t>Conj. Res. JK</t>
  </si>
  <si>
    <t>Ressaca-Bairro; Jardim Mariana II; Santa Cecília I(018); Santa Cecília II(019); Maravilhas do Cajuru(031), Vila Monterey, Jardim Helena</t>
  </si>
  <si>
    <t>Serrote - Bairro; Serrote-Ch.(001); Recanto do Vale(017); Ch. Santa Luzia(022)</t>
  </si>
  <si>
    <t>Urbanova; Jaguariuna-Bairro (part</t>
  </si>
  <si>
    <t>Parque Interlagos; Pernambucana de Baixo-Bairro; Jardim Mesquita(082); Terrinha(094); Torrão de Ouro-Ch.I e II(083); R. Pinheirinho(085); Caramujo; Torrão de Ouro</t>
  </si>
  <si>
    <t>Campo dos Alemães; Parque dos Ipês; Res. Altos do Bosque</t>
  </si>
  <si>
    <t>Conj. Hab. Dom Pedro II; Conj. Res. Papa João Paulo II</t>
  </si>
  <si>
    <t>Conj. Hab. Dom Pedro I</t>
  </si>
  <si>
    <t>Conj. Hab. Elmano F. Veloso</t>
  </si>
  <si>
    <t>Jardim Colonial; Jardim Imperial; Pinheirinho</t>
  </si>
  <si>
    <t>Capitingal-Bairro; Jardim República; Jardim Nova República; Vila das Flôres; Jd Santa Edwiges; Jd. Dos Bandeirantes</t>
  </si>
  <si>
    <t>Jardim Cruzeiro do Sul</t>
  </si>
  <si>
    <t>Bosque dos Eucaliptos</t>
  </si>
  <si>
    <t>Quinta das Flores</t>
  </si>
  <si>
    <t>Jardim Estoril; Jardim Madureira</t>
  </si>
  <si>
    <t>Jardim Del Rey; Jardim Portugal</t>
  </si>
  <si>
    <t>Conjj. Res. Primavera</t>
  </si>
  <si>
    <t>Jardim Satélite; Residencial Jardins</t>
  </si>
  <si>
    <t>Floradas de São José</t>
  </si>
  <si>
    <t>Conj. Res. Cidade Jardim</t>
  </si>
  <si>
    <t>Jardim Anhembi</t>
  </si>
  <si>
    <t>Jardim América, Res. San Marino</t>
  </si>
  <si>
    <t>Jardim Paraíso</t>
  </si>
  <si>
    <t>Jardim Oriental</t>
  </si>
  <si>
    <t>Jardim do Céu; Jardim Rosário</t>
  </si>
  <si>
    <t>Jardim Oriente; Conj. Res. Sol Nascente; Jd Terras do Sul</t>
  </si>
  <si>
    <t>Jardim Sul; Bosque dos Ipês; Residencial Gazzo</t>
  </si>
  <si>
    <t>Cidade Morumbi; Conj. Res. Morumbi</t>
  </si>
  <si>
    <t>Parque Residencial União; Jardim Juliana</t>
  </si>
  <si>
    <t>Parque Industrial; Conj.Res.Morada do Sol; Conj.Res.Recanto Eucaliptos; Conj.Res.31 de Março; Jd. das Azaléias; Jd. Petrópolis; Jd. Veneza; Pq. Independência; Conj.Res.Recanto Pinheiros; Res. De Ville</t>
  </si>
  <si>
    <t>Palmeiras de São José</t>
  </si>
  <si>
    <t>Jardim Vale do Sol</t>
  </si>
  <si>
    <t>Chácaras Reunidas, R.Januaria(091)</t>
  </si>
  <si>
    <t>Rio Comprido(086)</t>
  </si>
  <si>
    <t>Vila Nova Conceição; Jardim Aeroporto; Vila das Acácias; Vila Letônia; Vila Nair</t>
  </si>
  <si>
    <t>Vila São Bento; Vila Luchetti; Xingu(Luchetti)</t>
  </si>
  <si>
    <t>Projeto Torrão de Ouro</t>
  </si>
  <si>
    <t>Vila São Benedito; Jardim Souto; Residencial Cambuí</t>
  </si>
  <si>
    <t>Jardim da Granja; Parque Santa Rita; Chácaras São José</t>
  </si>
  <si>
    <t>Jardim Uirá</t>
  </si>
  <si>
    <t>Jardim Colorado; Parque Martim Cererê; Residencial Flamboyant; Res. Bell Park; Sítio Bom Jesus(092)</t>
  </si>
  <si>
    <t>Residencial São Francisco; Altos do Uirá(090)</t>
  </si>
  <si>
    <t>Jardim Santa Luzia; Recanto dos Eucaliptos(087); Jd. Santa Rosa; Jd. Santa Julia; Res. Santa Rosa</t>
  </si>
  <si>
    <t>Putim-Bairro (parte); Parque Santos Dumont</t>
  </si>
  <si>
    <t>Jardim do Lago; Putim-Bairro (parte)</t>
  </si>
  <si>
    <t>Jardim São Leopoldo</t>
  </si>
  <si>
    <t>Jardim Santa Fé; Jardim Santo Onofre; Vila Iracema; Vila Rica</t>
  </si>
  <si>
    <t>Jardim São Judas Tadeu; Conjunto São Judas Tadeu</t>
  </si>
  <si>
    <t>Conj. Hab. Polícia Militar</t>
  </si>
  <si>
    <t>Residencial Jatobá; Residencial Juritis; Vila Adriana I e II</t>
  </si>
  <si>
    <t>Pernambucana de Cima-Bairro (parte); Conj.Res.Nosso Teto; Recanto das Jabuticabeiras (072)</t>
  </si>
  <si>
    <t>Pernambucana de Cima-Bairro (parte); Recanto dos Nobres-Ch. (093)</t>
  </si>
  <si>
    <t>C.T.A.</t>
  </si>
  <si>
    <t>Buquirinha-Bairro(parte)</t>
  </si>
  <si>
    <t>Vila Paiva, Jardim Boa Vista, Vl.Paiva-remanescente(069)</t>
  </si>
  <si>
    <t>Jardim Santa Matilde, Vila Cândida</t>
  </si>
  <si>
    <t>Vila São Geraldo, Recanto Caetê, Caete-Bairro (parte), Altos da Vila Paiva, Conj. Hab. São Geraldo</t>
  </si>
  <si>
    <t>Alto da Ponte-Bairro, Jardim Maritéia, Vila Leonídia, Vila N.Sra.das Graças, Vila Veneziani, São Sebastião</t>
  </si>
  <si>
    <t>Vila Santarém, Vila Sinhá, Jardim Guimarães, Vila Leila, Vila Monte Alegre, Vila Leila II(088)</t>
  </si>
  <si>
    <t>Vila Unidos, Caete-Bairro (parte), Oliveiras-Ch.(045), Miranda-Ch.(049), Guimarães-Remanescente(059), Minas Gerais</t>
  </si>
  <si>
    <t>Vila Dirce</t>
  </si>
  <si>
    <t>Jardim Altos de Santana, Jardim Telespark</t>
  </si>
  <si>
    <t>Jaguariuna-Bairro(parte)</t>
  </si>
  <si>
    <t>Vila Machado</t>
  </si>
  <si>
    <t>Vila Alexandrina (parte), Vila do Carmo, Vila Dona, Vila Esmeralda, Vila Simone, Vila do Pena(073)</t>
  </si>
  <si>
    <t>Santana-Bairro, Jardim Anchieta, Jardim Nova Paulicéia</t>
  </si>
  <si>
    <t>Vila Cristina, Conj.Res. Nova Cristina, Jardim Jaci, Vila Rangel, Vila Chiquinha, Jardim Ouro Preto</t>
  </si>
  <si>
    <t>Vila Pasto Alto</t>
  </si>
  <si>
    <t>Vila Alexandrina (parte), Vila César</t>
  </si>
  <si>
    <t>Vila Rossi, Vila Zizinha</t>
  </si>
  <si>
    <t>Fav.Vila Rhodia</t>
  </si>
  <si>
    <t>Banhado(parte)</t>
  </si>
  <si>
    <t>Vargem Grande-Bairro(parte), Águas do Canindu-Ch.(037), Hawai-Ch.(048), Espelho D'Água, Colinas do Parahyba</t>
  </si>
  <si>
    <t>Vargem Grande-Bairro(parte), Fazenda Jataí, Rhodia-Vl.(063)</t>
  </si>
  <si>
    <t>SFX</t>
  </si>
  <si>
    <t>São Francisco Xavier, Bairro dos Ferreiras</t>
  </si>
  <si>
    <t>Vila São Paulo; Vila Abel</t>
  </si>
  <si>
    <t>Jardim Bela Vista; Vila Mascarenhas Ferraz; Vila Santa Helena; Vila Viaduto</t>
  </si>
  <si>
    <t>Vila Santos; Vila Maria; Vila Nova São José; Vila Tupi; Vila Guarani; Vila Terezinha; Vila Nova Guarani; Vila. Guarani</t>
  </si>
  <si>
    <t>Centro; Vila Paganini; Vila Santa Cruz II</t>
  </si>
  <si>
    <t>Jardim Matarazzo; Vila Santa Luzia</t>
  </si>
  <si>
    <t>Jardim Santos Dumont; Jardim Vale Paraíso (parte)</t>
  </si>
  <si>
    <t>Vila Santa Cruz I</t>
  </si>
  <si>
    <t>Favela Vila Nova Esperança</t>
  </si>
  <si>
    <t>Conj. Res. Monte Castelo</t>
  </si>
  <si>
    <t>Monte Castelo; Jardim Frei Leopoldo; Vila Progresso; Vila Santa Cruz III</t>
  </si>
  <si>
    <t>Vila Guarani-Jd Paulista; Vila Kennedy; Jardim Jussara; Residencial Martins Pereira; Jardim Corinthians</t>
  </si>
  <si>
    <t>Vila São Pedro</t>
  </si>
  <si>
    <t>Jardim São José-centro</t>
  </si>
  <si>
    <t>Jardim Augusta</t>
  </si>
  <si>
    <t>Jardim Oswaldo Cruz</t>
  </si>
  <si>
    <t>Jardim Vale Paraíso(parte); Vila Piratininga; Jardim Topázio; Jardim Bandeirantes; Vila Cardoso; Vila Ipiranga</t>
  </si>
  <si>
    <t>Jardim Paulista</t>
  </si>
  <si>
    <t>Vila Nove de Julho; Vila Igualdade; Vila Higienópolis; Vila Paulo Setubal</t>
  </si>
  <si>
    <t>Vila Ady'Ana</t>
  </si>
  <si>
    <t>Jardim São Dimas; Jardim Aparecida</t>
  </si>
  <si>
    <t>Vila Sanches; Vila Rubi; Jardim Azevedo</t>
  </si>
  <si>
    <t>Vila Betânia; Vila Zelfa</t>
  </si>
  <si>
    <t>Jardim Maringá; Jardim N.Sra.Fátima; Jardim Margareth; Jardim Renata; Jardim Santa Madalena; Vila Luzia; Vila Guaianazes</t>
  </si>
  <si>
    <t>Vila Icaraí; Vila Jaci</t>
  </si>
  <si>
    <t>Chácara dos Eucaliptos; Serimbura-Bairro; Bairro dos Pinheiros; Residencial Esplanada do Sol</t>
  </si>
  <si>
    <t>Jardim Esplanada; Jardim Esplanada II; Jardim Nova América; Jardim Nova Europa; Vila Santa Rita; Conj.Hab. Vale dos Pinheiros</t>
  </si>
  <si>
    <t>Jardim Apolo I</t>
  </si>
  <si>
    <t>Vila Ema</t>
  </si>
  <si>
    <t>Jardim Apolo II</t>
  </si>
  <si>
    <t>Nome</t>
  </si>
  <si>
    <t>Endereço</t>
  </si>
  <si>
    <t>Centro I</t>
  </si>
  <si>
    <t>Rua Coronel José Monteiro, 407, Centro</t>
  </si>
  <si>
    <t>Centro II</t>
  </si>
  <si>
    <t>Avenida Anchieta, 1009, Jardim Esplanada</t>
  </si>
  <si>
    <t>Rua Martins Pereira, 263, Jardim Paulista</t>
  </si>
  <si>
    <t>Vila Maria</t>
  </si>
  <si>
    <t>Rua São Pedro, 55, Vila Maria</t>
  </si>
  <si>
    <t>Americano</t>
  </si>
  <si>
    <t>Rua Júlia Cursino, 161, Americano</t>
  </si>
  <si>
    <t>Campos São José</t>
  </si>
  <si>
    <t>Rua Dalila M.Miguez,39, Campos de São José</t>
  </si>
  <si>
    <t>Eugênio de Melo</t>
  </si>
  <si>
    <t>Rua Chico Buquira,411, Galo Branco</t>
  </si>
  <si>
    <t>São José II</t>
  </si>
  <si>
    <t>Rua Frediano Bianchi Filho, 220, São José II</t>
  </si>
  <si>
    <t>Nova Detroit</t>
  </si>
  <si>
    <t>Avenida José Pedro, 321, Nova Detroit</t>
  </si>
  <si>
    <t>Novo Horizonte</t>
  </si>
  <si>
    <t>Avenida Tancredo Neves, 5500, Novo Horizonte</t>
  </si>
  <si>
    <t>Paraíso do Sol</t>
  </si>
  <si>
    <t>Rua João Gomes Batista Neto, 172, Paraíso do Sol</t>
  </si>
  <si>
    <t>Santa Inês II</t>
  </si>
  <si>
    <t>Rua dos Cirurgiões Dentistas, 215, Santa Inês II</t>
  </si>
  <si>
    <t>Rua Mizael Marçal, 190, Vila Industrial</t>
  </si>
  <si>
    <t>Vila Tesouro</t>
  </si>
  <si>
    <t>Praça Assis Chateubriand, 110, Vila Tesouro</t>
  </si>
  <si>
    <t>Vista Verde</t>
  </si>
  <si>
    <t>Rua Cidade de Brasília, 135, Vista Verde</t>
  </si>
  <si>
    <t>Altos de Santana</t>
  </si>
  <si>
    <t>Avenida Alto do Rio Doce, 1585, Altos de Santana</t>
  </si>
  <si>
    <t>Bonsucesso</t>
  </si>
  <si>
    <t>Estrada Municipal do Bonsucesso, Km 13, Bonsucesso</t>
  </si>
  <si>
    <t>Buquirinha</t>
  </si>
  <si>
    <t>Rua José Mendonça da Costa, 82, Buquirinha</t>
  </si>
  <si>
    <t>Alto da Ponte</t>
  </si>
  <si>
    <t>Rua Anselmo Carnevalli, 82, Alto da Ponte</t>
  </si>
  <si>
    <t>Santana</t>
  </si>
  <si>
    <t>Avenida Rui Barbosa, 2455, Santana</t>
  </si>
  <si>
    <t>Estrada Pedro Davi, s/nº, São Francisco Xavier</t>
  </si>
  <si>
    <t>Telespark</t>
  </si>
  <si>
    <t>Rua Benedito Pereira Lima, 210, Telespark</t>
  </si>
  <si>
    <t>Vila Paiva</t>
  </si>
  <si>
    <t>Rua João Pedro da Rocha, 181, Vila Paiva</t>
  </si>
  <si>
    <t>Rua Pirassununga, 130, Jardim das Indústrias</t>
  </si>
  <si>
    <t>Limoeiro</t>
  </si>
  <si>
    <t>Rua Corifeu A. Marques,3350, Limoeiro</t>
  </si>
  <si>
    <t>Jardim da Granja</t>
  </si>
  <si>
    <t>Rua Urano, 85, Jardim da Granja</t>
  </si>
  <si>
    <t>Putim</t>
  </si>
  <si>
    <t>Rua Roberto Aparecido Cruz, 100, Santo Onofre</t>
  </si>
  <si>
    <t>São Judas Tadeu</t>
  </si>
  <si>
    <t>Rua São Nicolau, 10, São Judas Tadeu</t>
  </si>
  <si>
    <t>Vila Nair</t>
  </si>
  <si>
    <t>Rua Suécia, 50, Vila Nair</t>
  </si>
  <si>
    <t>Interlagos</t>
  </si>
  <si>
    <t>Rua Ubirajara Raimundo de Souza,225, Interlagos</t>
  </si>
  <si>
    <t>Rua Maria Palmira Ferreira Ivo, 155, Bosque dos Eucaliptos</t>
  </si>
  <si>
    <t>Campo Alemães</t>
  </si>
  <si>
    <t>Rua José Izaltino Silva, s/nº, Campos dos Alemães,</t>
  </si>
  <si>
    <t>Chácaras Reunidas</t>
  </si>
  <si>
    <t>Praça Cariri,104, Chácaras Reunidas</t>
  </si>
  <si>
    <t>Colonial</t>
  </si>
  <si>
    <t>Rua José Ribeiro Bastos, 185, Colonial</t>
  </si>
  <si>
    <t>Dom Pedro</t>
  </si>
  <si>
    <t>Rua José Eugênio da Silva, 510, Dom Pedro 1º</t>
  </si>
  <si>
    <t>Morumbi</t>
  </si>
  <si>
    <t>Avenida Elisio Galdino Sobrinho, 8, Morumbi</t>
  </si>
  <si>
    <t>Oriente</t>
  </si>
  <si>
    <t>Rua Senjo Ota, 40, Oriente</t>
  </si>
  <si>
    <t>Satélite</t>
  </si>
  <si>
    <t>Avenida Andrômeda, 1960, Satélite</t>
  </si>
  <si>
    <t>Parque Industrial</t>
  </si>
  <si>
    <t>Rua Goiânia, 495, Parque Industrial</t>
  </si>
  <si>
    <t>União</t>
  </si>
  <si>
    <t>Rua Marcelo Manso, 55, União</t>
  </si>
  <si>
    <t>Escola Municipal de Ensino Fundamental Profª Áurea Cantinho Rodrigues</t>
  </si>
  <si>
    <t>Rua Iran, 135, Jardim Oswaldo Cruz -CEP:12.216-600</t>
  </si>
  <si>
    <t>Escola Municipal de Ensino Fundamental Profª Maria Aparecida dos Santos Ronconi</t>
  </si>
  <si>
    <t>Rua Ana Gonçalves da Cunha, 400, Jardim Jussara -CEP:12.215-390</t>
  </si>
  <si>
    <t>Escola Municipal de Ensino Fundamental Prof° Antônio Palma Sobrinho</t>
  </si>
  <si>
    <t>Rua Ângelo Scarpel, 163, Parque Nova Esperança -CEP:12.226-170</t>
  </si>
  <si>
    <t>Escola Municipal de Ensino Fundamental Profª Elizabete de Paula Honorato</t>
  </si>
  <si>
    <t>Rua Aurélio Portilho Castellanos, 124, Jardim Mariana I -CEP:12.226-000</t>
  </si>
  <si>
    <t>Escola Municipal de Ensino Fundamental Prof° Geraldo de Almeida</t>
  </si>
  <si>
    <t>Rua Camomila, 100, Chácara Pousada do Vale -CEP:12.226-763</t>
  </si>
  <si>
    <t>Escola Municipal de Ensino Fundamental Prof° Hélio Augusto de Souza</t>
  </si>
  <si>
    <t>Praça dos Músicos, s/n°, Jardim Valparaíba -CEP:12.221-371</t>
  </si>
  <si>
    <t>Escola Municipal de Ensino Fundamental Profª Ilga Pusplatais</t>
  </si>
  <si>
    <t>Rua Uberlândia, 465, Jardim Ismênia -CEP:12.220-690</t>
  </si>
  <si>
    <t>Escola Municipal de Ensino Fundamental Profª Leonor Pereira Nunes Galvão</t>
  </si>
  <si>
    <t>Rua José Molina, 150, Vila Industrial -CEP:12.220-300</t>
  </si>
  <si>
    <t>Escola Municipal de Ensino Fundamental Prof° Luiz Leite</t>
  </si>
  <si>
    <t>Rua Benedito Andrade, 5, Galo Branco -CEP:12.247-540</t>
  </si>
  <si>
    <t>Escola Municipal de Ensino Fundamental Profª Maria Amélia Wakamatsu</t>
  </si>
  <si>
    <t>Rua Virgílio Fernandes de Oliveira, 31, Campos de São José -CEP:12.226-690</t>
  </si>
  <si>
    <t>Escola Municipal de Ensino Fundamental Profª Palmyra Sant'anna</t>
  </si>
  <si>
    <t>Avenida Juscelino Kubitscheck de Oliveira, 6907, Vila Industrial -CEP:12.220-</t>
  </si>
  <si>
    <t>Escola Municipal de Ensino Fundamental Possidônio José de Freitas</t>
  </si>
  <si>
    <t>Rua Felício Jabbur Nasser, 935, Galo Branco -CEP:12.247-530</t>
  </si>
  <si>
    <t>Escola Municipal de Ensino Fundamental Prof° Possidônio Salles</t>
  </si>
  <si>
    <t>Rua Benedito Eras, s/n, Jardim Americano -CEP:12.225-070</t>
  </si>
  <si>
    <t>Escola Municipal de Ensino Fundamental Profª Rosa Tomita</t>
  </si>
  <si>
    <t>Rua Ayrton Senna da Silva, 90, Jardim São José II -CEP:12.248-678</t>
  </si>
  <si>
    <t>Escola Municipal de Ensino Fundamental Profª Silvana Maria Ribeiro de Almeida</t>
  </si>
  <si>
    <t>Rua 4 de Março, 10, Jardim Cerejeiras -CEP:12.225-570</t>
  </si>
  <si>
    <t>Escola Municipal de Ensino Fundamental Profª Sônia Maria Pereira da Silva</t>
  </si>
  <si>
    <t>Rua dos Alfaiates, 321, Novo Horizonte -CEP:12.225-740</t>
  </si>
  <si>
    <t>Escola Municipal de Ensino Fundamental Prof° Waldemar Ramos</t>
  </si>
  <si>
    <t>Rua México, 84, Vista Verde -CEP:12.223-410</t>
  </si>
  <si>
    <t>Escola Municipal de Ensino Fundamental Emmanuel Antônio dos Santos</t>
  </si>
  <si>
    <t>Rua das Cerejas, 150, Frei Galvão – CEP: 12248-701</t>
  </si>
  <si>
    <t>Escola Municipal de Ensino Fundamental Profª Ana Berling Macedo</t>
  </si>
  <si>
    <t>Rua Alziro Lebrão, 318, Alto da Ponte -CEP:12.212-500</t>
  </si>
  <si>
    <t>Escola Municipal de Ensino Fundamental Profª Dosulina C. Chaves de Andrade</t>
  </si>
  <si>
    <t>Avenida Pico das Agulhas Negras, 1594, Altos de Santana -CEP:12.214-000</t>
  </si>
  <si>
    <t>Escola Municipal de Ensino Fundamental Profª Mariana Teixeira Cornélio</t>
  </si>
  <si>
    <t>Rua Benedito Pereira Lima, 200, Jardim Telespark -CEP:12.212-700</t>
  </si>
  <si>
    <t>Escola Municipal de Ensino Fundamental Mercedes Rachid Edwards</t>
  </si>
  <si>
    <t>Estrada Municipal Vereador Pedro David, 19251, São Francisco Xavier -</t>
  </si>
  <si>
    <t>Escola Municipal de Ensino Fundamental Profª Vera Babo de Oliveira</t>
  </si>
  <si>
    <t>Avenida Alto do Rio Doce, 801, Jardim Altos de Santana -CEP:12.214-010</t>
  </si>
  <si>
    <t>Escola Municipal de Ensino Fundamental Profª Vera Lúcia Carnevalli Barreto</t>
  </si>
  <si>
    <t>Avenida Olivo Gomes, 520, Santana -CEP:12.211-120</t>
  </si>
  <si>
    <t>Escola Municipal de Ensino Fundamental Profª Maria Ofélia Veneziani Pedrosa</t>
  </si>
  <si>
    <t>Rua Sérgio Gonzaga de Azevedo, 130, Jd. Pôr do Sol -CEP:12.241-340</t>
  </si>
  <si>
    <t>Escola Municipal de Ensino Fundamental Profª Sebastiana Cobra</t>
  </si>
  <si>
    <t>Rua dos Amores-Perfeitos, 95, Jardim das Indústrias -CEP:12.240-150</t>
  </si>
  <si>
    <t>Escola Municipal de Ensino Fundamental Profª Lúcia Pereira Rodrigues</t>
  </si>
  <si>
    <t>Praça 4º Centenário, 401, Jardim Santa Fé -CEP:12.228-110</t>
  </si>
  <si>
    <t>Escola Municipal de Ensino Fundamental Profª Maria Augusta Moreira da Costa</t>
  </si>
  <si>
    <t>Rua dos Canides, s/nº, Jardim Uirá -CEP:12.227-621</t>
  </si>
  <si>
    <t>Escola Municipal de Ensino Fundamental Profª Maria Nazareth de M. Veronese</t>
  </si>
  <si>
    <t>Praça Columba, 45, Jardim da Granja -CEP:12.227-510</t>
  </si>
  <si>
    <t>Escola Municipal de Ensino Fundamental Prof° Álvaro Gonçalves</t>
  </si>
  <si>
    <t>Rua Albertina Pereira Lima, 151, Campos dos Alemães -CEP:12.239-740</t>
  </si>
  <si>
    <t>Escola Municipal de Ensino Fundamental Dom Pedro de Alcântara</t>
  </si>
  <si>
    <t>Avenida Adilson José da Cruz, 7581, Conj. Hab. Dom Pedro 1º -CEP:12.232-750</t>
  </si>
  <si>
    <t>Escola Municipal de Ensino Fundamental Profª Elza Regina F. Bevilacqua</t>
  </si>
  <si>
    <t>Rua Breno de Moura, s/nº, Jardim Estoril -CEP:12.232-040</t>
  </si>
  <si>
    <t>Escola Municipal de Ensino Fundamental Prof° Hélio Walter Bevilacqua</t>
  </si>
  <si>
    <t>Rua Oscar Ferreira da Silva, 155, Jardim República -CEP:12.234-831</t>
  </si>
  <si>
    <t>Escola Municipal de Ensino Fundamental Profª Homera da Silva Braga</t>
  </si>
  <si>
    <t>Rua Joaquim de Paula, 670, Jardim Morumbi -CEP:12.236-450</t>
  </si>
  <si>
    <t>Escola Municipal de Ensino Fundamental Profª Ildete Mendonça Barbosa</t>
  </si>
  <si>
    <t>Rua Doutor Miguel Jansen Filho, 80, Residencial União -CEP:12.239-126</t>
  </si>
  <si>
    <t>Escola Municipal de Ensino Fundamental Profª Jacyra Vieira Baracho</t>
  </si>
  <si>
    <t>Rua Florença, 100, Jardim Veneza -CEP:12.237-060</t>
  </si>
  <si>
    <t>Escola Municipal de Ensino Fundamental Profª Luzia Levina Aparecida Borges</t>
  </si>
  <si>
    <t>Rua Honorato Gonçalves Teixeira, 205, Jardim Cruzeiro do Sul -CEP:12.234-813</t>
  </si>
  <si>
    <t>Escola Municipal de Ensino Fundamental Profª Maria de Melo</t>
  </si>
  <si>
    <t>Rua Ingá, 40, Parque Industrial -CEP:12.235-741</t>
  </si>
  <si>
    <t>Escola Municipal de Ensino Fundamental Maria Antonieta Ferreira Payar</t>
  </si>
  <si>
    <t>Avenida Três, s/nº, Residencial Pinheirinho dos Palmares</t>
  </si>
  <si>
    <t>Escola Municipal de Ensino Fundamental Profª Martha Abib Castanho</t>
  </si>
  <si>
    <t>Rua Leblon, 60, Jardim Satélite -CEP:12.230-021</t>
  </si>
  <si>
    <t>Escola Municipal de Ensino Fundamental Profª Mercedes Carnevalli Klein</t>
  </si>
  <si>
    <t>Rua Itapoã, 350, Jardim Satélite -CEP:12.230-011</t>
  </si>
  <si>
    <r>
      <t>Escola Municipal de Ensino Fundamental Profª </t>
    </r>
    <r>
      <rPr>
        <sz val="11"/>
        <color theme="1"/>
        <rFont val="Calibri"/>
        <family val="2"/>
        <scheme val="minor"/>
      </rPr>
      <t>Mercedes Maria Perotti</t>
    </r>
  </si>
  <si>
    <t>Rua São Francisco, 181, Rio Comprido-CEP:12.238-000</t>
  </si>
  <si>
    <t>Escola Municipal de Ensino Fundamental Prof° Moacyr Benedicto de Souza</t>
  </si>
  <si>
    <t>Rua Maria Martins Ottoboni, 100, Campo dos Alemães -CEP:12.239-420</t>
  </si>
  <si>
    <t>Escola Municipal de Ensino Fundamental Profª Norma de Conti Simão</t>
  </si>
  <si>
    <t>Rua João Adão, 349, Residencial Bosque dos Ipês -CEP:12.236-811</t>
  </si>
  <si>
    <t>Escola Municipal de Ensino Fundamental Profª Otacília Madureira de Moura</t>
  </si>
  <si>
    <t>Praça Quiririm, 101, Vila Nova Conceição -CEP:12.231-270</t>
  </si>
  <si>
    <t>Escola Municipal de Ensino Fundamental Profª Ruth Nunes da Trindade</t>
  </si>
  <si>
    <t>Rua Waldemar Teixeira, 900, Parque Interlagos -CEP:12.229-010</t>
  </si>
  <si>
    <t>Escola Municipal de Ensino Fundamental Profª Therezinha M. J. S. do Nascimento</t>
  </si>
  <si>
    <t>Rua Francisco Carlos Barbosa, 200, Conj. Hab. Dom Pedro I -CEP:12.232-841</t>
  </si>
  <si>
    <t>Base dos bairros</t>
  </si>
  <si>
    <t>Base Unidades de saúde</t>
  </si>
  <si>
    <t>Apresenta os potenciais locais que podem ser posto de vacinação</t>
  </si>
  <si>
    <t>Base Escolas Municipais</t>
  </si>
  <si>
    <t>Apresenta a demanda de cada um dos bairros por região</t>
  </si>
  <si>
    <t>Coordenadas</t>
  </si>
  <si>
    <t>Local de vacinação</t>
  </si>
  <si>
    <t>Unidade de Saúde Básica</t>
  </si>
  <si>
    <t>Centro 1</t>
  </si>
  <si>
    <t>Centro 2</t>
  </si>
  <si>
    <t>Centro 4</t>
  </si>
  <si>
    <t>Jardim Esplanada</t>
  </si>
  <si>
    <t>Leste 1</t>
  </si>
  <si>
    <t>leste 4</t>
  </si>
  <si>
    <t>leste 8</t>
  </si>
  <si>
    <t>Leste 2</t>
  </si>
  <si>
    <t>Jardim Ismênia</t>
  </si>
  <si>
    <t>Leste 3</t>
  </si>
  <si>
    <t>leste 5</t>
  </si>
  <si>
    <t>leste 6</t>
  </si>
  <si>
    <t>Jardim São José II</t>
  </si>
  <si>
    <t>leste 7</t>
  </si>
  <si>
    <t>Norte 1</t>
  </si>
  <si>
    <t>Norte 2</t>
  </si>
  <si>
    <t>Jardim Telespark</t>
  </si>
  <si>
    <t>Jardim das Industrias</t>
  </si>
  <si>
    <t>Oeste 1</t>
  </si>
  <si>
    <t>Sudeste 1</t>
  </si>
  <si>
    <t>Sudeste 2</t>
  </si>
  <si>
    <t>São Judas</t>
  </si>
  <si>
    <t>Sul 1</t>
  </si>
  <si>
    <t>Campos dos Alemães</t>
  </si>
  <si>
    <t>Sul 2</t>
  </si>
  <si>
    <t>Sul 3</t>
  </si>
  <si>
    <t>Jardim Satélite</t>
  </si>
  <si>
    <t>Sul 4</t>
  </si>
  <si>
    <t>Jardim Morumbi</t>
  </si>
  <si>
    <t>Sul 5</t>
  </si>
  <si>
    <t>-23.176861885261456, -45.87875479930533</t>
  </si>
  <si>
    <t>-23.200010021210364, -45.8830333165008</t>
  </si>
  <si>
    <t>-23.190122169326756, -45.86956941517687</t>
  </si>
  <si>
    <t>-23.192730940379413, -45.90372628951693</t>
  </si>
  <si>
    <t>-23.179305265828454, -45.85877130962124</t>
  </si>
  <si>
    <t>-23.175306908211684, -45.84748050565324</t>
  </si>
  <si>
    <t>-23.169455814938505, -45.84217871650147</t>
  </si>
  <si>
    <t>-23.17473531793629, -45.84168452999339</t>
  </si>
  <si>
    <t>-23.169874988640345, -45.77855773184548</t>
  </si>
  <si>
    <t>-23.19791581827636, -45.78199946068063</t>
  </si>
  <si>
    <t>-23.169697451823247, -45.81342841835346</t>
  </si>
  <si>
    <t>-23.22228605447584, -45.7938437453361</t>
  </si>
  <si>
    <t>-23.151410112468206, -45.899907204861925</t>
  </si>
  <si>
    <t>-23.15954434027543, -45.90909254004568</t>
  </si>
  <si>
    <t>-23.228623253717203, -45.91881663925182</t>
  </si>
  <si>
    <t>-23.206392718227782, -45.85276592999246</t>
  </si>
  <si>
    <t>-23.256140891501953, -45.836205050363134</t>
  </si>
  <si>
    <t>-23.27397106729306, -45.90034630300676</t>
  </si>
  <si>
    <t>-23.250352749337154, -45.88704843184333</t>
  </si>
  <si>
    <t>-23.229031230685102, -45.88463070697598</t>
  </si>
  <si>
    <t>-23.237482789076658, -45.90886383184366</t>
  </si>
  <si>
    <t>-23.250884046749714, -45.9001645558322</t>
  </si>
  <si>
    <t>Centro 3</t>
  </si>
  <si>
    <t>ID</t>
  </si>
  <si>
    <t>-23.174888796765586, -45.89255891650126</t>
  </si>
  <si>
    <t>-23.17888694113522, -45.889608555928696</t>
  </si>
  <si>
    <t>-23.176937569933465, -45.87885268803251</t>
  </si>
  <si>
    <t>-23.181951981595915, -45.88215253063642</t>
  </si>
  <si>
    <t>-23.184348707054344, -45.88010916801821</t>
  </si>
  <si>
    <t>-23.181673016171676, -45.87641608466313</t>
  </si>
  <si>
    <t>-23.187405606444248, -45.868883153192</t>
  </si>
  <si>
    <t>-23.18936992468903, -45.863051532487994</t>
  </si>
  <si>
    <t>-23.172025161171533, -45.781227966564316</t>
  </si>
  <si>
    <t>-23.196804565998832, -45.87890356683547</t>
  </si>
  <si>
    <t>-23.200354017297773, -45.88291312896695</t>
  </si>
  <si>
    <t>-23.19359764651492, -45.874253183849014</t>
  </si>
  <si>
    <t>-23.192693960236795, -45.892655515364126</t>
  </si>
  <si>
    <t>-23.196799241560047, -45.89184514579382</t>
  </si>
  <si>
    <t>-23.199607994563767, -45.88838004349169</t>
  </si>
  <si>
    <t>-23.204393692286402, -45.887778354457154</t>
  </si>
  <si>
    <t>-23.20932104727969, -45.891123791582416</t>
  </si>
  <si>
    <t>-23.202856178944103, -45.89360112773805</t>
  </si>
  <si>
    <t>-23.192677864226, -45.90383782496492</t>
  </si>
  <si>
    <t>-23.20009367296576, -45.901324479318994</t>
  </si>
  <si>
    <t>-23.204871029309263, -45.90057722272343</t>
  </si>
  <si>
    <t>-23.20256885027993, -45.90164458310013</t>
  </si>
  <si>
    <t>-23.179407309118012, -45.85519785548211</t>
  </si>
  <si>
    <t>-23.169867414939393, -45.83988251818516</t>
  </si>
  <si>
    <t>-23.182167563604622, -45.85076330288527</t>
  </si>
  <si>
    <t>-23.137467522236616, -45.783100899882676</t>
  </si>
  <si>
    <t>-23.132562258351715, -45.76809687404989</t>
  </si>
  <si>
    <t>-23.161759910938358, -45.79531362685244</t>
  </si>
  <si>
    <t>-23.18361655773294, -45.79304366956166</t>
  </si>
  <si>
    <t>-23.194318357695746, -45.781774251579606</t>
  </si>
  <si>
    <t>-23.200790337761703, -45.785180692520825</t>
  </si>
  <si>
    <t>-23.253845553550867, -45.91562460084281</t>
  </si>
  <si>
    <t>-23.171564653303054, -45.81264784866662</t>
  </si>
  <si>
    <t>-23.17110781388898, -45.801727230243856</t>
  </si>
  <si>
    <t>-23.17967933952594, -45.81242203343315</t>
  </si>
  <si>
    <t>-23.21602294178458, -45.80864945855051</t>
  </si>
  <si>
    <t>-23.21269687566201, -45.80084266572847</t>
  </si>
  <si>
    <t>-23.18235434302256, -45.831039401861815</t>
  </si>
  <si>
    <t>-23.221968813382833, -45.79552640221969</t>
  </si>
  <si>
    <t>-23.13737627501691, -45.90931004905306</t>
  </si>
  <si>
    <t>-23.13450301760992, -45.91105089313923</t>
  </si>
  <si>
    <t>-23.150808246946028, -45.90257891478136</t>
  </si>
  <si>
    <t>-23.153546728376572, -45.90029066993797</t>
  </si>
  <si>
    <t>-23.156199535998365, -45.90765541819012</t>
  </si>
  <si>
    <t>-23.15976035632253, -45.90877052751769</t>
  </si>
  <si>
    <t>-23.162806594264172, -45.899520786203404</t>
  </si>
  <si>
    <t>-23.23331659686409, -45.881352590571936</t>
  </si>
  <si>
    <t>-23.226820033491368, -45.919093625279075</t>
  </si>
  <si>
    <t>-23.25415355342552, -45.94727833524402</t>
  </si>
  <si>
    <t>-23.209455545957187, -45.90947510821823</t>
  </si>
  <si>
    <t>-23.213815448187432, -45.896221965755586</t>
  </si>
  <si>
    <t>-23.20266377996291, -45.9495058364701</t>
  </si>
  <si>
    <t>-23.196258872026082, -45.85733670156238</t>
  </si>
  <si>
    <t>-23.205738044117865, -45.857361069155125</t>
  </si>
  <si>
    <t>-23.211126545386996, -45.853868866768345</t>
  </si>
  <si>
    <t>-23.240260018002694, -45.842158738531964</t>
  </si>
  <si>
    <t>-23.244124102469332, -45.82557779983874</t>
  </si>
  <si>
    <t>-23.253973153593314, -45.82909412092046</t>
  </si>
  <si>
    <t>-23.272894250080242, -45.86350686753717</t>
  </si>
  <si>
    <t>-23.27259299291042, -45.89757677311257</t>
  </si>
  <si>
    <t>-23.277053491721837, -45.88761182047047</t>
  </si>
  <si>
    <t>-23.280779172636876, -45.88833434176049</t>
  </si>
  <si>
    <t>-23.281621633708664, -45.90114980749068</t>
  </si>
  <si>
    <t>-23.288677226581633, -45.896619216761785</t>
  </si>
  <si>
    <t>-23.2863667803191, -45.89101909301883</t>
  </si>
  <si>
    <t>-23.2391580946087, -45.885902477767225</t>
  </si>
  <si>
    <t>-23.250134888111205, -45.88458231808732</t>
  </si>
  <si>
    <t>-23.21658893567817, -45.89189464591117</t>
  </si>
  <si>
    <t>-23.31803455462893, -45.937292996827296</t>
  </si>
  <si>
    <t>-23.2380168903003, -45.89750019752546</t>
  </si>
  <si>
    <t>-23.255886758051616, -45.898510463881074</t>
  </si>
  <si>
    <t>-23.250664902316313, -45.90093306649612</t>
  </si>
  <si>
    <t>-23.233694818710863, -45.90536473971655</t>
  </si>
  <si>
    <t>-23.237908062080066, -45.909705068146955</t>
  </si>
  <si>
    <t>-23.256635114500394, -45.941004111040975</t>
  </si>
  <si>
    <t>-23.207796460900074, -45.883505490267126</t>
  </si>
  <si>
    <t>Jardim Matarazzo; Vila Santa Luzia; Jardim Santos Dumont; Jardim Vale Paraíso (parte); Vila Santa Cruz I; Favela Vila Nova Esperança; Conj. Res. Monte Castelo</t>
  </si>
  <si>
    <t>Jardim Vale Paraíso(parte); Vila Piratininga; Jardim Topázio; Jardim Bandeirantes; Vila Cardoso; Vila Ipiranga; Jardim Paulista</t>
  </si>
  <si>
    <t>Jardim Maringá; Jardim N.Sra.Fátima; Jardim Margareth; Jardim Renata; Jardim Santa Madalena; Vila Luzia; Vila Guaianazes; Vila Icaraí; Vila Jaci</t>
  </si>
  <si>
    <t>Jardim Esplanada; Jardim Esplanada II; Jardim Nova América; Jardim Nova Europa; Vila Santa Rita; Conj.Hab. Vale dos Pinheiros; Chácara dos Eucaliptos; Serimbura-Bairro; Bairro dos Pinheiros; Residencial Esplanada do Sol</t>
  </si>
  <si>
    <t>Jardim Apolo II; Residencial Vista Linda</t>
  </si>
  <si>
    <t>Jardim Ismênia; Jardim Maracanã; Jardim Olímpia; Vila Tatetuba</t>
  </si>
  <si>
    <t>Eugênio de Melo; Jardim Ipê; Faz.N.Sra.da Conceição(parte); Faz.Vila Franca (parte); Faz.Toninho Ferreira (parte); Jardim Valparaíba; Conj. Res. Parque das Américas; Conj. Hab. Intervale; Conj. Hab. Vila Tatetuba; Conj. Hab. Vila Tatetuba; Conj. Res. Planalto; Conj. Integração; Martins Guimarães-Bairro; Faz.Pilão Arcado; Sol Nascente (025); Renascer I; Renascer II; Conj.Res.Jardim das Flores; Faz.Taira (parte); Faz.Honda (parte); Faz.Takanashi (parte); Terra Nova São José dos Campos</t>
  </si>
  <si>
    <t>Residencial Galo Branco; Residencial Armando Moreira Righi; Res. da Ribeira; Mantiqueira I e II; Jardim Itapuã</t>
  </si>
  <si>
    <t>Faz.Taira(parte); Faz.Honda(parte); Faz.Takanashi(parte); Faz.N.Sra.da Conceição(parte); Faz.Vila Franca(parte); Faz.Toninho Ferreira(parte); Jardim Santa Inês I</t>
  </si>
  <si>
    <t>Jardim Castanheiras; Jardim Paraíso do Sol; Jardim Nova Michigan; Araújo-Ch. (002); Águas da Prata-Ch. (079); Jardim São José-leste; Jardim Santa Inês III; Conj. Hab. São José; Jardim Coqueiro (008);Frei Galvão</t>
  </si>
  <si>
    <t>Parque Novo Horizonte; Jardim Cerejeiras; Cajurú-Bairro (parte); Residencial Dom Bosco; Santa Helena (020);Jardim das Paineira I e II</t>
  </si>
  <si>
    <t>Parque Nova Esperança; Mato Dentro-Bairro (parte); Jd. San Rafael; Nova Michigam-Ch. II, III e IV (026)</t>
  </si>
  <si>
    <t>Bom Retiro-Bairro(parte); Capão Grosso II(006);Ebenezer(010); Ch.Majestic(011); Morada do Sol(013); Portal do Céu(014); Primavera II(016); Santa Rita(024); Rec.dos Lagos(028); Jd. Sta. Lucia(033); Cambucá(036); Lucio de Oliveira Mota; Capão Grosso-Bairro; Bica D'Água(003); Ch. Capão Grosso I(005); Castanheira II(007); Morada do Fenix(012); Santa Maria I(023) Ch. Sitio Jatai</t>
  </si>
  <si>
    <t>Mato Dentro-Bairro;Bairrinho-Bairro;N.Sra.do Bom Retiro;Bom Retiro-Bairro (parte);Ch. Boa Esperança(004);Ch.São Vicente(009);Primavera I(015); Sta. Hermínia(021); Sítio Encantado(024); Vila Matilde(035);Fazenda Bom Retiro; Jardim São Vicente</t>
  </si>
  <si>
    <t>Jardim Santa Inês II; Mirante I e II; Jardim Nova Detroit; Jardim Pararangaba</t>
  </si>
  <si>
    <t>Cidade Vista Verde; Condomínio Floresta; Vilaggio D'Antonini; Chácara Pousada do Vale; Jardim Diamante; Jardim Motorama</t>
  </si>
  <si>
    <t>Ressaca-Bairro; Jardim Mariana II; Santa Cecília I(018); Santa Cecília II(019); Maravilhas do Cajuru(031), Vila Monterey, Jardim Helena; Conj. Res. JK</t>
  </si>
  <si>
    <t>Vila Paiva, Jardim Boa Vista, Vl.Paiva-remanescente(069); Buquirinha-Bairro(parte); Serrote - Bairro; Serrote-Ch.(001); Recanto do Vale(017); Ch. Santa Luzia(022)</t>
  </si>
  <si>
    <t>Vila Unidos, Caete-Bairro (parte), Oliveiras-Ch.(045), Miranda-Ch.(049), Guimarães-Remanescente(059), Minas Gerais; Vila Dirce</t>
  </si>
  <si>
    <t>Vila Alexandrina (parte), Vila do Carmo, Vila Dona, Vila Esmeralda, Vila Simone, Vila do Pena(073); Jaguariuna-Bairro(parte); Vila Machado</t>
  </si>
  <si>
    <t>Vila Cristina, Conj.Res. Nova Cristina, Jardim Jaci, Vila Rangel, Vila Chiquinha, Jardim Ouro Preto; Santana-Bairro, Jardim Anchieta, Jardim Nova Paulicéia</t>
  </si>
  <si>
    <t>Jardim das Indústrias; Vargem Grande-Bairro(parte), Fazenda Jataí, Rhodia-Vl.(063); Vargem Grande-Bairro(parte), Águas do Canindu-Ch.(037), Hawai-Ch.(048), Espelho D'Água, Colinas do Parahyba; Banhado(parte); Fav.Vila Rhodia; Vila Rossi, Vila Zizinha; Vila Alexandrina (parte), Vila César; Vila Pasto Alto</t>
  </si>
  <si>
    <t>Jardim Por do Sol; Limoeiro-Bairro (acima curva de nível 555m.); Rua da Palha (084 parte); Jardim Alvorada</t>
  </si>
  <si>
    <t>Limoeiro-Bairro (abaixo curva de nível 555); Rua da Palha (084 parte); Jardim Colinas</t>
  </si>
  <si>
    <t>Parque Residencial Aquarius; Jardim Altos do Esplanada; Jardim Cassiano Ricardo; Royal Park; Jardim Aquarius; Bosque Imperial; Residencial Sunset Park</t>
  </si>
  <si>
    <t>Vila São Benedito; Jardim Souto; Residencial Cambuí; São Francisco Xavier, Bairro dos Ferreiras</t>
  </si>
  <si>
    <t>Jardim do Lago; Putim-Bairro (parte); Putim-Bairro (parte); Parque Santos Dumont; Jardim Santa Luzia; Recanto dos Eucaliptos(087); Jd. Santa Rosa; Jd. Santa Julia; Res. Santa Rosa; Residencial São Francisco; Altos do Uirá(090); Jardim Colorado; Parque Martim Cererê; Residencial Flamboyant; Res. Bell Park; Sítio Bom Jesus(092)</t>
  </si>
  <si>
    <t>Jardim São Judas Tadeu; Conjunto São Judas Tadeu; Jardim Santa Fé; Jardim Santo Onofre; Vila Iracema; Vila Rica</t>
  </si>
  <si>
    <t>Parque Interlagos; Pernambucana de Baixo-Bairro; Jardim Mesquita(082); Terrinha(094); Torrão de Ouro-Ch.I e II(083); R. Pinheirinho(085); Caramujo; Torrão de Ouro; Conj. Hab. Polícia Militar; Residencial Jatobá; Residencial Juritis; Vila Adriana I e II; Pernambucana de Cima-Bairro (parte); Conj.Res.Nosso Teto; Recanto das Jabuticabeiras (072); Pernambucana de Cima-Bairro (parte); Recanto dos Nobres-Ch. (093)</t>
  </si>
  <si>
    <t>Jardim Colonial; Jardim Imperial; Pinheirinho; Conj. Hab. Elmano F. Veloso</t>
  </si>
  <si>
    <t>Jardim Estoril; Jardim Madureira; Quinta das Flores; Jardim Del Rey; Jardim Portugal; Conjj. Res. Primavera</t>
  </si>
  <si>
    <t>Jardim Satélite; Residencial Jardins; Floradas de São José</t>
  </si>
  <si>
    <t>Jardim Paraíso; Floradas de São José; Conj. Res. Cidade Jardim; Jardim Anhembi; Jardim América, Res. San Marino</t>
  </si>
  <si>
    <t>Jardim Oriente; Conj. Res. Sol Nascente; Jd Terras do Sul; Jardim Oriental; Jardim do Céu; Jardim Rosário</t>
  </si>
  <si>
    <t>Palmeiras de São José; Parque Residencial União; Jardim Juliana</t>
  </si>
  <si>
    <t>Rio Comprido(086); Jardim Vale do Sol; Chácaras Reunidas, R.Januaria(091)</t>
  </si>
  <si>
    <t>Vila Nova Conceição; Jardim Aeroporto; Vila das Acácias; Vila Letônia; Vila Nair; Vila São Bento; Vila Luchetti; Xingu(Luchetti)</t>
  </si>
  <si>
    <t>coordenadas</t>
  </si>
  <si>
    <t>Custo para transformar em ponto de Vacinação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</si>
</sst>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9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0"/>
      <color rgb="FF000000"/>
      <name val="Arial"/>
      <family val="2"/>
    </font>
    <font>
      <b/>
      <sz val="14"/>
      <color rgb="FF222222"/>
      <name val="Arial"/>
      <family val="2"/>
    </font>
    <font>
      <sz val="14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9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3" fontId="0" fillId="0" borderId="0" xfId="0" applyNumberFormat="1"/>
    <xf numFmtId="3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3" fontId="1" fillId="2" borderId="8" xfId="0" applyNumberFormat="1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3" fontId="1" fillId="0" borderId="8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3" fontId="3" fillId="3" borderId="1" xfId="0" applyNumberFormat="1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0" borderId="0" xfId="0" applyFont="1"/>
    <xf numFmtId="0" fontId="1" fillId="0" borderId="10" xfId="0" applyFont="1" applyBorder="1"/>
    <xf numFmtId="0" fontId="1" fillId="0" borderId="10" xfId="0" applyFont="1" applyFill="1" applyBorder="1"/>
    <xf numFmtId="0" fontId="1" fillId="0" borderId="10" xfId="0" applyFont="1" applyBorder="1" applyAlignment="1">
      <alignment vertical="center"/>
    </xf>
    <xf numFmtId="0" fontId="0" fillId="0" borderId="10" xfId="0" applyBorder="1"/>
    <xf numFmtId="0" fontId="6" fillId="0" borderId="10" xfId="0" applyFont="1" applyBorder="1"/>
    <xf numFmtId="0" fontId="1" fillId="0" borderId="10" xfId="0" applyFont="1" applyFill="1" applyBorder="1" applyAlignment="1">
      <alignment horizontal="left" vertical="center" wrapText="1"/>
    </xf>
    <xf numFmtId="3" fontId="1" fillId="0" borderId="10" xfId="0" applyNumberFormat="1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3" fontId="3" fillId="0" borderId="1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3" fontId="1" fillId="2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3" fontId="0" fillId="0" borderId="0" xfId="0" applyNumberFormat="1" applyBorder="1"/>
    <xf numFmtId="0" fontId="1" fillId="0" borderId="0" xfId="0" applyFont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wrapText="1"/>
    </xf>
    <xf numFmtId="0" fontId="5" fillId="8" borderId="0" xfId="0" applyFont="1" applyFill="1" applyAlignment="1">
      <alignment wrapText="1"/>
    </xf>
    <xf numFmtId="0" fontId="5" fillId="1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5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7" borderId="0" xfId="0" applyFont="1" applyFill="1" applyAlignment="1">
      <alignment vertical="center"/>
    </xf>
    <xf numFmtId="0" fontId="5" fillId="9" borderId="0" xfId="0" applyFont="1" applyFill="1" applyAlignment="1">
      <alignment vertical="center"/>
    </xf>
    <xf numFmtId="0" fontId="1" fillId="12" borderId="10" xfId="0" applyFont="1" applyFill="1" applyBorder="1"/>
    <xf numFmtId="0" fontId="0" fillId="11" borderId="10" xfId="0" applyFill="1" applyBorder="1"/>
    <xf numFmtId="0" fontId="6" fillId="11" borderId="10" xfId="0" applyFont="1" applyFill="1" applyBorder="1"/>
    <xf numFmtId="0" fontId="0" fillId="12" borderId="10" xfId="0" applyFill="1" applyBorder="1"/>
    <xf numFmtId="0" fontId="6" fillId="12" borderId="10" xfId="0" applyFont="1" applyFill="1" applyBorder="1"/>
    <xf numFmtId="0" fontId="0" fillId="14" borderId="10" xfId="0" applyFill="1" applyBorder="1"/>
    <xf numFmtId="0" fontId="6" fillId="14" borderId="10" xfId="0" applyFont="1" applyFill="1" applyBorder="1"/>
    <xf numFmtId="0" fontId="1" fillId="14" borderId="10" xfId="0" applyFont="1" applyFill="1" applyBorder="1"/>
    <xf numFmtId="0" fontId="0" fillId="7" borderId="10" xfId="0" applyFill="1" applyBorder="1"/>
    <xf numFmtId="0" fontId="6" fillId="7" borderId="10" xfId="0" applyFont="1" applyFill="1" applyBorder="1"/>
    <xf numFmtId="0" fontId="0" fillId="15" borderId="10" xfId="0" applyFill="1" applyBorder="1"/>
    <xf numFmtId="0" fontId="6" fillId="15" borderId="10" xfId="0" applyFont="1" applyFill="1" applyBorder="1"/>
    <xf numFmtId="0" fontId="1" fillId="15" borderId="10" xfId="0" applyFont="1" applyFill="1" applyBorder="1"/>
    <xf numFmtId="0" fontId="1" fillId="16" borderId="10" xfId="0" applyFont="1" applyFill="1" applyBorder="1"/>
    <xf numFmtId="0" fontId="0" fillId="16" borderId="10" xfId="0" applyFill="1" applyBorder="1"/>
    <xf numFmtId="0" fontId="6" fillId="16" borderId="10" xfId="0" applyFont="1" applyFill="1" applyBorder="1"/>
    <xf numFmtId="0" fontId="1" fillId="17" borderId="10" xfId="0" applyFont="1" applyFill="1" applyBorder="1"/>
    <xf numFmtId="0" fontId="1" fillId="13" borderId="10" xfId="0" applyFont="1" applyFill="1" applyBorder="1"/>
    <xf numFmtId="0" fontId="0" fillId="0" borderId="10" xfId="0" applyFill="1" applyBorder="1"/>
    <xf numFmtId="0" fontId="6" fillId="0" borderId="10" xfId="0" applyFont="1" applyFill="1" applyBorder="1"/>
    <xf numFmtId="0" fontId="7" fillId="0" borderId="10" xfId="0" applyFont="1" applyFill="1" applyBorder="1"/>
    <xf numFmtId="0" fontId="0" fillId="0" borderId="0" xfId="0" applyFill="1"/>
    <xf numFmtId="0" fontId="2" fillId="18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164" fontId="0" fillId="0" borderId="10" xfId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6BD997"/>
      <color rgb="FF8D8FD9"/>
      <color rgb="FFE6595A"/>
      <color rgb="FFFF5540"/>
      <color rgb="FFA9A7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1</xdr:row>
      <xdr:rowOff>0</xdr:rowOff>
    </xdr:from>
    <xdr:to>
      <xdr:col>12</xdr:col>
      <xdr:colOff>66675</xdr:colOff>
      <xdr:row>13</xdr:row>
      <xdr:rowOff>209551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27487FD-9109-496F-9696-1E9446041F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00" t="1867" r="2879" b="2410"/>
        <a:stretch/>
      </xdr:blipFill>
      <xdr:spPr>
        <a:xfrm>
          <a:off x="6038850" y="238125"/>
          <a:ext cx="5343525" cy="3781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showGridLines="0" workbookViewId="0">
      <selection activeCell="H16" sqref="H16"/>
    </sheetView>
  </sheetViews>
  <sheetFormatPr defaultColWidth="8.85546875" defaultRowHeight="15" x14ac:dyDescent="0.25"/>
  <cols>
    <col min="2" max="2" width="26" customWidth="1"/>
    <col min="3" max="3" width="18.85546875" customWidth="1"/>
  </cols>
  <sheetData>
    <row r="2" spans="2:3" x14ac:dyDescent="0.25">
      <c r="B2" s="54" t="s">
        <v>10</v>
      </c>
      <c r="C2" s="54" t="s">
        <v>9</v>
      </c>
    </row>
    <row r="3" spans="2:3" x14ac:dyDescent="0.25">
      <c r="B3" s="49" t="s">
        <v>11</v>
      </c>
      <c r="C3" s="50">
        <v>72115</v>
      </c>
    </row>
    <row r="4" spans="2:3" x14ac:dyDescent="0.25">
      <c r="B4" s="48" t="s">
        <v>12</v>
      </c>
      <c r="C4" s="51">
        <v>59800</v>
      </c>
    </row>
    <row r="5" spans="2:3" x14ac:dyDescent="0.25">
      <c r="B5" s="49" t="s">
        <v>13</v>
      </c>
      <c r="C5" s="50">
        <v>160990</v>
      </c>
    </row>
    <row r="6" spans="2:3" x14ac:dyDescent="0.25">
      <c r="B6" s="48" t="s">
        <v>14</v>
      </c>
      <c r="C6" s="51">
        <v>45800</v>
      </c>
    </row>
    <row r="7" spans="2:3" x14ac:dyDescent="0.25">
      <c r="B7" s="49" t="s">
        <v>15</v>
      </c>
      <c r="C7" s="50">
        <v>233536</v>
      </c>
    </row>
    <row r="8" spans="2:3" x14ac:dyDescent="0.25">
      <c r="B8" s="48" t="s">
        <v>0</v>
      </c>
      <c r="C8" s="51">
        <v>41163</v>
      </c>
    </row>
    <row r="9" spans="2:3" x14ac:dyDescent="0.25">
      <c r="B9" s="49" t="s">
        <v>16</v>
      </c>
      <c r="C9" s="50">
        <v>1342</v>
      </c>
    </row>
    <row r="10" spans="2:3" x14ac:dyDescent="0.25">
      <c r="B10" s="52"/>
      <c r="C10" s="5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44"/>
  <sheetViews>
    <sheetView topLeftCell="A35" workbookViewId="0">
      <selection activeCell="B2" sqref="B2:F43"/>
    </sheetView>
  </sheetViews>
  <sheetFormatPr defaultColWidth="8.85546875" defaultRowHeight="15" x14ac:dyDescent="0.25"/>
  <cols>
    <col min="2" max="2" width="11.7109375" customWidth="1"/>
    <col min="3" max="3" width="15.140625" customWidth="1"/>
    <col min="4" max="4" width="15.42578125" customWidth="1"/>
    <col min="5" max="5" width="16.28515625" customWidth="1"/>
    <col min="6" max="6" width="28" customWidth="1"/>
  </cols>
  <sheetData>
    <row r="2" spans="2:6" ht="45.75" thickBot="1" x14ac:dyDescent="0.3">
      <c r="B2" s="14" t="s">
        <v>10</v>
      </c>
      <c r="C2" s="16" t="s">
        <v>17</v>
      </c>
      <c r="D2" s="16" t="s">
        <v>18</v>
      </c>
      <c r="E2" s="16" t="s">
        <v>19</v>
      </c>
      <c r="F2" s="15" t="s">
        <v>20</v>
      </c>
    </row>
    <row r="3" spans="2:6" ht="15.75" thickBot="1" x14ac:dyDescent="0.3">
      <c r="B3" s="8" t="s">
        <v>13</v>
      </c>
      <c r="C3" s="1">
        <v>521</v>
      </c>
      <c r="D3" s="3">
        <v>1646</v>
      </c>
      <c r="E3" s="1">
        <v>3.2</v>
      </c>
      <c r="F3" s="9" t="s">
        <v>21</v>
      </c>
    </row>
    <row r="4" spans="2:6" ht="15.75" thickBot="1" x14ac:dyDescent="0.3">
      <c r="B4" s="6" t="s">
        <v>13</v>
      </c>
      <c r="C4" s="5">
        <v>1432</v>
      </c>
      <c r="D4" s="5">
        <v>4609</v>
      </c>
      <c r="E4" s="4">
        <v>3.2</v>
      </c>
      <c r="F4" s="7" t="s">
        <v>22</v>
      </c>
    </row>
    <row r="5" spans="2:6" ht="30.75" thickBot="1" x14ac:dyDescent="0.3">
      <c r="B5" s="8" t="s">
        <v>13</v>
      </c>
      <c r="C5" s="3">
        <v>2561</v>
      </c>
      <c r="D5" s="3">
        <v>8505</v>
      </c>
      <c r="E5" s="1">
        <v>3.3</v>
      </c>
      <c r="F5" s="9" t="s">
        <v>23</v>
      </c>
    </row>
    <row r="6" spans="2:6" ht="105.75" thickBot="1" x14ac:dyDescent="0.3">
      <c r="B6" s="6" t="s">
        <v>13</v>
      </c>
      <c r="C6" s="5">
        <v>2433</v>
      </c>
      <c r="D6" s="5">
        <v>8391</v>
      </c>
      <c r="E6" s="4">
        <v>3.4</v>
      </c>
      <c r="F6" s="7" t="s">
        <v>24</v>
      </c>
    </row>
    <row r="7" spans="2:6" ht="15.75" thickBot="1" x14ac:dyDescent="0.3">
      <c r="B7" s="8" t="s">
        <v>13</v>
      </c>
      <c r="C7" s="1">
        <v>883</v>
      </c>
      <c r="D7" s="3">
        <v>3047</v>
      </c>
      <c r="E7" s="1">
        <v>3.5</v>
      </c>
      <c r="F7" s="9" t="s">
        <v>25</v>
      </c>
    </row>
    <row r="8" spans="2:6" ht="15.75" thickBot="1" x14ac:dyDescent="0.3">
      <c r="B8" s="6" t="s">
        <v>13</v>
      </c>
      <c r="C8" s="5">
        <v>1198</v>
      </c>
      <c r="D8" s="5">
        <v>3888</v>
      </c>
      <c r="E8" s="4">
        <v>3.2</v>
      </c>
      <c r="F8" s="7" t="s">
        <v>26</v>
      </c>
    </row>
    <row r="9" spans="2:6" ht="30.75" thickBot="1" x14ac:dyDescent="0.3">
      <c r="B9" s="8" t="s">
        <v>13</v>
      </c>
      <c r="C9" s="1">
        <v>571</v>
      </c>
      <c r="D9" s="3">
        <v>1407</v>
      </c>
      <c r="E9" s="1">
        <v>2.5</v>
      </c>
      <c r="F9" s="9" t="s">
        <v>27</v>
      </c>
    </row>
    <row r="10" spans="2:6" ht="15.75" thickBot="1" x14ac:dyDescent="0.3">
      <c r="B10" s="6" t="s">
        <v>13</v>
      </c>
      <c r="C10" s="4">
        <v>503</v>
      </c>
      <c r="D10" s="5">
        <v>1469</v>
      </c>
      <c r="E10" s="4">
        <v>2.9</v>
      </c>
      <c r="F10" s="7" t="s">
        <v>28</v>
      </c>
    </row>
    <row r="11" spans="2:6" ht="15.75" thickBot="1" x14ac:dyDescent="0.3">
      <c r="B11" s="8" t="s">
        <v>13</v>
      </c>
      <c r="C11" s="1">
        <v>301</v>
      </c>
      <c r="D11" s="1">
        <v>984</v>
      </c>
      <c r="E11" s="1">
        <v>3.3</v>
      </c>
      <c r="F11" s="9" t="s">
        <v>29</v>
      </c>
    </row>
    <row r="12" spans="2:6" ht="15.75" thickBot="1" x14ac:dyDescent="0.3">
      <c r="B12" s="6" t="s">
        <v>13</v>
      </c>
      <c r="C12" s="4">
        <v>204</v>
      </c>
      <c r="D12" s="4">
        <v>647</v>
      </c>
      <c r="E12" s="4">
        <v>3.2</v>
      </c>
      <c r="F12" s="7" t="s">
        <v>30</v>
      </c>
    </row>
    <row r="13" spans="2:6" ht="15.75" thickBot="1" x14ac:dyDescent="0.3">
      <c r="B13" s="8" t="s">
        <v>13</v>
      </c>
      <c r="C13" s="1">
        <v>886</v>
      </c>
      <c r="D13" s="3">
        <v>2183</v>
      </c>
      <c r="E13" s="1">
        <v>2.5</v>
      </c>
      <c r="F13" s="9" t="s">
        <v>31</v>
      </c>
    </row>
    <row r="14" spans="2:6" ht="60.75" thickBot="1" x14ac:dyDescent="0.3">
      <c r="B14" s="6" t="s">
        <v>13</v>
      </c>
      <c r="C14" s="4">
        <v>113</v>
      </c>
      <c r="D14" s="4">
        <v>487</v>
      </c>
      <c r="E14" s="4">
        <v>4.3</v>
      </c>
      <c r="F14" s="7" t="s">
        <v>32</v>
      </c>
    </row>
    <row r="15" spans="2:6" ht="90.75" thickBot="1" x14ac:dyDescent="0.3">
      <c r="B15" s="8" t="s">
        <v>13</v>
      </c>
      <c r="C15" s="1">
        <v>590</v>
      </c>
      <c r="D15" s="3">
        <v>1997</v>
      </c>
      <c r="E15" s="1">
        <v>3.4</v>
      </c>
      <c r="F15" s="9" t="s">
        <v>33</v>
      </c>
    </row>
    <row r="16" spans="2:6" ht="90.75" thickBot="1" x14ac:dyDescent="0.3">
      <c r="B16" s="6" t="s">
        <v>13</v>
      </c>
      <c r="C16" s="4">
        <v>779</v>
      </c>
      <c r="D16" s="5">
        <v>2534</v>
      </c>
      <c r="E16" s="4">
        <v>3.3</v>
      </c>
      <c r="F16" s="7" t="s">
        <v>34</v>
      </c>
    </row>
    <row r="17" spans="2:6" ht="15.75" thickBot="1" x14ac:dyDescent="0.3">
      <c r="B17" s="8" t="s">
        <v>13</v>
      </c>
      <c r="C17" s="1">
        <v>350</v>
      </c>
      <c r="D17" s="3">
        <v>1259</v>
      </c>
      <c r="E17" s="1">
        <v>3.6</v>
      </c>
      <c r="F17" s="9" t="s">
        <v>35</v>
      </c>
    </row>
    <row r="18" spans="2:6" ht="60.75" thickBot="1" x14ac:dyDescent="0.3">
      <c r="B18" s="6" t="s">
        <v>13</v>
      </c>
      <c r="C18" s="5">
        <v>4084</v>
      </c>
      <c r="D18" s="5">
        <v>14385</v>
      </c>
      <c r="E18" s="4">
        <v>3.5</v>
      </c>
      <c r="F18" s="7" t="s">
        <v>36</v>
      </c>
    </row>
    <row r="19" spans="2:6" ht="120.75" thickBot="1" x14ac:dyDescent="0.3">
      <c r="B19" s="8" t="s">
        <v>13</v>
      </c>
      <c r="C19" s="1">
        <v>116</v>
      </c>
      <c r="D19" s="1">
        <v>412</v>
      </c>
      <c r="E19" s="1">
        <v>3.6</v>
      </c>
      <c r="F19" s="9" t="s">
        <v>37</v>
      </c>
    </row>
    <row r="20" spans="2:6" ht="15.75" thickBot="1" x14ac:dyDescent="0.3">
      <c r="B20" s="6" t="s">
        <v>13</v>
      </c>
      <c r="C20" s="5">
        <v>1699</v>
      </c>
      <c r="D20" s="5">
        <v>6045</v>
      </c>
      <c r="E20" s="4">
        <v>3.6</v>
      </c>
      <c r="F20" s="7" t="s">
        <v>38</v>
      </c>
    </row>
    <row r="21" spans="2:6" ht="75.75" thickBot="1" x14ac:dyDescent="0.3">
      <c r="B21" s="8" t="s">
        <v>13</v>
      </c>
      <c r="C21" s="3">
        <v>1578</v>
      </c>
      <c r="D21" s="3">
        <v>5927</v>
      </c>
      <c r="E21" s="1">
        <v>3.8</v>
      </c>
      <c r="F21" s="9" t="s">
        <v>39</v>
      </c>
    </row>
    <row r="22" spans="2:6" ht="75.75" thickBot="1" x14ac:dyDescent="0.3">
      <c r="B22" s="6" t="s">
        <v>13</v>
      </c>
      <c r="C22" s="5">
        <v>2583</v>
      </c>
      <c r="D22" s="5">
        <v>9232</v>
      </c>
      <c r="E22" s="4">
        <v>3.6</v>
      </c>
      <c r="F22" s="7" t="s">
        <v>40</v>
      </c>
    </row>
    <row r="23" spans="2:6" ht="75.75" thickBot="1" x14ac:dyDescent="0.3">
      <c r="B23" s="8" t="s">
        <v>13</v>
      </c>
      <c r="C23" s="1">
        <v>358</v>
      </c>
      <c r="D23" s="3">
        <v>1330</v>
      </c>
      <c r="E23" s="1">
        <v>3.7</v>
      </c>
      <c r="F23" s="9" t="s">
        <v>41</v>
      </c>
    </row>
    <row r="24" spans="2:6" ht="60.75" thickBot="1" x14ac:dyDescent="0.3">
      <c r="B24" s="6" t="s">
        <v>13</v>
      </c>
      <c r="C24" s="4">
        <v>316</v>
      </c>
      <c r="D24" s="5">
        <v>1114</v>
      </c>
      <c r="E24" s="4">
        <v>3.5</v>
      </c>
      <c r="F24" s="7" t="s">
        <v>42</v>
      </c>
    </row>
    <row r="25" spans="2:6" ht="30.75" thickBot="1" x14ac:dyDescent="0.3">
      <c r="B25" s="8" t="s">
        <v>13</v>
      </c>
      <c r="C25" s="3">
        <v>3484</v>
      </c>
      <c r="D25" s="3">
        <v>12480</v>
      </c>
      <c r="E25" s="1">
        <v>3.6</v>
      </c>
      <c r="F25" s="9" t="s">
        <v>43</v>
      </c>
    </row>
    <row r="26" spans="2:6" ht="15.75" thickBot="1" x14ac:dyDescent="0.3">
      <c r="B26" s="6" t="s">
        <v>13</v>
      </c>
      <c r="C26" s="4">
        <v>897</v>
      </c>
      <c r="D26" s="5">
        <v>3178</v>
      </c>
      <c r="E26" s="4">
        <v>3.5</v>
      </c>
      <c r="F26" s="7" t="s">
        <v>44</v>
      </c>
    </row>
    <row r="27" spans="2:6" ht="105.75" thickBot="1" x14ac:dyDescent="0.3">
      <c r="B27" s="8" t="s">
        <v>13</v>
      </c>
      <c r="C27" s="1">
        <v>590</v>
      </c>
      <c r="D27" s="3">
        <v>2114</v>
      </c>
      <c r="E27" s="1">
        <v>3.6</v>
      </c>
      <c r="F27" s="9" t="s">
        <v>45</v>
      </c>
    </row>
    <row r="28" spans="2:6" ht="165.75" thickBot="1" x14ac:dyDescent="0.3">
      <c r="B28" s="6" t="s">
        <v>13</v>
      </c>
      <c r="C28" s="5">
        <v>1374</v>
      </c>
      <c r="D28" s="5">
        <v>4929</v>
      </c>
      <c r="E28" s="4">
        <v>3.6</v>
      </c>
      <c r="F28" s="7" t="s">
        <v>46</v>
      </c>
    </row>
    <row r="29" spans="2:6" ht="165.75" thickBot="1" x14ac:dyDescent="0.3">
      <c r="B29" s="8" t="s">
        <v>13</v>
      </c>
      <c r="C29" s="3">
        <v>1851</v>
      </c>
      <c r="D29" s="3">
        <v>6525</v>
      </c>
      <c r="E29" s="1">
        <v>3.5</v>
      </c>
      <c r="F29" s="9" t="s">
        <v>47</v>
      </c>
    </row>
    <row r="30" spans="2:6" ht="15.75" thickBot="1" x14ac:dyDescent="0.3">
      <c r="B30" s="6" t="s">
        <v>13</v>
      </c>
      <c r="C30" s="4">
        <v>882</v>
      </c>
      <c r="D30" s="4">
        <v>3041</v>
      </c>
      <c r="E30" s="4">
        <v>3.4</v>
      </c>
      <c r="F30" s="7" t="s">
        <v>48</v>
      </c>
    </row>
    <row r="31" spans="2:6" ht="15.75" thickBot="1" x14ac:dyDescent="0.3">
      <c r="B31" s="8" t="s">
        <v>13</v>
      </c>
      <c r="C31" s="1">
        <v>886</v>
      </c>
      <c r="D31" s="1">
        <v>3003</v>
      </c>
      <c r="E31" s="1">
        <v>3.4</v>
      </c>
      <c r="F31" s="9" t="s">
        <v>49</v>
      </c>
    </row>
    <row r="32" spans="2:6" ht="15.75" thickBot="1" x14ac:dyDescent="0.3">
      <c r="B32" s="6" t="s">
        <v>13</v>
      </c>
      <c r="C32" s="5">
        <v>1449</v>
      </c>
      <c r="D32" s="5">
        <v>5080</v>
      </c>
      <c r="E32" s="4">
        <v>3.5</v>
      </c>
      <c r="F32" s="7" t="s">
        <v>50</v>
      </c>
    </row>
    <row r="33" spans="2:6" ht="30.75" thickBot="1" x14ac:dyDescent="0.3">
      <c r="B33" s="8" t="s">
        <v>13</v>
      </c>
      <c r="C33" s="1">
        <v>1217</v>
      </c>
      <c r="D33" s="1">
        <v>4013</v>
      </c>
      <c r="E33" s="1">
        <v>3.3</v>
      </c>
      <c r="F33" s="9" t="s">
        <v>51</v>
      </c>
    </row>
    <row r="34" spans="2:6" ht="60.75" thickBot="1" x14ac:dyDescent="0.3">
      <c r="B34" s="6" t="s">
        <v>13</v>
      </c>
      <c r="C34" s="5">
        <v>1075</v>
      </c>
      <c r="D34" s="5">
        <v>3760</v>
      </c>
      <c r="E34" s="4">
        <v>3.5</v>
      </c>
      <c r="F34" s="7" t="s">
        <v>52</v>
      </c>
    </row>
    <row r="35" spans="2:6" ht="15.75" thickBot="1" x14ac:dyDescent="0.3">
      <c r="B35" s="8" t="s">
        <v>13</v>
      </c>
      <c r="C35" s="3">
        <v>2267</v>
      </c>
      <c r="D35" s="3">
        <v>8187</v>
      </c>
      <c r="E35" s="1">
        <v>3.6</v>
      </c>
      <c r="F35" s="9" t="s">
        <v>53</v>
      </c>
    </row>
    <row r="36" spans="2:6" ht="30.75" thickBot="1" x14ac:dyDescent="0.3">
      <c r="B36" s="6" t="s">
        <v>13</v>
      </c>
      <c r="C36" s="4">
        <v>513</v>
      </c>
      <c r="D36" s="4">
        <v>1767</v>
      </c>
      <c r="E36" s="4">
        <v>3.4</v>
      </c>
      <c r="F36" s="7" t="s">
        <v>54</v>
      </c>
    </row>
    <row r="37" spans="2:6" ht="30.75" thickBot="1" x14ac:dyDescent="0.3">
      <c r="B37" s="8" t="s">
        <v>13</v>
      </c>
      <c r="C37" s="1">
        <v>492</v>
      </c>
      <c r="D37" s="3">
        <v>1965</v>
      </c>
      <c r="E37" s="1">
        <v>4</v>
      </c>
      <c r="F37" s="9" t="s">
        <v>55</v>
      </c>
    </row>
    <row r="38" spans="2:6" ht="15.75" thickBot="1" x14ac:dyDescent="0.3">
      <c r="B38" s="6" t="s">
        <v>13</v>
      </c>
      <c r="C38" s="4">
        <v>307</v>
      </c>
      <c r="D38" s="5">
        <v>1063</v>
      </c>
      <c r="E38" s="4">
        <v>3.5</v>
      </c>
      <c r="F38" s="7" t="s">
        <v>56</v>
      </c>
    </row>
    <row r="39" spans="2:6" ht="15.75" thickBot="1" x14ac:dyDescent="0.3">
      <c r="B39" s="8" t="s">
        <v>13</v>
      </c>
      <c r="C39" s="1">
        <v>940</v>
      </c>
      <c r="D39" s="3">
        <v>3175</v>
      </c>
      <c r="E39" s="1">
        <v>3.4</v>
      </c>
      <c r="F39" s="9" t="s">
        <v>57</v>
      </c>
    </row>
    <row r="40" spans="2:6" ht="45.75" thickBot="1" x14ac:dyDescent="0.3">
      <c r="B40" s="6" t="s">
        <v>13</v>
      </c>
      <c r="C40" s="5">
        <v>2833</v>
      </c>
      <c r="D40" s="5">
        <v>9596</v>
      </c>
      <c r="E40" s="4">
        <v>3.4</v>
      </c>
      <c r="F40" s="7" t="s">
        <v>58</v>
      </c>
    </row>
    <row r="41" spans="2:6" ht="15.75" thickBot="1" x14ac:dyDescent="0.3">
      <c r="B41" s="8" t="s">
        <v>13</v>
      </c>
      <c r="C41" s="1">
        <v>463</v>
      </c>
      <c r="D41" s="3">
        <v>1313</v>
      </c>
      <c r="E41" s="1">
        <v>2.8</v>
      </c>
      <c r="F41" s="9" t="s">
        <v>59</v>
      </c>
    </row>
    <row r="42" spans="2:6" ht="90.75" thickBot="1" x14ac:dyDescent="0.3">
      <c r="B42" s="6" t="s">
        <v>13</v>
      </c>
      <c r="C42" s="5">
        <v>1099</v>
      </c>
      <c r="D42" s="5">
        <v>3783</v>
      </c>
      <c r="E42" s="4">
        <v>3.4</v>
      </c>
      <c r="F42" s="7" t="s">
        <v>60</v>
      </c>
    </row>
    <row r="43" spans="2:6" ht="60" x14ac:dyDescent="0.25">
      <c r="B43" s="10" t="s">
        <v>13</v>
      </c>
      <c r="C43" s="12">
        <v>151</v>
      </c>
      <c r="D43" s="12">
        <v>520</v>
      </c>
      <c r="E43" s="12">
        <v>3.4</v>
      </c>
      <c r="F43" s="13" t="s">
        <v>61</v>
      </c>
    </row>
    <row r="44" spans="2:6" x14ac:dyDescent="0.25">
      <c r="D44" s="2">
        <f>SUM(D3:D43)</f>
        <v>160990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1"/>
  <sheetViews>
    <sheetView topLeftCell="A3" workbookViewId="0">
      <selection activeCell="B3" sqref="B3:F11"/>
    </sheetView>
  </sheetViews>
  <sheetFormatPr defaultColWidth="8.85546875" defaultRowHeight="15" x14ac:dyDescent="0.25"/>
  <cols>
    <col min="2" max="2" width="12.140625" customWidth="1"/>
    <col min="3" max="3" width="16.85546875" customWidth="1"/>
    <col min="4" max="4" width="16" customWidth="1"/>
    <col min="5" max="5" width="15.85546875" customWidth="1"/>
    <col min="6" max="6" width="29" customWidth="1"/>
  </cols>
  <sheetData>
    <row r="2" spans="2:6" ht="48" thickBot="1" x14ac:dyDescent="0.3">
      <c r="B2" s="17" t="s">
        <v>10</v>
      </c>
      <c r="C2" s="18" t="s">
        <v>17</v>
      </c>
      <c r="D2" s="18" t="s">
        <v>18</v>
      </c>
      <c r="E2" s="18" t="s">
        <v>19</v>
      </c>
      <c r="F2" s="19" t="s">
        <v>20</v>
      </c>
    </row>
    <row r="3" spans="2:6" ht="15.75" thickBot="1" x14ac:dyDescent="0.3">
      <c r="B3" s="8" t="s">
        <v>0</v>
      </c>
      <c r="C3" s="3">
        <v>4360</v>
      </c>
      <c r="D3" s="3">
        <v>13561</v>
      </c>
      <c r="E3" s="1">
        <v>3.1</v>
      </c>
      <c r="F3" s="9" t="s">
        <v>1</v>
      </c>
    </row>
    <row r="4" spans="2:6" ht="15.75" thickBot="1" x14ac:dyDescent="0.3">
      <c r="B4" s="6" t="s">
        <v>0</v>
      </c>
      <c r="C4" s="4">
        <v>718</v>
      </c>
      <c r="D4" s="5">
        <v>2190</v>
      </c>
      <c r="E4" s="4">
        <v>3.1</v>
      </c>
      <c r="F4" s="7" t="s">
        <v>2</v>
      </c>
    </row>
    <row r="5" spans="2:6" ht="60.75" thickBot="1" x14ac:dyDescent="0.3">
      <c r="B5" s="8" t="s">
        <v>0</v>
      </c>
      <c r="C5" s="1">
        <v>574</v>
      </c>
      <c r="D5" s="3">
        <v>2061</v>
      </c>
      <c r="E5" s="1">
        <v>3.6</v>
      </c>
      <c r="F5" s="9" t="s">
        <v>3</v>
      </c>
    </row>
    <row r="6" spans="2:6" ht="45.75" thickBot="1" x14ac:dyDescent="0.3">
      <c r="B6" s="6" t="s">
        <v>0</v>
      </c>
      <c r="C6" s="4">
        <v>213</v>
      </c>
      <c r="D6" s="4">
        <v>730</v>
      </c>
      <c r="E6" s="4">
        <v>3.4</v>
      </c>
      <c r="F6" s="7" t="s">
        <v>4</v>
      </c>
    </row>
    <row r="7" spans="2:6" ht="15.75" thickBot="1" x14ac:dyDescent="0.3">
      <c r="B7" s="8" t="s">
        <v>0</v>
      </c>
      <c r="C7" s="1">
        <v>723</v>
      </c>
      <c r="D7" s="3">
        <v>2466</v>
      </c>
      <c r="E7" s="1">
        <v>3.4</v>
      </c>
      <c r="F7" s="9" t="s">
        <v>5</v>
      </c>
    </row>
    <row r="8" spans="2:6" ht="30.75" thickBot="1" x14ac:dyDescent="0.3">
      <c r="B8" s="6" t="s">
        <v>0</v>
      </c>
      <c r="C8" s="4">
        <v>577</v>
      </c>
      <c r="D8" s="5">
        <v>1654</v>
      </c>
      <c r="E8" s="4">
        <v>2.9</v>
      </c>
      <c r="F8" s="7" t="s">
        <v>6</v>
      </c>
    </row>
    <row r="9" spans="2:6" ht="15.75" thickBot="1" x14ac:dyDescent="0.3">
      <c r="B9" s="8" t="s">
        <v>0</v>
      </c>
      <c r="C9" s="1">
        <v>167</v>
      </c>
      <c r="D9" s="1">
        <v>580</v>
      </c>
      <c r="E9" s="1">
        <v>3.5</v>
      </c>
      <c r="F9" s="9" t="s">
        <v>7</v>
      </c>
    </row>
    <row r="10" spans="2:6" ht="75.75" thickBot="1" x14ac:dyDescent="0.3">
      <c r="B10" s="6" t="s">
        <v>0</v>
      </c>
      <c r="C10" s="5">
        <v>3997</v>
      </c>
      <c r="D10" s="5">
        <v>10852</v>
      </c>
      <c r="E10" s="4">
        <v>2.7</v>
      </c>
      <c r="F10" s="7" t="s">
        <v>8</v>
      </c>
    </row>
    <row r="11" spans="2:6" ht="30" x14ac:dyDescent="0.25">
      <c r="B11" s="10" t="s">
        <v>0</v>
      </c>
      <c r="C11" s="11">
        <v>2161</v>
      </c>
      <c r="D11" s="11">
        <v>7069</v>
      </c>
      <c r="E11" s="12">
        <v>3.3</v>
      </c>
      <c r="F11" s="13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35"/>
  <sheetViews>
    <sheetView topLeftCell="A27" workbookViewId="0">
      <selection activeCell="B3" sqref="B3:F35"/>
    </sheetView>
  </sheetViews>
  <sheetFormatPr defaultColWidth="8.85546875" defaultRowHeight="15" x14ac:dyDescent="0.25"/>
  <cols>
    <col min="2" max="2" width="11" customWidth="1"/>
    <col min="3" max="3" width="19.42578125" customWidth="1"/>
    <col min="4" max="4" width="19" customWidth="1"/>
    <col min="5" max="5" width="19.28515625" customWidth="1"/>
    <col min="6" max="6" width="35.7109375" customWidth="1"/>
  </cols>
  <sheetData>
    <row r="2" spans="2:6" ht="45.75" thickBot="1" x14ac:dyDescent="0.3">
      <c r="B2" s="14" t="s">
        <v>10</v>
      </c>
      <c r="C2" s="16" t="s">
        <v>17</v>
      </c>
      <c r="D2" s="16" t="s">
        <v>18</v>
      </c>
      <c r="E2" s="16" t="s">
        <v>19</v>
      </c>
      <c r="F2" s="15" t="s">
        <v>20</v>
      </c>
    </row>
    <row r="3" spans="2:6" ht="90.75" thickBot="1" x14ac:dyDescent="0.3">
      <c r="B3" s="8" t="s">
        <v>15</v>
      </c>
      <c r="C3" s="3">
        <v>2595</v>
      </c>
      <c r="D3" s="3">
        <v>9468</v>
      </c>
      <c r="E3" s="1">
        <v>3.6</v>
      </c>
      <c r="F3" s="9" t="s">
        <v>63</v>
      </c>
    </row>
    <row r="4" spans="2:6" ht="30.75" thickBot="1" x14ac:dyDescent="0.3">
      <c r="B4" s="6" t="s">
        <v>15</v>
      </c>
      <c r="C4" s="5">
        <v>4814</v>
      </c>
      <c r="D4" s="5">
        <v>19153</v>
      </c>
      <c r="E4" s="4">
        <v>4</v>
      </c>
      <c r="F4" s="7" t="s">
        <v>64</v>
      </c>
    </row>
    <row r="5" spans="2:6" ht="30.75" thickBot="1" x14ac:dyDescent="0.3">
      <c r="B5" s="8" t="s">
        <v>15</v>
      </c>
      <c r="C5" s="3">
        <v>2349</v>
      </c>
      <c r="D5" s="3">
        <v>9283</v>
      </c>
      <c r="E5" s="1">
        <v>4</v>
      </c>
      <c r="F5" s="9" t="s">
        <v>65</v>
      </c>
    </row>
    <row r="6" spans="2:6" ht="15.75" thickBot="1" x14ac:dyDescent="0.3">
      <c r="B6" s="6" t="s">
        <v>15</v>
      </c>
      <c r="C6" s="5">
        <v>2116</v>
      </c>
      <c r="D6" s="5">
        <v>7878</v>
      </c>
      <c r="E6" s="4">
        <v>3.7</v>
      </c>
      <c r="F6" s="7" t="s">
        <v>66</v>
      </c>
    </row>
    <row r="7" spans="2:6" ht="15.75" thickBot="1" x14ac:dyDescent="0.3">
      <c r="B7" s="8" t="s">
        <v>15</v>
      </c>
      <c r="C7" s="3">
        <v>1016</v>
      </c>
      <c r="D7" s="3">
        <v>3863</v>
      </c>
      <c r="E7" s="1">
        <v>3.8</v>
      </c>
      <c r="F7" s="9" t="s">
        <v>67</v>
      </c>
    </row>
    <row r="8" spans="2:6" ht="30.75" thickBot="1" x14ac:dyDescent="0.3">
      <c r="B8" s="6" t="s">
        <v>15</v>
      </c>
      <c r="C8" s="5">
        <v>3902</v>
      </c>
      <c r="D8" s="5">
        <v>14050</v>
      </c>
      <c r="E8" s="4">
        <v>3.6</v>
      </c>
      <c r="F8" s="7" t="s">
        <v>68</v>
      </c>
    </row>
    <row r="9" spans="2:6" ht="75.75" thickBot="1" x14ac:dyDescent="0.3">
      <c r="B9" s="8" t="s">
        <v>15</v>
      </c>
      <c r="C9" s="3">
        <v>1326</v>
      </c>
      <c r="D9" s="3">
        <v>4510</v>
      </c>
      <c r="E9" s="1">
        <v>3.4</v>
      </c>
      <c r="F9" s="9" t="s">
        <v>69</v>
      </c>
    </row>
    <row r="10" spans="2:6" ht="15.75" thickBot="1" x14ac:dyDescent="0.3">
      <c r="B10" s="6" t="s">
        <v>15</v>
      </c>
      <c r="C10" s="4">
        <v>898</v>
      </c>
      <c r="D10" s="5">
        <v>3127</v>
      </c>
      <c r="E10" s="4">
        <v>3.5</v>
      </c>
      <c r="F10" s="7" t="s">
        <v>70</v>
      </c>
    </row>
    <row r="11" spans="2:6" ht="15.75" thickBot="1" x14ac:dyDescent="0.3">
      <c r="B11" s="8" t="s">
        <v>15</v>
      </c>
      <c r="C11" s="3">
        <v>8254</v>
      </c>
      <c r="D11" s="3">
        <v>27210</v>
      </c>
      <c r="E11" s="1">
        <v>3.3</v>
      </c>
      <c r="F11" s="9" t="s">
        <v>71</v>
      </c>
    </row>
    <row r="12" spans="2:6" ht="15.75" thickBot="1" x14ac:dyDescent="0.3">
      <c r="B12" s="6" t="s">
        <v>15</v>
      </c>
      <c r="C12" s="4">
        <v>97</v>
      </c>
      <c r="D12" s="4">
        <v>329</v>
      </c>
      <c r="E12" s="4">
        <v>3.4</v>
      </c>
      <c r="F12" s="7" t="s">
        <v>72</v>
      </c>
    </row>
    <row r="13" spans="2:6" ht="15.75" thickBot="1" x14ac:dyDescent="0.3">
      <c r="B13" s="8" t="s">
        <v>15</v>
      </c>
      <c r="C13" s="1">
        <v>448</v>
      </c>
      <c r="D13" s="3">
        <v>1522</v>
      </c>
      <c r="E13" s="1">
        <v>3.4</v>
      </c>
      <c r="F13" s="9" t="s">
        <v>73</v>
      </c>
    </row>
    <row r="14" spans="2:6" ht="15.75" thickBot="1" x14ac:dyDescent="0.3">
      <c r="B14" s="6" t="s">
        <v>15</v>
      </c>
      <c r="C14" s="5">
        <v>1088</v>
      </c>
      <c r="D14" s="5">
        <v>3791</v>
      </c>
      <c r="E14" s="4">
        <v>3.5</v>
      </c>
      <c r="F14" s="7" t="s">
        <v>74</v>
      </c>
    </row>
    <row r="15" spans="2:6" ht="15.75" thickBot="1" x14ac:dyDescent="0.3">
      <c r="B15" s="8" t="s">
        <v>15</v>
      </c>
      <c r="C15" s="3">
        <v>1092</v>
      </c>
      <c r="D15" s="3">
        <v>3125</v>
      </c>
      <c r="E15" s="1">
        <v>2.9</v>
      </c>
      <c r="F15" s="9" t="s">
        <v>75</v>
      </c>
    </row>
    <row r="16" spans="2:6" ht="30.75" thickBot="1" x14ac:dyDescent="0.3">
      <c r="B16" s="6" t="s">
        <v>15</v>
      </c>
      <c r="C16" s="5">
        <v>6746</v>
      </c>
      <c r="D16" s="5">
        <v>21089</v>
      </c>
      <c r="E16" s="4">
        <v>3.1</v>
      </c>
      <c r="F16" s="7" t="s">
        <v>76</v>
      </c>
    </row>
    <row r="17" spans="2:6" ht="15.75" thickBot="1" x14ac:dyDescent="0.3">
      <c r="B17" s="8" t="s">
        <v>15</v>
      </c>
      <c r="C17" s="3">
        <v>2076</v>
      </c>
      <c r="D17" s="3">
        <v>5233</v>
      </c>
      <c r="E17" s="1">
        <v>2.5</v>
      </c>
      <c r="F17" s="9" t="s">
        <v>77</v>
      </c>
    </row>
    <row r="18" spans="2:6" ht="15.75" thickBot="1" x14ac:dyDescent="0.3">
      <c r="B18" s="6" t="s">
        <v>15</v>
      </c>
      <c r="C18" s="4">
        <v>475</v>
      </c>
      <c r="D18" s="5">
        <v>1578</v>
      </c>
      <c r="E18" s="4">
        <v>3.3</v>
      </c>
      <c r="F18" s="7" t="s">
        <v>78</v>
      </c>
    </row>
    <row r="19" spans="2:6" ht="15.75" thickBot="1" x14ac:dyDescent="0.3">
      <c r="B19" s="8" t="s">
        <v>15</v>
      </c>
      <c r="C19" s="1">
        <v>221</v>
      </c>
      <c r="D19" s="1">
        <v>701</v>
      </c>
      <c r="E19" s="1">
        <v>3.2</v>
      </c>
      <c r="F19" s="9" t="s">
        <v>79</v>
      </c>
    </row>
    <row r="20" spans="2:6" ht="15.75" thickBot="1" x14ac:dyDescent="0.3">
      <c r="B20" s="6" t="s">
        <v>15</v>
      </c>
      <c r="C20" s="5">
        <v>1519</v>
      </c>
      <c r="D20" s="5">
        <v>4497</v>
      </c>
      <c r="E20" s="4">
        <v>3</v>
      </c>
      <c r="F20" s="7" t="s">
        <v>80</v>
      </c>
    </row>
    <row r="21" spans="2:6" ht="15.75" thickBot="1" x14ac:dyDescent="0.3">
      <c r="B21" s="8" t="s">
        <v>15</v>
      </c>
      <c r="C21" s="3">
        <v>1236</v>
      </c>
      <c r="D21" s="3">
        <v>3554</v>
      </c>
      <c r="E21" s="1">
        <v>2.9</v>
      </c>
      <c r="F21" s="9" t="s">
        <v>81</v>
      </c>
    </row>
    <row r="22" spans="2:6" ht="15.75" thickBot="1" x14ac:dyDescent="0.3">
      <c r="B22" s="6" t="s">
        <v>15</v>
      </c>
      <c r="C22" s="4">
        <v>464</v>
      </c>
      <c r="D22" s="5">
        <v>1521</v>
      </c>
      <c r="E22" s="4">
        <v>3.3</v>
      </c>
      <c r="F22" s="7" t="s">
        <v>82</v>
      </c>
    </row>
    <row r="23" spans="2:6" ht="15.75" thickBot="1" x14ac:dyDescent="0.3">
      <c r="B23" s="8" t="s">
        <v>15</v>
      </c>
      <c r="C23" s="1">
        <v>437</v>
      </c>
      <c r="D23" s="3">
        <v>1535</v>
      </c>
      <c r="E23" s="1">
        <v>3.5</v>
      </c>
      <c r="F23" s="9" t="s">
        <v>83</v>
      </c>
    </row>
    <row r="24" spans="2:6" ht="30.75" thickBot="1" x14ac:dyDescent="0.3">
      <c r="B24" s="6" t="s">
        <v>15</v>
      </c>
      <c r="C24" s="5">
        <v>1323</v>
      </c>
      <c r="D24" s="5">
        <v>4377</v>
      </c>
      <c r="E24" s="4">
        <v>3.3</v>
      </c>
      <c r="F24" s="7" t="s">
        <v>84</v>
      </c>
    </row>
    <row r="25" spans="2:6" ht="30.75" thickBot="1" x14ac:dyDescent="0.3">
      <c r="B25" s="8" t="s">
        <v>15</v>
      </c>
      <c r="C25" s="3">
        <v>2949</v>
      </c>
      <c r="D25" s="3">
        <v>9677</v>
      </c>
      <c r="E25" s="1">
        <v>3.3</v>
      </c>
      <c r="F25" s="9" t="s">
        <v>85</v>
      </c>
    </row>
    <row r="26" spans="2:6" ht="30.75" thickBot="1" x14ac:dyDescent="0.3">
      <c r="B26" s="6" t="s">
        <v>15</v>
      </c>
      <c r="C26" s="5">
        <v>6320</v>
      </c>
      <c r="D26" s="5">
        <v>21822</v>
      </c>
      <c r="E26" s="4">
        <v>3.5</v>
      </c>
      <c r="F26" s="7" t="s">
        <v>86</v>
      </c>
    </row>
    <row r="27" spans="2:6" ht="30.75" thickBot="1" x14ac:dyDescent="0.3">
      <c r="B27" s="8" t="s">
        <v>15</v>
      </c>
      <c r="C27" s="3">
        <v>2415</v>
      </c>
      <c r="D27" s="3">
        <v>8608</v>
      </c>
      <c r="E27" s="1">
        <v>3.6</v>
      </c>
      <c r="F27" s="9" t="s">
        <v>87</v>
      </c>
    </row>
    <row r="28" spans="2:6" ht="120.75" thickBot="1" x14ac:dyDescent="0.3">
      <c r="B28" s="6" t="s">
        <v>15</v>
      </c>
      <c r="C28" s="5">
        <v>7417</v>
      </c>
      <c r="D28" s="5">
        <v>23369</v>
      </c>
      <c r="E28" s="4">
        <v>3.2</v>
      </c>
      <c r="F28" s="7" t="s">
        <v>88</v>
      </c>
    </row>
    <row r="29" spans="2:6" ht="15.75" thickBot="1" x14ac:dyDescent="0.3">
      <c r="B29" s="8" t="s">
        <v>15</v>
      </c>
      <c r="C29" s="3">
        <v>1210</v>
      </c>
      <c r="D29" s="3">
        <v>3563</v>
      </c>
      <c r="E29" s="1">
        <v>2.9</v>
      </c>
      <c r="F29" s="9" t="s">
        <v>89</v>
      </c>
    </row>
    <row r="30" spans="2:6" ht="15.75" thickBot="1" x14ac:dyDescent="0.3">
      <c r="B30" s="6" t="s">
        <v>15</v>
      </c>
      <c r="C30" s="5">
        <v>1302</v>
      </c>
      <c r="D30" s="5">
        <v>4321</v>
      </c>
      <c r="E30" s="4">
        <v>3.3</v>
      </c>
      <c r="F30" s="7" t="s">
        <v>90</v>
      </c>
    </row>
    <row r="31" spans="2:6" ht="30.75" thickBot="1" x14ac:dyDescent="0.3">
      <c r="B31" s="8" t="s">
        <v>15</v>
      </c>
      <c r="C31" s="1">
        <v>608</v>
      </c>
      <c r="D31" s="3">
        <v>2068</v>
      </c>
      <c r="E31" s="1">
        <v>3.4</v>
      </c>
      <c r="F31" s="9" t="s">
        <v>91</v>
      </c>
    </row>
    <row r="32" spans="2:6" ht="15.75" thickBot="1" x14ac:dyDescent="0.3">
      <c r="B32" s="6" t="s">
        <v>15</v>
      </c>
      <c r="C32" s="4">
        <v>659</v>
      </c>
      <c r="D32" s="5">
        <v>2386</v>
      </c>
      <c r="E32" s="4">
        <v>3.6</v>
      </c>
      <c r="F32" s="7" t="s">
        <v>92</v>
      </c>
    </row>
    <row r="33" spans="2:6" ht="45.75" thickBot="1" x14ac:dyDescent="0.3">
      <c r="B33" s="8" t="s">
        <v>15</v>
      </c>
      <c r="C33" s="3">
        <v>1150</v>
      </c>
      <c r="D33" s="3">
        <v>3908</v>
      </c>
      <c r="E33" s="1">
        <v>3.4</v>
      </c>
      <c r="F33" s="9" t="s">
        <v>93</v>
      </c>
    </row>
    <row r="34" spans="2:6" ht="30.75" thickBot="1" x14ac:dyDescent="0.3">
      <c r="B34" s="6" t="s">
        <v>15</v>
      </c>
      <c r="C34" s="4">
        <v>662</v>
      </c>
      <c r="D34" s="5">
        <v>2378</v>
      </c>
      <c r="E34" s="4">
        <v>3.6</v>
      </c>
      <c r="F34" s="7" t="s">
        <v>94</v>
      </c>
    </row>
    <row r="35" spans="2:6" x14ac:dyDescent="0.25">
      <c r="B35" s="10" t="s">
        <v>15</v>
      </c>
      <c r="C35" s="12">
        <v>14</v>
      </c>
      <c r="D35" s="12">
        <v>42</v>
      </c>
      <c r="E35" s="12">
        <v>3</v>
      </c>
      <c r="F35" s="13" t="s">
        <v>95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18"/>
  <sheetViews>
    <sheetView topLeftCell="A10" workbookViewId="0">
      <selection activeCell="B3" sqref="B3:F18"/>
    </sheetView>
  </sheetViews>
  <sheetFormatPr defaultColWidth="8.85546875" defaultRowHeight="15" x14ac:dyDescent="0.25"/>
  <cols>
    <col min="2" max="2" width="12.28515625" customWidth="1"/>
    <col min="3" max="3" width="17.7109375" customWidth="1"/>
    <col min="4" max="4" width="16.85546875" customWidth="1"/>
    <col min="5" max="5" width="18.28515625" customWidth="1"/>
    <col min="6" max="6" width="27.42578125" customWidth="1"/>
  </cols>
  <sheetData>
    <row r="2" spans="2:6" ht="45.75" thickBot="1" x14ac:dyDescent="0.3">
      <c r="B2" s="14" t="s">
        <v>10</v>
      </c>
      <c r="C2" s="16" t="s">
        <v>17</v>
      </c>
      <c r="D2" s="16" t="s">
        <v>18</v>
      </c>
      <c r="E2" s="16" t="s">
        <v>19</v>
      </c>
      <c r="F2" s="15" t="s">
        <v>20</v>
      </c>
    </row>
    <row r="3" spans="2:6" ht="45.75" thickBot="1" x14ac:dyDescent="0.3">
      <c r="B3" s="8" t="s">
        <v>14</v>
      </c>
      <c r="C3" s="1">
        <v>944</v>
      </c>
      <c r="D3" s="3">
        <v>3337</v>
      </c>
      <c r="E3" s="1">
        <v>3.5</v>
      </c>
      <c r="F3" s="9" t="s">
        <v>96</v>
      </c>
    </row>
    <row r="4" spans="2:6" ht="45.75" thickBot="1" x14ac:dyDescent="0.3">
      <c r="B4" s="6" t="s">
        <v>14</v>
      </c>
      <c r="C4" s="5">
        <v>2356</v>
      </c>
      <c r="D4" s="5">
        <v>8049</v>
      </c>
      <c r="E4" s="4">
        <v>3.4</v>
      </c>
      <c r="F4" s="7" t="s">
        <v>97</v>
      </c>
    </row>
    <row r="5" spans="2:6" ht="15.75" thickBot="1" x14ac:dyDescent="0.3">
      <c r="B5" s="8" t="s">
        <v>14</v>
      </c>
      <c r="C5" s="1">
        <v>615</v>
      </c>
      <c r="D5" s="3">
        <v>2167</v>
      </c>
      <c r="E5" s="1">
        <v>3.5</v>
      </c>
      <c r="F5" s="9" t="s">
        <v>98</v>
      </c>
    </row>
    <row r="6" spans="2:6" ht="75.75" thickBot="1" x14ac:dyDescent="0.3">
      <c r="B6" s="6" t="s">
        <v>14</v>
      </c>
      <c r="C6" s="5">
        <v>1217</v>
      </c>
      <c r="D6" s="5">
        <v>4244</v>
      </c>
      <c r="E6" s="4">
        <v>3.5</v>
      </c>
      <c r="F6" s="7" t="s">
        <v>99</v>
      </c>
    </row>
    <row r="7" spans="2:6" ht="45.75" thickBot="1" x14ac:dyDescent="0.3">
      <c r="B7" s="8" t="s">
        <v>14</v>
      </c>
      <c r="C7" s="1">
        <v>651</v>
      </c>
      <c r="D7" s="3">
        <v>2356</v>
      </c>
      <c r="E7" s="1">
        <v>3.6</v>
      </c>
      <c r="F7" s="9" t="s">
        <v>100</v>
      </c>
    </row>
    <row r="8" spans="2:6" ht="75.75" thickBot="1" x14ac:dyDescent="0.3">
      <c r="B8" s="6" t="s">
        <v>14</v>
      </c>
      <c r="C8" s="4">
        <v>854</v>
      </c>
      <c r="D8" s="5">
        <v>3177</v>
      </c>
      <c r="E8" s="4">
        <v>3.7</v>
      </c>
      <c r="F8" s="7" t="s">
        <v>101</v>
      </c>
    </row>
    <row r="9" spans="2:6" ht="30.75" thickBot="1" x14ac:dyDescent="0.3">
      <c r="B9" s="8" t="s">
        <v>14</v>
      </c>
      <c r="C9" s="1">
        <v>92</v>
      </c>
      <c r="D9" s="1">
        <v>294</v>
      </c>
      <c r="E9" s="1">
        <v>3.2</v>
      </c>
      <c r="F9" s="9" t="s">
        <v>102</v>
      </c>
    </row>
    <row r="10" spans="2:6" ht="30.75" thickBot="1" x14ac:dyDescent="0.3">
      <c r="B10" s="6" t="s">
        <v>14</v>
      </c>
      <c r="C10" s="4">
        <v>448</v>
      </c>
      <c r="D10" s="5">
        <v>1681</v>
      </c>
      <c r="E10" s="4">
        <v>3.8</v>
      </c>
      <c r="F10" s="7" t="s">
        <v>103</v>
      </c>
    </row>
    <row r="11" spans="2:6" ht="15.75" thickBot="1" x14ac:dyDescent="0.3">
      <c r="B11" s="8" t="s">
        <v>14</v>
      </c>
      <c r="C11" s="1">
        <v>455</v>
      </c>
      <c r="D11" s="3">
        <v>1653</v>
      </c>
      <c r="E11" s="1">
        <v>3.6</v>
      </c>
      <c r="F11" s="9" t="s">
        <v>104</v>
      </c>
    </row>
    <row r="12" spans="2:6" ht="45.75" thickBot="1" x14ac:dyDescent="0.3">
      <c r="B12" s="6" t="s">
        <v>14</v>
      </c>
      <c r="C12" s="5">
        <v>1408</v>
      </c>
      <c r="D12" s="5">
        <v>5187</v>
      </c>
      <c r="E12" s="4">
        <v>3.7</v>
      </c>
      <c r="F12" s="7" t="s">
        <v>105</v>
      </c>
    </row>
    <row r="13" spans="2:6" ht="45.75" thickBot="1" x14ac:dyDescent="0.3">
      <c r="B13" s="8" t="s">
        <v>14</v>
      </c>
      <c r="C13" s="3">
        <v>1401</v>
      </c>
      <c r="D13" s="3">
        <v>5275</v>
      </c>
      <c r="E13" s="1">
        <v>3.8</v>
      </c>
      <c r="F13" s="9" t="s">
        <v>106</v>
      </c>
    </row>
    <row r="14" spans="2:6" ht="15.75" thickBot="1" x14ac:dyDescent="0.3">
      <c r="B14" s="6" t="s">
        <v>14</v>
      </c>
      <c r="C14" s="4">
        <v>454</v>
      </c>
      <c r="D14" s="5">
        <v>1684</v>
      </c>
      <c r="E14" s="4">
        <v>3.7</v>
      </c>
      <c r="F14" s="7" t="s">
        <v>107</v>
      </c>
    </row>
    <row r="15" spans="2:6" ht="45.75" thickBot="1" x14ac:dyDescent="0.3">
      <c r="B15" s="8" t="s">
        <v>14</v>
      </c>
      <c r="C15" s="1">
        <v>767</v>
      </c>
      <c r="D15" s="3">
        <v>2713</v>
      </c>
      <c r="E15" s="1">
        <v>3.5</v>
      </c>
      <c r="F15" s="9" t="s">
        <v>108</v>
      </c>
    </row>
    <row r="16" spans="2:6" ht="75.75" thickBot="1" x14ac:dyDescent="0.3">
      <c r="B16" s="6" t="s">
        <v>14</v>
      </c>
      <c r="C16" s="4">
        <v>176</v>
      </c>
      <c r="D16" s="4">
        <v>712</v>
      </c>
      <c r="E16" s="4">
        <v>4</v>
      </c>
      <c r="F16" s="7" t="s">
        <v>109</v>
      </c>
    </row>
    <row r="17" spans="2:6" ht="45.75" thickBot="1" x14ac:dyDescent="0.3">
      <c r="B17" s="8" t="s">
        <v>14</v>
      </c>
      <c r="C17" s="1">
        <v>138</v>
      </c>
      <c r="D17" s="1">
        <v>762</v>
      </c>
      <c r="E17" s="1">
        <v>5.5</v>
      </c>
      <c r="F17" s="9" t="s">
        <v>110</v>
      </c>
    </row>
    <row r="18" spans="2:6" x14ac:dyDescent="0.25">
      <c r="B18" s="20" t="s">
        <v>14</v>
      </c>
      <c r="C18" s="21">
        <v>704</v>
      </c>
      <c r="D18" s="22">
        <v>2509</v>
      </c>
      <c r="E18" s="21">
        <v>3.6</v>
      </c>
      <c r="F18" s="23" t="s">
        <v>111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24"/>
  <sheetViews>
    <sheetView topLeftCell="A17" workbookViewId="0">
      <selection activeCell="B3" sqref="B3:F24"/>
    </sheetView>
  </sheetViews>
  <sheetFormatPr defaultColWidth="8.85546875" defaultRowHeight="15" x14ac:dyDescent="0.25"/>
  <cols>
    <col min="2" max="2" width="9.85546875" customWidth="1"/>
    <col min="3" max="3" width="18.85546875" customWidth="1"/>
    <col min="4" max="4" width="17.42578125" customWidth="1"/>
    <col min="5" max="5" width="18" customWidth="1"/>
    <col min="6" max="6" width="21.42578125" customWidth="1"/>
  </cols>
  <sheetData>
    <row r="2" spans="2:6" ht="45.75" thickBot="1" x14ac:dyDescent="0.3">
      <c r="B2" s="14" t="s">
        <v>10</v>
      </c>
      <c r="C2" s="16" t="s">
        <v>17</v>
      </c>
      <c r="D2" s="16" t="s">
        <v>18</v>
      </c>
      <c r="E2" s="16" t="s">
        <v>19</v>
      </c>
      <c r="F2" s="15" t="s">
        <v>20</v>
      </c>
    </row>
    <row r="3" spans="2:6" ht="30.75" thickBot="1" x14ac:dyDescent="0.3">
      <c r="B3" s="8" t="s">
        <v>12</v>
      </c>
      <c r="C3" s="1">
        <v>221</v>
      </c>
      <c r="D3" s="1">
        <v>740</v>
      </c>
      <c r="E3" s="1">
        <v>3.3</v>
      </c>
      <c r="F3" s="9" t="s">
        <v>112</v>
      </c>
    </row>
    <row r="4" spans="2:6" ht="45.75" thickBot="1" x14ac:dyDescent="0.3">
      <c r="B4" s="6" t="s">
        <v>12</v>
      </c>
      <c r="C4" s="5">
        <v>1098</v>
      </c>
      <c r="D4" s="5">
        <v>3762</v>
      </c>
      <c r="E4" s="4">
        <v>3.4</v>
      </c>
      <c r="F4" s="7" t="s">
        <v>113</v>
      </c>
    </row>
    <row r="5" spans="2:6" ht="45.75" thickBot="1" x14ac:dyDescent="0.3">
      <c r="B5" s="8" t="s">
        <v>12</v>
      </c>
      <c r="C5" s="1">
        <v>384</v>
      </c>
      <c r="D5" s="3">
        <v>1287</v>
      </c>
      <c r="E5" s="1">
        <v>3.4</v>
      </c>
      <c r="F5" s="9" t="s">
        <v>114</v>
      </c>
    </row>
    <row r="6" spans="2:6" ht="90.75" thickBot="1" x14ac:dyDescent="0.3">
      <c r="B6" s="6" t="s">
        <v>12</v>
      </c>
      <c r="C6" s="5">
        <v>1018</v>
      </c>
      <c r="D6" s="5">
        <v>3660</v>
      </c>
      <c r="E6" s="4">
        <v>3.6</v>
      </c>
      <c r="F6" s="7" t="s">
        <v>115</v>
      </c>
    </row>
    <row r="7" spans="2:6" ht="105.75" thickBot="1" x14ac:dyDescent="0.3">
      <c r="B7" s="8" t="s">
        <v>12</v>
      </c>
      <c r="C7" s="3">
        <v>1036</v>
      </c>
      <c r="D7" s="3">
        <v>3434</v>
      </c>
      <c r="E7" s="1">
        <v>3.3</v>
      </c>
      <c r="F7" s="9" t="s">
        <v>116</v>
      </c>
    </row>
    <row r="8" spans="2:6" ht="90.75" thickBot="1" x14ac:dyDescent="0.3">
      <c r="B8" s="6" t="s">
        <v>12</v>
      </c>
      <c r="C8" s="5">
        <v>1440</v>
      </c>
      <c r="D8" s="5">
        <v>4767</v>
      </c>
      <c r="E8" s="4">
        <v>3.3</v>
      </c>
      <c r="F8" s="7" t="s">
        <v>117</v>
      </c>
    </row>
    <row r="9" spans="2:6" ht="105.75" thickBot="1" x14ac:dyDescent="0.3">
      <c r="B9" s="8" t="s">
        <v>12</v>
      </c>
      <c r="C9" s="3">
        <v>1085</v>
      </c>
      <c r="D9" s="3">
        <v>3833</v>
      </c>
      <c r="E9" s="1">
        <v>3.5</v>
      </c>
      <c r="F9" s="9" t="s">
        <v>118</v>
      </c>
    </row>
    <row r="10" spans="2:6" ht="15.75" thickBot="1" x14ac:dyDescent="0.3">
      <c r="B10" s="6" t="s">
        <v>12</v>
      </c>
      <c r="C10" s="4">
        <v>306</v>
      </c>
      <c r="D10" s="5">
        <v>1113</v>
      </c>
      <c r="E10" s="4">
        <v>3.6</v>
      </c>
      <c r="F10" s="7" t="s">
        <v>119</v>
      </c>
    </row>
    <row r="11" spans="2:6" ht="45.75" thickBot="1" x14ac:dyDescent="0.3">
      <c r="B11" s="8" t="s">
        <v>12</v>
      </c>
      <c r="C11" s="3">
        <v>4354</v>
      </c>
      <c r="D11" s="3">
        <v>15725</v>
      </c>
      <c r="E11" s="1">
        <v>3.6</v>
      </c>
      <c r="F11" s="9" t="s">
        <v>120</v>
      </c>
    </row>
    <row r="12" spans="2:6" ht="30.75" thickBot="1" x14ac:dyDescent="0.3">
      <c r="B12" s="6" t="s">
        <v>12</v>
      </c>
      <c r="C12" s="4">
        <v>79</v>
      </c>
      <c r="D12" s="4">
        <v>299</v>
      </c>
      <c r="E12" s="4">
        <v>3.8</v>
      </c>
      <c r="F12" s="7" t="s">
        <v>121</v>
      </c>
    </row>
    <row r="13" spans="2:6" ht="15.75" thickBot="1" x14ac:dyDescent="0.3">
      <c r="B13" s="8" t="s">
        <v>12</v>
      </c>
      <c r="C13" s="1">
        <v>246</v>
      </c>
      <c r="D13" s="1">
        <v>846</v>
      </c>
      <c r="E13" s="1">
        <v>3.4</v>
      </c>
      <c r="F13" s="9" t="s">
        <v>122</v>
      </c>
    </row>
    <row r="14" spans="2:6" ht="90.75" thickBot="1" x14ac:dyDescent="0.3">
      <c r="B14" s="6" t="s">
        <v>12</v>
      </c>
      <c r="C14" s="5">
        <v>1218</v>
      </c>
      <c r="D14" s="5">
        <v>3936</v>
      </c>
      <c r="E14" s="4">
        <v>3.2</v>
      </c>
      <c r="F14" s="7" t="s">
        <v>123</v>
      </c>
    </row>
    <row r="15" spans="2:6" ht="60.75" thickBot="1" x14ac:dyDescent="0.3">
      <c r="B15" s="8" t="s">
        <v>12</v>
      </c>
      <c r="C15" s="1">
        <v>447</v>
      </c>
      <c r="D15" s="3">
        <v>1413</v>
      </c>
      <c r="E15" s="1">
        <v>3.2</v>
      </c>
      <c r="F15" s="9" t="s">
        <v>124</v>
      </c>
    </row>
    <row r="16" spans="2:6" ht="90.75" thickBot="1" x14ac:dyDescent="0.3">
      <c r="B16" s="6" t="s">
        <v>12</v>
      </c>
      <c r="C16" s="5">
        <v>1168</v>
      </c>
      <c r="D16" s="5">
        <v>3759</v>
      </c>
      <c r="E16" s="4">
        <v>3.2</v>
      </c>
      <c r="F16" s="7" t="s">
        <v>125</v>
      </c>
    </row>
    <row r="17" spans="2:6" ht="15.75" thickBot="1" x14ac:dyDescent="0.3">
      <c r="B17" s="8" t="s">
        <v>12</v>
      </c>
      <c r="C17" s="1">
        <v>248</v>
      </c>
      <c r="D17" s="1">
        <v>689</v>
      </c>
      <c r="E17" s="1">
        <v>2.8</v>
      </c>
      <c r="F17" s="9" t="s">
        <v>126</v>
      </c>
    </row>
    <row r="18" spans="2:6" ht="30.75" thickBot="1" x14ac:dyDescent="0.3">
      <c r="B18" s="6" t="s">
        <v>12</v>
      </c>
      <c r="C18" s="4">
        <v>602</v>
      </c>
      <c r="D18" s="5">
        <v>1835</v>
      </c>
      <c r="E18" s="4">
        <v>3</v>
      </c>
      <c r="F18" s="7" t="s">
        <v>127</v>
      </c>
    </row>
    <row r="19" spans="2:6" ht="30.75" thickBot="1" x14ac:dyDescent="0.3">
      <c r="B19" s="8" t="s">
        <v>12</v>
      </c>
      <c r="C19" s="3">
        <v>1503</v>
      </c>
      <c r="D19" s="3">
        <v>4435</v>
      </c>
      <c r="E19" s="1">
        <v>3</v>
      </c>
      <c r="F19" s="9" t="s">
        <v>128</v>
      </c>
    </row>
    <row r="20" spans="2:6" ht="15.75" thickBot="1" x14ac:dyDescent="0.3">
      <c r="B20" s="6" t="s">
        <v>12</v>
      </c>
      <c r="C20" s="4">
        <v>120</v>
      </c>
      <c r="D20" s="4">
        <v>474</v>
      </c>
      <c r="E20" s="4">
        <v>4</v>
      </c>
      <c r="F20" s="7" t="s">
        <v>129</v>
      </c>
    </row>
    <row r="21" spans="2:6" ht="15.75" thickBot="1" x14ac:dyDescent="0.3">
      <c r="B21" s="8" t="s">
        <v>12</v>
      </c>
      <c r="C21" s="1">
        <v>64</v>
      </c>
      <c r="D21" s="1">
        <v>214</v>
      </c>
      <c r="E21" s="1">
        <v>3.3</v>
      </c>
      <c r="F21" s="9" t="s">
        <v>130</v>
      </c>
    </row>
    <row r="22" spans="2:6" ht="105.75" thickBot="1" x14ac:dyDescent="0.3">
      <c r="B22" s="6" t="s">
        <v>12</v>
      </c>
      <c r="C22" s="4">
        <v>920</v>
      </c>
      <c r="D22" s="5">
        <v>3297</v>
      </c>
      <c r="E22" s="4">
        <v>3.6</v>
      </c>
      <c r="F22" s="7" t="s">
        <v>131</v>
      </c>
    </row>
    <row r="23" spans="2:6" ht="60.75" thickBot="1" x14ac:dyDescent="0.3">
      <c r="B23" s="8" t="s">
        <v>12</v>
      </c>
      <c r="C23" s="1">
        <v>85</v>
      </c>
      <c r="D23" s="1">
        <v>282</v>
      </c>
      <c r="E23" s="1">
        <v>3.3</v>
      </c>
      <c r="F23" s="9" t="s">
        <v>132</v>
      </c>
    </row>
    <row r="24" spans="2:6" ht="45" x14ac:dyDescent="0.25">
      <c r="B24" s="20" t="s">
        <v>133</v>
      </c>
      <c r="C24" s="21">
        <v>437</v>
      </c>
      <c r="D24" s="22">
        <v>1342</v>
      </c>
      <c r="E24" s="21">
        <v>3.1</v>
      </c>
      <c r="F24" s="23" t="s">
        <v>134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31"/>
  <sheetViews>
    <sheetView topLeftCell="A23" workbookViewId="0">
      <selection activeCell="B3" sqref="B3:F31"/>
    </sheetView>
  </sheetViews>
  <sheetFormatPr defaultColWidth="8.85546875" defaultRowHeight="15" x14ac:dyDescent="0.25"/>
  <cols>
    <col min="2" max="2" width="10.7109375" customWidth="1"/>
    <col min="3" max="3" width="14" customWidth="1"/>
    <col min="4" max="4" width="14.140625" customWidth="1"/>
    <col min="5" max="5" width="14.85546875" customWidth="1"/>
    <col min="6" max="6" width="22.42578125" customWidth="1"/>
  </cols>
  <sheetData>
    <row r="2" spans="2:6" ht="39" thickBot="1" x14ac:dyDescent="0.3">
      <c r="B2" s="28" t="s">
        <v>10</v>
      </c>
      <c r="C2" s="29" t="s">
        <v>17</v>
      </c>
      <c r="D2" s="29" t="s">
        <v>18</v>
      </c>
      <c r="E2" s="29" t="s">
        <v>19</v>
      </c>
      <c r="F2" s="30" t="s">
        <v>20</v>
      </c>
    </row>
    <row r="3" spans="2:6" ht="15.75" thickBot="1" x14ac:dyDescent="0.3">
      <c r="B3" s="31" t="s">
        <v>11</v>
      </c>
      <c r="C3" s="25">
        <v>102</v>
      </c>
      <c r="D3" s="25">
        <v>339</v>
      </c>
      <c r="E3" s="25">
        <v>3.3</v>
      </c>
      <c r="F3" s="32" t="s">
        <v>135</v>
      </c>
    </row>
    <row r="4" spans="2:6" ht="51.75" thickBot="1" x14ac:dyDescent="0.3">
      <c r="B4" s="33" t="s">
        <v>11</v>
      </c>
      <c r="C4" s="24">
        <v>951</v>
      </c>
      <c r="D4" s="26">
        <v>2787</v>
      </c>
      <c r="E4" s="24">
        <v>2.9</v>
      </c>
      <c r="F4" s="34" t="s">
        <v>136</v>
      </c>
    </row>
    <row r="5" spans="2:6" ht="64.5" thickBot="1" x14ac:dyDescent="0.3">
      <c r="B5" s="31" t="s">
        <v>11</v>
      </c>
      <c r="C5" s="27">
        <v>2227</v>
      </c>
      <c r="D5" s="27">
        <v>7065</v>
      </c>
      <c r="E5" s="25">
        <v>3.2</v>
      </c>
      <c r="F5" s="32" t="s">
        <v>137</v>
      </c>
    </row>
    <row r="6" spans="2:6" ht="26.25" thickBot="1" x14ac:dyDescent="0.3">
      <c r="B6" s="33" t="s">
        <v>11</v>
      </c>
      <c r="C6" s="26">
        <v>1935</v>
      </c>
      <c r="D6" s="26">
        <v>5508</v>
      </c>
      <c r="E6" s="24">
        <v>2.8</v>
      </c>
      <c r="F6" s="34" t="s">
        <v>138</v>
      </c>
    </row>
    <row r="7" spans="2:6" ht="26.25" thickBot="1" x14ac:dyDescent="0.3">
      <c r="B7" s="31" t="s">
        <v>11</v>
      </c>
      <c r="C7" s="25">
        <v>277</v>
      </c>
      <c r="D7" s="25">
        <v>859</v>
      </c>
      <c r="E7" s="25">
        <v>3.1</v>
      </c>
      <c r="F7" s="32" t="s">
        <v>139</v>
      </c>
    </row>
    <row r="8" spans="2:6" ht="39" thickBot="1" x14ac:dyDescent="0.3">
      <c r="B8" s="33" t="s">
        <v>11</v>
      </c>
      <c r="C8" s="24">
        <v>539</v>
      </c>
      <c r="D8" s="26">
        <v>1439</v>
      </c>
      <c r="E8" s="24">
        <v>2.7</v>
      </c>
      <c r="F8" s="34" t="s">
        <v>140</v>
      </c>
    </row>
    <row r="9" spans="2:6" ht="15.75" thickBot="1" x14ac:dyDescent="0.3">
      <c r="B9" s="31" t="s">
        <v>11</v>
      </c>
      <c r="C9" s="25">
        <v>43</v>
      </c>
      <c r="D9" s="25">
        <v>162</v>
      </c>
      <c r="E9" s="25">
        <v>3.8</v>
      </c>
      <c r="F9" s="32" t="s">
        <v>141</v>
      </c>
    </row>
    <row r="10" spans="2:6" ht="26.25" thickBot="1" x14ac:dyDescent="0.3">
      <c r="B10" s="33" t="s">
        <v>11</v>
      </c>
      <c r="C10" s="24">
        <v>375</v>
      </c>
      <c r="D10" s="26">
        <v>1302</v>
      </c>
      <c r="E10" s="24">
        <v>3.5</v>
      </c>
      <c r="F10" s="34" t="s">
        <v>142</v>
      </c>
    </row>
    <row r="11" spans="2:6" ht="26.25" thickBot="1" x14ac:dyDescent="0.3">
      <c r="B11" s="31" t="s">
        <v>11</v>
      </c>
      <c r="C11" s="25">
        <v>224</v>
      </c>
      <c r="D11" s="25">
        <v>721</v>
      </c>
      <c r="E11" s="25">
        <v>3.2</v>
      </c>
      <c r="F11" s="32" t="s">
        <v>143</v>
      </c>
    </row>
    <row r="12" spans="2:6" ht="51.75" thickBot="1" x14ac:dyDescent="0.3">
      <c r="B12" s="33" t="s">
        <v>11</v>
      </c>
      <c r="C12" s="26">
        <v>1945</v>
      </c>
      <c r="D12" s="26">
        <v>6486</v>
      </c>
      <c r="E12" s="24">
        <v>3.3</v>
      </c>
      <c r="F12" s="34" t="s">
        <v>144</v>
      </c>
    </row>
    <row r="13" spans="2:6" ht="64.5" thickBot="1" x14ac:dyDescent="0.3">
      <c r="B13" s="31" t="s">
        <v>11</v>
      </c>
      <c r="C13" s="27">
        <v>1407</v>
      </c>
      <c r="D13" s="27">
        <v>4724</v>
      </c>
      <c r="E13" s="25">
        <v>3.4</v>
      </c>
      <c r="F13" s="32" t="s">
        <v>145</v>
      </c>
    </row>
    <row r="14" spans="2:6" ht="15.75" thickBot="1" x14ac:dyDescent="0.3">
      <c r="B14" s="33" t="s">
        <v>11</v>
      </c>
      <c r="C14" s="24">
        <v>484</v>
      </c>
      <c r="D14" s="26">
        <v>1767</v>
      </c>
      <c r="E14" s="24">
        <v>3.6</v>
      </c>
      <c r="F14" s="34" t="s">
        <v>146</v>
      </c>
    </row>
    <row r="15" spans="2:6" ht="15.75" thickBot="1" x14ac:dyDescent="0.3">
      <c r="B15" s="31" t="s">
        <v>11</v>
      </c>
      <c r="C15" s="25">
        <v>560</v>
      </c>
      <c r="D15" s="27">
        <v>1889</v>
      </c>
      <c r="E15" s="25">
        <v>3.4</v>
      </c>
      <c r="F15" s="32" t="s">
        <v>147</v>
      </c>
    </row>
    <row r="16" spans="2:6" ht="15.75" thickBot="1" x14ac:dyDescent="0.3">
      <c r="B16" s="33" t="s">
        <v>11</v>
      </c>
      <c r="C16" s="24">
        <v>372</v>
      </c>
      <c r="D16" s="26">
        <v>1173</v>
      </c>
      <c r="E16" s="24">
        <v>3.2</v>
      </c>
      <c r="F16" s="34" t="s">
        <v>148</v>
      </c>
    </row>
    <row r="17" spans="2:6" ht="15.75" thickBot="1" x14ac:dyDescent="0.3">
      <c r="B17" s="31" t="s">
        <v>11</v>
      </c>
      <c r="C17" s="25">
        <v>181</v>
      </c>
      <c r="D17" s="25">
        <v>537</v>
      </c>
      <c r="E17" s="25">
        <v>3</v>
      </c>
      <c r="F17" s="32" t="s">
        <v>149</v>
      </c>
    </row>
    <row r="18" spans="2:6" ht="77.25" thickBot="1" x14ac:dyDescent="0.3">
      <c r="B18" s="33" t="s">
        <v>11</v>
      </c>
      <c r="C18" s="26">
        <v>1249</v>
      </c>
      <c r="D18" s="26">
        <v>3762</v>
      </c>
      <c r="E18" s="24">
        <v>3</v>
      </c>
      <c r="F18" s="34" t="s">
        <v>150</v>
      </c>
    </row>
    <row r="19" spans="2:6" ht="15.75" thickBot="1" x14ac:dyDescent="0.3">
      <c r="B19" s="31" t="s">
        <v>11</v>
      </c>
      <c r="C19" s="25">
        <v>369</v>
      </c>
      <c r="D19" s="27">
        <v>1134</v>
      </c>
      <c r="E19" s="25">
        <v>3.1</v>
      </c>
      <c r="F19" s="32" t="s">
        <v>151</v>
      </c>
    </row>
    <row r="20" spans="2:6" ht="51.75" thickBot="1" x14ac:dyDescent="0.3">
      <c r="B20" s="33" t="s">
        <v>11</v>
      </c>
      <c r="C20" s="26">
        <v>1142</v>
      </c>
      <c r="D20" s="26">
        <v>2719</v>
      </c>
      <c r="E20" s="24">
        <v>2.4</v>
      </c>
      <c r="F20" s="34" t="s">
        <v>152</v>
      </c>
    </row>
    <row r="21" spans="2:6" ht="15.75" thickBot="1" x14ac:dyDescent="0.3">
      <c r="B21" s="31" t="s">
        <v>11</v>
      </c>
      <c r="C21" s="27">
        <v>1009</v>
      </c>
      <c r="D21" s="27">
        <v>2386</v>
      </c>
      <c r="E21" s="25">
        <v>2.4</v>
      </c>
      <c r="F21" s="32" t="s">
        <v>153</v>
      </c>
    </row>
    <row r="22" spans="2:6" ht="26.25" thickBot="1" x14ac:dyDescent="0.3">
      <c r="B22" s="33" t="s">
        <v>11</v>
      </c>
      <c r="C22" s="26">
        <v>1370</v>
      </c>
      <c r="D22" s="26">
        <v>3332</v>
      </c>
      <c r="E22" s="24">
        <v>2.4</v>
      </c>
      <c r="F22" s="34" t="s">
        <v>154</v>
      </c>
    </row>
    <row r="23" spans="2:6" ht="26.25" thickBot="1" x14ac:dyDescent="0.3">
      <c r="B23" s="31" t="s">
        <v>11</v>
      </c>
      <c r="C23" s="25">
        <v>203</v>
      </c>
      <c r="D23" s="25">
        <v>610</v>
      </c>
      <c r="E23" s="25">
        <v>3</v>
      </c>
      <c r="F23" s="32" t="s">
        <v>155</v>
      </c>
    </row>
    <row r="24" spans="2:6" ht="15.75" thickBot="1" x14ac:dyDescent="0.3">
      <c r="B24" s="33" t="s">
        <v>11</v>
      </c>
      <c r="C24" s="24">
        <v>782</v>
      </c>
      <c r="D24" s="26">
        <v>2128</v>
      </c>
      <c r="E24" s="24">
        <v>2.7</v>
      </c>
      <c r="F24" s="34" t="s">
        <v>156</v>
      </c>
    </row>
    <row r="25" spans="2:6" ht="77.25" thickBot="1" x14ac:dyDescent="0.3">
      <c r="B25" s="31" t="s">
        <v>11</v>
      </c>
      <c r="C25" s="27">
        <v>1303</v>
      </c>
      <c r="D25" s="27">
        <v>3722</v>
      </c>
      <c r="E25" s="25">
        <v>2.9</v>
      </c>
      <c r="F25" s="32" t="s">
        <v>157</v>
      </c>
    </row>
    <row r="26" spans="2:6" ht="15.75" thickBot="1" x14ac:dyDescent="0.3">
      <c r="B26" s="33" t="s">
        <v>11</v>
      </c>
      <c r="C26" s="26">
        <v>1562</v>
      </c>
      <c r="D26" s="26">
        <v>3841</v>
      </c>
      <c r="E26" s="24">
        <v>2.5</v>
      </c>
      <c r="F26" s="34" t="s">
        <v>158</v>
      </c>
    </row>
    <row r="27" spans="2:6" ht="64.5" thickBot="1" x14ac:dyDescent="0.3">
      <c r="B27" s="31" t="s">
        <v>11</v>
      </c>
      <c r="C27" s="25">
        <v>462</v>
      </c>
      <c r="D27" s="27">
        <v>1565</v>
      </c>
      <c r="E27" s="25">
        <v>3.4</v>
      </c>
      <c r="F27" s="32" t="s">
        <v>159</v>
      </c>
    </row>
    <row r="28" spans="2:6" ht="77.25" thickBot="1" x14ac:dyDescent="0.3">
      <c r="B28" s="33" t="s">
        <v>11</v>
      </c>
      <c r="C28" s="26">
        <v>2001</v>
      </c>
      <c r="D28" s="26">
        <v>5962</v>
      </c>
      <c r="E28" s="24">
        <v>3</v>
      </c>
      <c r="F28" s="34" t="s">
        <v>160</v>
      </c>
    </row>
    <row r="29" spans="2:6" ht="15.75" thickBot="1" x14ac:dyDescent="0.3">
      <c r="B29" s="31" t="s">
        <v>11</v>
      </c>
      <c r="C29" s="25">
        <v>375</v>
      </c>
      <c r="D29" s="25">
        <v>900</v>
      </c>
      <c r="E29" s="25">
        <v>2.4</v>
      </c>
      <c r="F29" s="32" t="s">
        <v>161</v>
      </c>
    </row>
    <row r="30" spans="2:6" ht="15.75" thickBot="1" x14ac:dyDescent="0.3">
      <c r="B30" s="33" t="s">
        <v>11</v>
      </c>
      <c r="C30" s="26">
        <v>1098</v>
      </c>
      <c r="D30" s="26">
        <v>2854</v>
      </c>
      <c r="E30" s="24">
        <v>2.6</v>
      </c>
      <c r="F30" s="34" t="s">
        <v>162</v>
      </c>
    </row>
    <row r="31" spans="2:6" x14ac:dyDescent="0.25">
      <c r="B31" s="35" t="s">
        <v>11</v>
      </c>
      <c r="C31" s="36">
        <v>143</v>
      </c>
      <c r="D31" s="36">
        <v>442</v>
      </c>
      <c r="E31" s="36">
        <v>3.1</v>
      </c>
      <c r="F31" s="37" t="s">
        <v>163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6"/>
  <sheetViews>
    <sheetView showGridLines="0" tabSelected="1" workbookViewId="0">
      <selection activeCell="E27" sqref="E27"/>
    </sheetView>
  </sheetViews>
  <sheetFormatPr defaultColWidth="8.85546875" defaultRowHeight="18.75" x14ac:dyDescent="0.3"/>
  <cols>
    <col min="1" max="1" width="5.140625" customWidth="1"/>
    <col min="2" max="2" width="28.28515625" style="38" bestFit="1" customWidth="1"/>
    <col min="3" max="3" width="54" style="60" customWidth="1"/>
  </cols>
  <sheetData>
    <row r="2" spans="2:3" ht="37.5" x14ac:dyDescent="0.3">
      <c r="B2" s="61" t="s">
        <v>335</v>
      </c>
      <c r="C2" s="57" t="s">
        <v>339</v>
      </c>
    </row>
    <row r="3" spans="2:3" x14ac:dyDescent="0.3">
      <c r="B3" s="62"/>
    </row>
    <row r="4" spans="2:3" ht="37.5" x14ac:dyDescent="0.3">
      <c r="B4" s="63" t="s">
        <v>336</v>
      </c>
      <c r="C4" s="58" t="s">
        <v>337</v>
      </c>
    </row>
    <row r="5" spans="2:3" x14ac:dyDescent="0.3">
      <c r="B5" s="62"/>
    </row>
    <row r="6" spans="2:3" ht="37.5" x14ac:dyDescent="0.3">
      <c r="B6" s="64" t="s">
        <v>338</v>
      </c>
      <c r="C6" s="59" t="s">
        <v>337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39997558519241921"/>
  </sheetPr>
  <dimension ref="A1:E151"/>
  <sheetViews>
    <sheetView showGridLines="0" workbookViewId="0">
      <selection activeCell="D1" sqref="D1"/>
    </sheetView>
  </sheetViews>
  <sheetFormatPr defaultColWidth="8.85546875" defaultRowHeight="15" x14ac:dyDescent="0.25"/>
  <cols>
    <col min="1" max="1" width="17.28515625" customWidth="1"/>
    <col min="2" max="2" width="20.7109375" customWidth="1"/>
    <col min="3" max="3" width="17" customWidth="1"/>
    <col min="4" max="4" width="17.28515625" customWidth="1"/>
    <col min="5" max="5" width="73.42578125" customWidth="1"/>
  </cols>
  <sheetData>
    <row r="1" spans="1:5" ht="47.25" x14ac:dyDescent="0.25">
      <c r="A1" s="55" t="s">
        <v>10</v>
      </c>
      <c r="B1" s="55" t="s">
        <v>17</v>
      </c>
      <c r="C1" s="55" t="s">
        <v>18</v>
      </c>
      <c r="D1" s="55" t="s">
        <v>19</v>
      </c>
      <c r="E1" s="55" t="s">
        <v>20</v>
      </c>
    </row>
    <row r="2" spans="1:5" x14ac:dyDescent="0.25">
      <c r="A2" s="44" t="s">
        <v>13</v>
      </c>
      <c r="B2" s="44">
        <v>521</v>
      </c>
      <c r="C2" s="45">
        <v>1646</v>
      </c>
      <c r="D2" s="44">
        <v>3.2</v>
      </c>
      <c r="E2" s="44" t="s">
        <v>21</v>
      </c>
    </row>
    <row r="3" spans="1:5" x14ac:dyDescent="0.25">
      <c r="A3" s="44" t="s">
        <v>13</v>
      </c>
      <c r="B3" s="45">
        <v>1432</v>
      </c>
      <c r="C3" s="45">
        <v>4609</v>
      </c>
      <c r="D3" s="44">
        <v>3.2</v>
      </c>
      <c r="E3" s="44" t="s">
        <v>22</v>
      </c>
    </row>
    <row r="4" spans="1:5" x14ac:dyDescent="0.25">
      <c r="A4" s="44" t="s">
        <v>13</v>
      </c>
      <c r="B4" s="45">
        <v>2561</v>
      </c>
      <c r="C4" s="45">
        <v>8505</v>
      </c>
      <c r="D4" s="44">
        <v>3.3</v>
      </c>
      <c r="E4" s="44" t="s">
        <v>23</v>
      </c>
    </row>
    <row r="5" spans="1:5" ht="45" x14ac:dyDescent="0.25">
      <c r="A5" s="44" t="s">
        <v>13</v>
      </c>
      <c r="B5" s="45">
        <v>2433</v>
      </c>
      <c r="C5" s="45">
        <v>8391</v>
      </c>
      <c r="D5" s="44">
        <v>3.4</v>
      </c>
      <c r="E5" s="44" t="s">
        <v>24</v>
      </c>
    </row>
    <row r="6" spans="1:5" x14ac:dyDescent="0.25">
      <c r="A6" s="44" t="s">
        <v>13</v>
      </c>
      <c r="B6" s="44">
        <v>883</v>
      </c>
      <c r="C6" s="45">
        <v>3047</v>
      </c>
      <c r="D6" s="44">
        <v>3.5</v>
      </c>
      <c r="E6" s="44" t="s">
        <v>25</v>
      </c>
    </row>
    <row r="7" spans="1:5" x14ac:dyDescent="0.25">
      <c r="A7" s="44" t="s">
        <v>13</v>
      </c>
      <c r="B7" s="45">
        <v>1198</v>
      </c>
      <c r="C7" s="45">
        <v>3888</v>
      </c>
      <c r="D7" s="44">
        <v>3.2</v>
      </c>
      <c r="E7" s="44" t="s">
        <v>26</v>
      </c>
    </row>
    <row r="8" spans="1:5" x14ac:dyDescent="0.25">
      <c r="A8" s="44" t="s">
        <v>13</v>
      </c>
      <c r="B8" s="44">
        <v>571</v>
      </c>
      <c r="C8" s="45">
        <v>1407</v>
      </c>
      <c r="D8" s="44">
        <v>2.5</v>
      </c>
      <c r="E8" s="44" t="s">
        <v>27</v>
      </c>
    </row>
    <row r="9" spans="1:5" x14ac:dyDescent="0.25">
      <c r="A9" s="44" t="s">
        <v>13</v>
      </c>
      <c r="B9" s="44">
        <v>503</v>
      </c>
      <c r="C9" s="45">
        <v>1469</v>
      </c>
      <c r="D9" s="44">
        <v>2.9</v>
      </c>
      <c r="E9" s="44" t="s">
        <v>28</v>
      </c>
    </row>
    <row r="10" spans="1:5" x14ac:dyDescent="0.25">
      <c r="A10" s="44" t="s">
        <v>13</v>
      </c>
      <c r="B10" s="44">
        <v>301</v>
      </c>
      <c r="C10" s="44">
        <v>984</v>
      </c>
      <c r="D10" s="44">
        <v>3.3</v>
      </c>
      <c r="E10" s="44" t="s">
        <v>29</v>
      </c>
    </row>
    <row r="11" spans="1:5" x14ac:dyDescent="0.25">
      <c r="A11" s="44" t="s">
        <v>13</v>
      </c>
      <c r="B11" s="44">
        <v>204</v>
      </c>
      <c r="C11" s="44">
        <v>647</v>
      </c>
      <c r="D11" s="44">
        <v>3.2</v>
      </c>
      <c r="E11" s="44" t="s">
        <v>30</v>
      </c>
    </row>
    <row r="12" spans="1:5" x14ac:dyDescent="0.25">
      <c r="A12" s="44" t="s">
        <v>13</v>
      </c>
      <c r="B12" s="44">
        <v>886</v>
      </c>
      <c r="C12" s="45">
        <v>2183</v>
      </c>
      <c r="D12" s="44">
        <v>2.5</v>
      </c>
      <c r="E12" s="44" t="s">
        <v>31</v>
      </c>
    </row>
    <row r="13" spans="1:5" ht="30" x14ac:dyDescent="0.25">
      <c r="A13" s="44" t="s">
        <v>13</v>
      </c>
      <c r="B13" s="44">
        <v>113</v>
      </c>
      <c r="C13" s="44">
        <v>487</v>
      </c>
      <c r="D13" s="44">
        <v>4.3</v>
      </c>
      <c r="E13" s="44" t="s">
        <v>32</v>
      </c>
    </row>
    <row r="14" spans="1:5" ht="30" x14ac:dyDescent="0.25">
      <c r="A14" s="44" t="s">
        <v>13</v>
      </c>
      <c r="B14" s="44">
        <v>590</v>
      </c>
      <c r="C14" s="45">
        <v>1997</v>
      </c>
      <c r="D14" s="44">
        <v>3.4</v>
      </c>
      <c r="E14" s="44" t="s">
        <v>33</v>
      </c>
    </row>
    <row r="15" spans="1:5" ht="30" x14ac:dyDescent="0.25">
      <c r="A15" s="44" t="s">
        <v>13</v>
      </c>
      <c r="B15" s="44">
        <v>779</v>
      </c>
      <c r="C15" s="45">
        <v>2534</v>
      </c>
      <c r="D15" s="44">
        <v>3.3</v>
      </c>
      <c r="E15" s="44" t="s">
        <v>34</v>
      </c>
    </row>
    <row r="16" spans="1:5" x14ac:dyDescent="0.25">
      <c r="A16" s="44" t="s">
        <v>13</v>
      </c>
      <c r="B16" s="44">
        <v>350</v>
      </c>
      <c r="C16" s="45">
        <v>1259</v>
      </c>
      <c r="D16" s="44">
        <v>3.6</v>
      </c>
      <c r="E16" s="44" t="s">
        <v>35</v>
      </c>
    </row>
    <row r="17" spans="1:5" ht="30" x14ac:dyDescent="0.25">
      <c r="A17" s="44" t="s">
        <v>13</v>
      </c>
      <c r="B17" s="45">
        <v>4084</v>
      </c>
      <c r="C17" s="45">
        <v>14385</v>
      </c>
      <c r="D17" s="44">
        <v>3.5</v>
      </c>
      <c r="E17" s="44" t="s">
        <v>36</v>
      </c>
    </row>
    <row r="18" spans="1:5" ht="45" x14ac:dyDescent="0.25">
      <c r="A18" s="44" t="s">
        <v>13</v>
      </c>
      <c r="B18" s="44">
        <v>116</v>
      </c>
      <c r="C18" s="44">
        <v>412</v>
      </c>
      <c r="D18" s="44">
        <v>3.6</v>
      </c>
      <c r="E18" s="44" t="s">
        <v>37</v>
      </c>
    </row>
    <row r="19" spans="1:5" x14ac:dyDescent="0.25">
      <c r="A19" s="44" t="s">
        <v>13</v>
      </c>
      <c r="B19" s="45">
        <v>1699</v>
      </c>
      <c r="C19" s="45">
        <v>6045</v>
      </c>
      <c r="D19" s="44">
        <v>3.6</v>
      </c>
      <c r="E19" s="44" t="s">
        <v>38</v>
      </c>
    </row>
    <row r="20" spans="1:5" ht="30" x14ac:dyDescent="0.25">
      <c r="A20" s="44" t="s">
        <v>13</v>
      </c>
      <c r="B20" s="45">
        <v>1578</v>
      </c>
      <c r="C20" s="45">
        <v>5927</v>
      </c>
      <c r="D20" s="44">
        <v>3.8</v>
      </c>
      <c r="E20" s="44" t="s">
        <v>39</v>
      </c>
    </row>
    <row r="21" spans="1:5" ht="30" x14ac:dyDescent="0.25">
      <c r="A21" s="44" t="s">
        <v>13</v>
      </c>
      <c r="B21" s="45">
        <v>2583</v>
      </c>
      <c r="C21" s="45">
        <v>9232</v>
      </c>
      <c r="D21" s="44">
        <v>3.6</v>
      </c>
      <c r="E21" s="44" t="s">
        <v>40</v>
      </c>
    </row>
    <row r="22" spans="1:5" ht="30" x14ac:dyDescent="0.25">
      <c r="A22" s="44" t="s">
        <v>13</v>
      </c>
      <c r="B22" s="44">
        <v>358</v>
      </c>
      <c r="C22" s="45">
        <v>1330</v>
      </c>
      <c r="D22" s="44">
        <v>3.7</v>
      </c>
      <c r="E22" s="44" t="s">
        <v>41</v>
      </c>
    </row>
    <row r="23" spans="1:5" ht="30" x14ac:dyDescent="0.25">
      <c r="A23" s="44" t="s">
        <v>13</v>
      </c>
      <c r="B23" s="44">
        <v>316</v>
      </c>
      <c r="C23" s="45">
        <v>1114</v>
      </c>
      <c r="D23" s="44">
        <v>3.5</v>
      </c>
      <c r="E23" s="44" t="s">
        <v>42</v>
      </c>
    </row>
    <row r="24" spans="1:5" x14ac:dyDescent="0.25">
      <c r="A24" s="44" t="s">
        <v>13</v>
      </c>
      <c r="B24" s="45">
        <v>3484</v>
      </c>
      <c r="C24" s="45">
        <v>12480</v>
      </c>
      <c r="D24" s="44">
        <v>3.6</v>
      </c>
      <c r="E24" s="44" t="s">
        <v>43</v>
      </c>
    </row>
    <row r="25" spans="1:5" x14ac:dyDescent="0.25">
      <c r="A25" s="44" t="s">
        <v>13</v>
      </c>
      <c r="B25" s="44">
        <v>897</v>
      </c>
      <c r="C25" s="45">
        <v>3178</v>
      </c>
      <c r="D25" s="44">
        <v>3.5</v>
      </c>
      <c r="E25" s="44" t="s">
        <v>44</v>
      </c>
    </row>
    <row r="26" spans="1:5" ht="45" x14ac:dyDescent="0.25">
      <c r="A26" s="44" t="s">
        <v>13</v>
      </c>
      <c r="B26" s="44">
        <v>590</v>
      </c>
      <c r="C26" s="45">
        <v>2114</v>
      </c>
      <c r="D26" s="44">
        <v>3.6</v>
      </c>
      <c r="E26" s="44" t="s">
        <v>45</v>
      </c>
    </row>
    <row r="27" spans="1:5" ht="60" x14ac:dyDescent="0.25">
      <c r="A27" s="44" t="s">
        <v>13</v>
      </c>
      <c r="B27" s="45">
        <v>1374</v>
      </c>
      <c r="C27" s="45">
        <v>4929</v>
      </c>
      <c r="D27" s="44">
        <v>3.6</v>
      </c>
      <c r="E27" s="44" t="s">
        <v>46</v>
      </c>
    </row>
    <row r="28" spans="1:5" ht="60" x14ac:dyDescent="0.25">
      <c r="A28" s="44" t="s">
        <v>13</v>
      </c>
      <c r="B28" s="45">
        <v>1851</v>
      </c>
      <c r="C28" s="45">
        <v>6525</v>
      </c>
      <c r="D28" s="44">
        <v>3.5</v>
      </c>
      <c r="E28" s="44" t="s">
        <v>47</v>
      </c>
    </row>
    <row r="29" spans="1:5" x14ac:dyDescent="0.25">
      <c r="A29" s="44" t="s">
        <v>13</v>
      </c>
      <c r="B29" s="44">
        <v>882</v>
      </c>
      <c r="C29" s="44">
        <v>3041</v>
      </c>
      <c r="D29" s="44">
        <v>3.4</v>
      </c>
      <c r="E29" s="44" t="s">
        <v>48</v>
      </c>
    </row>
    <row r="30" spans="1:5" x14ac:dyDescent="0.25">
      <c r="A30" s="44" t="s">
        <v>13</v>
      </c>
      <c r="B30" s="44">
        <v>886</v>
      </c>
      <c r="C30" s="44">
        <v>3003</v>
      </c>
      <c r="D30" s="44">
        <v>3.4</v>
      </c>
      <c r="E30" s="44" t="s">
        <v>49</v>
      </c>
    </row>
    <row r="31" spans="1:5" x14ac:dyDescent="0.25">
      <c r="A31" s="44" t="s">
        <v>13</v>
      </c>
      <c r="B31" s="45">
        <v>1449</v>
      </c>
      <c r="C31" s="45">
        <v>5080</v>
      </c>
      <c r="D31" s="44">
        <v>3.5</v>
      </c>
      <c r="E31" s="44" t="s">
        <v>50</v>
      </c>
    </row>
    <row r="32" spans="1:5" x14ac:dyDescent="0.25">
      <c r="A32" s="44" t="s">
        <v>13</v>
      </c>
      <c r="B32" s="44">
        <v>1217</v>
      </c>
      <c r="C32" s="44">
        <v>4013</v>
      </c>
      <c r="D32" s="44">
        <v>3.3</v>
      </c>
      <c r="E32" s="44" t="s">
        <v>51</v>
      </c>
    </row>
    <row r="33" spans="1:5" ht="30" x14ac:dyDescent="0.25">
      <c r="A33" s="44" t="s">
        <v>13</v>
      </c>
      <c r="B33" s="45">
        <v>1075</v>
      </c>
      <c r="C33" s="45">
        <v>3760</v>
      </c>
      <c r="D33" s="44">
        <v>3.5</v>
      </c>
      <c r="E33" s="44" t="s">
        <v>52</v>
      </c>
    </row>
    <row r="34" spans="1:5" x14ac:dyDescent="0.25">
      <c r="A34" s="44" t="s">
        <v>13</v>
      </c>
      <c r="B34" s="45">
        <v>2267</v>
      </c>
      <c r="C34" s="45">
        <v>8187</v>
      </c>
      <c r="D34" s="44">
        <v>3.6</v>
      </c>
      <c r="E34" s="44" t="s">
        <v>53</v>
      </c>
    </row>
    <row r="35" spans="1:5" x14ac:dyDescent="0.25">
      <c r="A35" s="44" t="s">
        <v>13</v>
      </c>
      <c r="B35" s="44">
        <v>513</v>
      </c>
      <c r="C35" s="44">
        <v>1767</v>
      </c>
      <c r="D35" s="44">
        <v>3.4</v>
      </c>
      <c r="E35" s="44" t="s">
        <v>54</v>
      </c>
    </row>
    <row r="36" spans="1:5" x14ac:dyDescent="0.25">
      <c r="A36" s="44" t="s">
        <v>13</v>
      </c>
      <c r="B36" s="44">
        <v>492</v>
      </c>
      <c r="C36" s="45">
        <v>1965</v>
      </c>
      <c r="D36" s="44">
        <v>4</v>
      </c>
      <c r="E36" s="44" t="s">
        <v>55</v>
      </c>
    </row>
    <row r="37" spans="1:5" x14ac:dyDescent="0.25">
      <c r="A37" s="44" t="s">
        <v>13</v>
      </c>
      <c r="B37" s="44">
        <v>307</v>
      </c>
      <c r="C37" s="45">
        <v>1063</v>
      </c>
      <c r="D37" s="44">
        <v>3.5</v>
      </c>
      <c r="E37" s="44" t="s">
        <v>56</v>
      </c>
    </row>
    <row r="38" spans="1:5" x14ac:dyDescent="0.25">
      <c r="A38" s="44" t="s">
        <v>13</v>
      </c>
      <c r="B38" s="44">
        <v>940</v>
      </c>
      <c r="C38" s="45">
        <v>3175</v>
      </c>
      <c r="D38" s="44">
        <v>3.4</v>
      </c>
      <c r="E38" s="44" t="s">
        <v>57</v>
      </c>
    </row>
    <row r="39" spans="1:5" x14ac:dyDescent="0.25">
      <c r="A39" s="44" t="s">
        <v>13</v>
      </c>
      <c r="B39" s="45">
        <v>2833</v>
      </c>
      <c r="C39" s="45">
        <v>9596</v>
      </c>
      <c r="D39" s="44">
        <v>3.4</v>
      </c>
      <c r="E39" s="44" t="s">
        <v>58</v>
      </c>
    </row>
    <row r="40" spans="1:5" x14ac:dyDescent="0.25">
      <c r="A40" s="44" t="s">
        <v>13</v>
      </c>
      <c r="B40" s="44">
        <v>463</v>
      </c>
      <c r="C40" s="45">
        <v>1313</v>
      </c>
      <c r="D40" s="44">
        <v>2.8</v>
      </c>
      <c r="E40" s="44" t="s">
        <v>59</v>
      </c>
    </row>
    <row r="41" spans="1:5" ht="30" x14ac:dyDescent="0.25">
      <c r="A41" s="44" t="s">
        <v>13</v>
      </c>
      <c r="B41" s="45">
        <v>1099</v>
      </c>
      <c r="C41" s="45">
        <v>3783</v>
      </c>
      <c r="D41" s="44">
        <v>3.4</v>
      </c>
      <c r="E41" s="44" t="s">
        <v>60</v>
      </c>
    </row>
    <row r="42" spans="1:5" ht="30" x14ac:dyDescent="0.25">
      <c r="A42" s="44" t="s">
        <v>13</v>
      </c>
      <c r="B42" s="44">
        <v>151</v>
      </c>
      <c r="C42" s="44">
        <v>520</v>
      </c>
      <c r="D42" s="44">
        <v>3.4</v>
      </c>
      <c r="E42" s="44" t="s">
        <v>61</v>
      </c>
    </row>
    <row r="43" spans="1:5" x14ac:dyDescent="0.25">
      <c r="A43" s="44" t="s">
        <v>0</v>
      </c>
      <c r="B43" s="45">
        <v>4360</v>
      </c>
      <c r="C43" s="45">
        <v>13561</v>
      </c>
      <c r="D43" s="44">
        <v>3.1</v>
      </c>
      <c r="E43" s="44" t="s">
        <v>1</v>
      </c>
    </row>
    <row r="44" spans="1:5" x14ac:dyDescent="0.25">
      <c r="A44" s="44" t="s">
        <v>0</v>
      </c>
      <c r="B44" s="44">
        <v>718</v>
      </c>
      <c r="C44" s="45">
        <v>2190</v>
      </c>
      <c r="D44" s="44">
        <v>3.1</v>
      </c>
      <c r="E44" s="44" t="s">
        <v>2</v>
      </c>
    </row>
    <row r="45" spans="1:5" ht="30" x14ac:dyDescent="0.25">
      <c r="A45" s="44" t="s">
        <v>0</v>
      </c>
      <c r="B45" s="44">
        <v>574</v>
      </c>
      <c r="C45" s="45">
        <v>2061</v>
      </c>
      <c r="D45" s="44">
        <v>3.6</v>
      </c>
      <c r="E45" s="44" t="s">
        <v>3</v>
      </c>
    </row>
    <row r="46" spans="1:5" x14ac:dyDescent="0.25">
      <c r="A46" s="44" t="s">
        <v>0</v>
      </c>
      <c r="B46" s="44">
        <v>213</v>
      </c>
      <c r="C46" s="44">
        <v>730</v>
      </c>
      <c r="D46" s="44">
        <v>3.4</v>
      </c>
      <c r="E46" s="44" t="s">
        <v>4</v>
      </c>
    </row>
    <row r="47" spans="1:5" x14ac:dyDescent="0.25">
      <c r="A47" s="44" t="s">
        <v>0</v>
      </c>
      <c r="B47" s="44">
        <v>723</v>
      </c>
      <c r="C47" s="45">
        <v>2466</v>
      </c>
      <c r="D47" s="44">
        <v>3.4</v>
      </c>
      <c r="E47" s="44" t="s">
        <v>5</v>
      </c>
    </row>
    <row r="48" spans="1:5" x14ac:dyDescent="0.25">
      <c r="A48" s="44" t="s">
        <v>0</v>
      </c>
      <c r="B48" s="44">
        <v>577</v>
      </c>
      <c r="C48" s="45">
        <v>1654</v>
      </c>
      <c r="D48" s="44">
        <v>2.9</v>
      </c>
      <c r="E48" s="44" t="s">
        <v>6</v>
      </c>
    </row>
    <row r="49" spans="1:5" x14ac:dyDescent="0.25">
      <c r="A49" s="44" t="s">
        <v>0</v>
      </c>
      <c r="B49" s="44">
        <v>167</v>
      </c>
      <c r="C49" s="44">
        <v>580</v>
      </c>
      <c r="D49" s="44">
        <v>3.5</v>
      </c>
      <c r="E49" s="44" t="s">
        <v>7</v>
      </c>
    </row>
    <row r="50" spans="1:5" ht="30" x14ac:dyDescent="0.25">
      <c r="A50" s="44" t="s">
        <v>0</v>
      </c>
      <c r="B50" s="45">
        <v>3997</v>
      </c>
      <c r="C50" s="45">
        <v>10852</v>
      </c>
      <c r="D50" s="44">
        <v>2.7</v>
      </c>
      <c r="E50" s="44" t="s">
        <v>8</v>
      </c>
    </row>
    <row r="51" spans="1:5" x14ac:dyDescent="0.25">
      <c r="A51" s="44" t="s">
        <v>0</v>
      </c>
      <c r="B51" s="45">
        <v>2161</v>
      </c>
      <c r="C51" s="45">
        <v>7069</v>
      </c>
      <c r="D51" s="44">
        <v>3.3</v>
      </c>
      <c r="E51" s="44" t="s">
        <v>62</v>
      </c>
    </row>
    <row r="52" spans="1:5" ht="45" x14ac:dyDescent="0.25">
      <c r="A52" s="44" t="s">
        <v>15</v>
      </c>
      <c r="B52" s="45">
        <v>2595</v>
      </c>
      <c r="C52" s="45">
        <v>9468</v>
      </c>
      <c r="D52" s="44">
        <v>3.6</v>
      </c>
      <c r="E52" s="44" t="s">
        <v>63</v>
      </c>
    </row>
    <row r="53" spans="1:5" x14ac:dyDescent="0.25">
      <c r="A53" s="44" t="s">
        <v>15</v>
      </c>
      <c r="B53" s="45">
        <v>4814</v>
      </c>
      <c r="C53" s="45">
        <v>19153</v>
      </c>
      <c r="D53" s="44">
        <v>4</v>
      </c>
      <c r="E53" s="44" t="s">
        <v>64</v>
      </c>
    </row>
    <row r="54" spans="1:5" x14ac:dyDescent="0.25">
      <c r="A54" s="44" t="s">
        <v>15</v>
      </c>
      <c r="B54" s="45">
        <v>2349</v>
      </c>
      <c r="C54" s="45">
        <v>9283</v>
      </c>
      <c r="D54" s="44">
        <v>4</v>
      </c>
      <c r="E54" s="44" t="s">
        <v>65</v>
      </c>
    </row>
    <row r="55" spans="1:5" x14ac:dyDescent="0.25">
      <c r="A55" s="44" t="s">
        <v>15</v>
      </c>
      <c r="B55" s="45">
        <v>2116</v>
      </c>
      <c r="C55" s="45">
        <v>7878</v>
      </c>
      <c r="D55" s="44">
        <v>3.7</v>
      </c>
      <c r="E55" s="44" t="s">
        <v>66</v>
      </c>
    </row>
    <row r="56" spans="1:5" x14ac:dyDescent="0.25">
      <c r="A56" s="44" t="s">
        <v>15</v>
      </c>
      <c r="B56" s="45">
        <v>1016</v>
      </c>
      <c r="C56" s="45">
        <v>3863</v>
      </c>
      <c r="D56" s="44">
        <v>3.8</v>
      </c>
      <c r="E56" s="44" t="s">
        <v>67</v>
      </c>
    </row>
    <row r="57" spans="1:5" x14ac:dyDescent="0.25">
      <c r="A57" s="44" t="s">
        <v>15</v>
      </c>
      <c r="B57" s="45">
        <v>3902</v>
      </c>
      <c r="C57" s="45">
        <v>14050</v>
      </c>
      <c r="D57" s="44">
        <v>3.6</v>
      </c>
      <c r="E57" s="44" t="s">
        <v>68</v>
      </c>
    </row>
    <row r="58" spans="1:5" ht="30" x14ac:dyDescent="0.25">
      <c r="A58" s="44" t="s">
        <v>15</v>
      </c>
      <c r="B58" s="45">
        <v>1326</v>
      </c>
      <c r="C58" s="45">
        <v>4510</v>
      </c>
      <c r="D58" s="44">
        <v>3.4</v>
      </c>
      <c r="E58" s="44" t="s">
        <v>69</v>
      </c>
    </row>
    <row r="59" spans="1:5" x14ac:dyDescent="0.25">
      <c r="A59" s="44" t="s">
        <v>15</v>
      </c>
      <c r="B59" s="44">
        <v>898</v>
      </c>
      <c r="C59" s="45">
        <v>3127</v>
      </c>
      <c r="D59" s="44">
        <v>3.5</v>
      </c>
      <c r="E59" s="44" t="s">
        <v>70</v>
      </c>
    </row>
    <row r="60" spans="1:5" x14ac:dyDescent="0.25">
      <c r="A60" s="44" t="s">
        <v>15</v>
      </c>
      <c r="B60" s="45">
        <v>8254</v>
      </c>
      <c r="C60" s="45">
        <v>27210</v>
      </c>
      <c r="D60" s="44">
        <v>3.3</v>
      </c>
      <c r="E60" s="44" t="s">
        <v>71</v>
      </c>
    </row>
    <row r="61" spans="1:5" x14ac:dyDescent="0.25">
      <c r="A61" s="44" t="s">
        <v>15</v>
      </c>
      <c r="B61" s="44">
        <v>97</v>
      </c>
      <c r="C61" s="44">
        <v>329</v>
      </c>
      <c r="D61" s="44">
        <v>3.4</v>
      </c>
      <c r="E61" s="44" t="s">
        <v>72</v>
      </c>
    </row>
    <row r="62" spans="1:5" x14ac:dyDescent="0.25">
      <c r="A62" s="44" t="s">
        <v>15</v>
      </c>
      <c r="B62" s="44">
        <v>448</v>
      </c>
      <c r="C62" s="45">
        <v>1522</v>
      </c>
      <c r="D62" s="44">
        <v>3.4</v>
      </c>
      <c r="E62" s="44" t="s">
        <v>73</v>
      </c>
    </row>
    <row r="63" spans="1:5" x14ac:dyDescent="0.25">
      <c r="A63" s="44" t="s">
        <v>15</v>
      </c>
      <c r="B63" s="45">
        <v>1088</v>
      </c>
      <c r="C63" s="45">
        <v>3791</v>
      </c>
      <c r="D63" s="44">
        <v>3.5</v>
      </c>
      <c r="E63" s="44" t="s">
        <v>74</v>
      </c>
    </row>
    <row r="64" spans="1:5" x14ac:dyDescent="0.25">
      <c r="A64" s="44" t="s">
        <v>15</v>
      </c>
      <c r="B64" s="45">
        <v>1092</v>
      </c>
      <c r="C64" s="45">
        <v>3125</v>
      </c>
      <c r="D64" s="44">
        <v>2.9</v>
      </c>
      <c r="E64" s="44" t="s">
        <v>75</v>
      </c>
    </row>
    <row r="65" spans="1:5" x14ac:dyDescent="0.25">
      <c r="A65" s="44" t="s">
        <v>15</v>
      </c>
      <c r="B65" s="45">
        <v>6746</v>
      </c>
      <c r="C65" s="45">
        <v>21089</v>
      </c>
      <c r="D65" s="44">
        <v>3.1</v>
      </c>
      <c r="E65" s="44" t="s">
        <v>76</v>
      </c>
    </row>
    <row r="66" spans="1:5" x14ac:dyDescent="0.25">
      <c r="A66" s="44" t="s">
        <v>15</v>
      </c>
      <c r="B66" s="45">
        <v>2076</v>
      </c>
      <c r="C66" s="45">
        <v>5233</v>
      </c>
      <c r="D66" s="44">
        <v>2.5</v>
      </c>
      <c r="E66" s="44" t="s">
        <v>77</v>
      </c>
    </row>
    <row r="67" spans="1:5" x14ac:dyDescent="0.25">
      <c r="A67" s="44" t="s">
        <v>15</v>
      </c>
      <c r="B67" s="44">
        <v>475</v>
      </c>
      <c r="C67" s="45">
        <v>1578</v>
      </c>
      <c r="D67" s="44">
        <v>3.3</v>
      </c>
      <c r="E67" s="44" t="s">
        <v>78</v>
      </c>
    </row>
    <row r="68" spans="1:5" x14ac:dyDescent="0.25">
      <c r="A68" s="44" t="s">
        <v>15</v>
      </c>
      <c r="B68" s="44">
        <v>221</v>
      </c>
      <c r="C68" s="44">
        <v>701</v>
      </c>
      <c r="D68" s="44">
        <v>3.2</v>
      </c>
      <c r="E68" s="44" t="s">
        <v>79</v>
      </c>
    </row>
    <row r="69" spans="1:5" x14ac:dyDescent="0.25">
      <c r="A69" s="44" t="s">
        <v>15</v>
      </c>
      <c r="B69" s="45">
        <v>1519</v>
      </c>
      <c r="C69" s="45">
        <v>4497</v>
      </c>
      <c r="D69" s="44">
        <v>3</v>
      </c>
      <c r="E69" s="44" t="s">
        <v>80</v>
      </c>
    </row>
    <row r="70" spans="1:5" x14ac:dyDescent="0.25">
      <c r="A70" s="44" t="s">
        <v>15</v>
      </c>
      <c r="B70" s="45">
        <v>1236</v>
      </c>
      <c r="C70" s="45">
        <v>3554</v>
      </c>
      <c r="D70" s="44">
        <v>2.9</v>
      </c>
      <c r="E70" s="44" t="s">
        <v>81</v>
      </c>
    </row>
    <row r="71" spans="1:5" x14ac:dyDescent="0.25">
      <c r="A71" s="44" t="s">
        <v>15</v>
      </c>
      <c r="B71" s="44">
        <v>464</v>
      </c>
      <c r="C71" s="45">
        <v>1521</v>
      </c>
      <c r="D71" s="44">
        <v>3.3</v>
      </c>
      <c r="E71" s="44" t="s">
        <v>82</v>
      </c>
    </row>
    <row r="72" spans="1:5" x14ac:dyDescent="0.25">
      <c r="A72" s="44" t="s">
        <v>15</v>
      </c>
      <c r="B72" s="44">
        <v>437</v>
      </c>
      <c r="C72" s="45">
        <v>1535</v>
      </c>
      <c r="D72" s="44">
        <v>3.5</v>
      </c>
      <c r="E72" s="44" t="s">
        <v>83</v>
      </c>
    </row>
    <row r="73" spans="1:5" x14ac:dyDescent="0.25">
      <c r="A73" s="44" t="s">
        <v>15</v>
      </c>
      <c r="B73" s="45">
        <v>1323</v>
      </c>
      <c r="C73" s="45">
        <v>4377</v>
      </c>
      <c r="D73" s="44">
        <v>3.3</v>
      </c>
      <c r="E73" s="44" t="s">
        <v>84</v>
      </c>
    </row>
    <row r="74" spans="1:5" x14ac:dyDescent="0.25">
      <c r="A74" s="44" t="s">
        <v>15</v>
      </c>
      <c r="B74" s="45">
        <v>2949</v>
      </c>
      <c r="C74" s="45">
        <v>9677</v>
      </c>
      <c r="D74" s="44">
        <v>3.3</v>
      </c>
      <c r="E74" s="44" t="s">
        <v>85</v>
      </c>
    </row>
    <row r="75" spans="1:5" x14ac:dyDescent="0.25">
      <c r="A75" s="44" t="s">
        <v>15</v>
      </c>
      <c r="B75" s="45">
        <v>6320</v>
      </c>
      <c r="C75" s="45">
        <v>21822</v>
      </c>
      <c r="D75" s="44">
        <v>3.5</v>
      </c>
      <c r="E75" s="44" t="s">
        <v>86</v>
      </c>
    </row>
    <row r="76" spans="1:5" x14ac:dyDescent="0.25">
      <c r="A76" s="44" t="s">
        <v>15</v>
      </c>
      <c r="B76" s="45">
        <v>2415</v>
      </c>
      <c r="C76" s="45">
        <v>8608</v>
      </c>
      <c r="D76" s="44">
        <v>3.6</v>
      </c>
      <c r="E76" s="44" t="s">
        <v>87</v>
      </c>
    </row>
    <row r="77" spans="1:5" ht="60" x14ac:dyDescent="0.25">
      <c r="A77" s="44" t="s">
        <v>15</v>
      </c>
      <c r="B77" s="45">
        <v>7417</v>
      </c>
      <c r="C77" s="45">
        <v>23369</v>
      </c>
      <c r="D77" s="44">
        <v>3.2</v>
      </c>
      <c r="E77" s="44" t="s">
        <v>88</v>
      </c>
    </row>
    <row r="78" spans="1:5" x14ac:dyDescent="0.25">
      <c r="A78" s="44" t="s">
        <v>15</v>
      </c>
      <c r="B78" s="45">
        <v>1210</v>
      </c>
      <c r="C78" s="45">
        <v>3563</v>
      </c>
      <c r="D78" s="44">
        <v>2.9</v>
      </c>
      <c r="E78" s="44" t="s">
        <v>89</v>
      </c>
    </row>
    <row r="79" spans="1:5" x14ac:dyDescent="0.25">
      <c r="A79" s="44" t="s">
        <v>15</v>
      </c>
      <c r="B79" s="45">
        <v>1302</v>
      </c>
      <c r="C79" s="45">
        <v>4321</v>
      </c>
      <c r="D79" s="44">
        <v>3.3</v>
      </c>
      <c r="E79" s="44" t="s">
        <v>90</v>
      </c>
    </row>
    <row r="80" spans="1:5" x14ac:dyDescent="0.25">
      <c r="A80" s="44" t="s">
        <v>15</v>
      </c>
      <c r="B80" s="44">
        <v>608</v>
      </c>
      <c r="C80" s="45">
        <v>2068</v>
      </c>
      <c r="D80" s="44">
        <v>3.4</v>
      </c>
      <c r="E80" s="44" t="s">
        <v>91</v>
      </c>
    </row>
    <row r="81" spans="1:5" x14ac:dyDescent="0.25">
      <c r="A81" s="44" t="s">
        <v>15</v>
      </c>
      <c r="B81" s="44">
        <v>659</v>
      </c>
      <c r="C81" s="45">
        <v>2386</v>
      </c>
      <c r="D81" s="44">
        <v>3.6</v>
      </c>
      <c r="E81" s="44" t="s">
        <v>92</v>
      </c>
    </row>
    <row r="82" spans="1:5" ht="30" x14ac:dyDescent="0.25">
      <c r="A82" s="44" t="s">
        <v>15</v>
      </c>
      <c r="B82" s="45">
        <v>1150</v>
      </c>
      <c r="C82" s="45">
        <v>3908</v>
      </c>
      <c r="D82" s="44">
        <v>3.4</v>
      </c>
      <c r="E82" s="44" t="s">
        <v>93</v>
      </c>
    </row>
    <row r="83" spans="1:5" x14ac:dyDescent="0.25">
      <c r="A83" s="44" t="s">
        <v>15</v>
      </c>
      <c r="B83" s="44">
        <v>662</v>
      </c>
      <c r="C83" s="45">
        <v>2378</v>
      </c>
      <c r="D83" s="44">
        <v>3.6</v>
      </c>
      <c r="E83" s="44" t="s">
        <v>94</v>
      </c>
    </row>
    <row r="84" spans="1:5" x14ac:dyDescent="0.25">
      <c r="A84" s="44" t="s">
        <v>15</v>
      </c>
      <c r="B84" s="44">
        <v>14</v>
      </c>
      <c r="C84" s="44">
        <v>42</v>
      </c>
      <c r="D84" s="44">
        <v>3</v>
      </c>
      <c r="E84" s="44" t="s">
        <v>95</v>
      </c>
    </row>
    <row r="85" spans="1:5" x14ac:dyDescent="0.25">
      <c r="A85" s="44" t="s">
        <v>14</v>
      </c>
      <c r="B85" s="44">
        <v>944</v>
      </c>
      <c r="C85" s="45">
        <v>3337</v>
      </c>
      <c r="D85" s="44">
        <v>3.5</v>
      </c>
      <c r="E85" s="44" t="s">
        <v>96</v>
      </c>
    </row>
    <row r="86" spans="1:5" x14ac:dyDescent="0.25">
      <c r="A86" s="44" t="s">
        <v>14</v>
      </c>
      <c r="B86" s="45">
        <v>2356</v>
      </c>
      <c r="C86" s="45">
        <v>8049</v>
      </c>
      <c r="D86" s="44">
        <v>3.4</v>
      </c>
      <c r="E86" s="44" t="s">
        <v>97</v>
      </c>
    </row>
    <row r="87" spans="1:5" x14ac:dyDescent="0.25">
      <c r="A87" s="44" t="s">
        <v>14</v>
      </c>
      <c r="B87" s="44">
        <v>615</v>
      </c>
      <c r="C87" s="45">
        <v>2167</v>
      </c>
      <c r="D87" s="44">
        <v>3.5</v>
      </c>
      <c r="E87" s="44" t="s">
        <v>98</v>
      </c>
    </row>
    <row r="88" spans="1:5" ht="30" x14ac:dyDescent="0.25">
      <c r="A88" s="44" t="s">
        <v>14</v>
      </c>
      <c r="B88" s="45">
        <v>1217</v>
      </c>
      <c r="C88" s="45">
        <v>4244</v>
      </c>
      <c r="D88" s="44">
        <v>3.5</v>
      </c>
      <c r="E88" s="44" t="s">
        <v>99</v>
      </c>
    </row>
    <row r="89" spans="1:5" x14ac:dyDescent="0.25">
      <c r="A89" s="44" t="s">
        <v>14</v>
      </c>
      <c r="B89" s="44">
        <v>651</v>
      </c>
      <c r="C89" s="45">
        <v>2356</v>
      </c>
      <c r="D89" s="44">
        <v>3.6</v>
      </c>
      <c r="E89" s="44" t="s">
        <v>100</v>
      </c>
    </row>
    <row r="90" spans="1:5" ht="30" x14ac:dyDescent="0.25">
      <c r="A90" s="44" t="s">
        <v>14</v>
      </c>
      <c r="B90" s="44">
        <v>854</v>
      </c>
      <c r="C90" s="45">
        <v>3177</v>
      </c>
      <c r="D90" s="44">
        <v>3.7</v>
      </c>
      <c r="E90" s="44" t="s">
        <v>101</v>
      </c>
    </row>
    <row r="91" spans="1:5" x14ac:dyDescent="0.25">
      <c r="A91" s="44" t="s">
        <v>14</v>
      </c>
      <c r="B91" s="44">
        <v>92</v>
      </c>
      <c r="C91" s="44">
        <v>294</v>
      </c>
      <c r="D91" s="44">
        <v>3.2</v>
      </c>
      <c r="E91" s="44" t="s">
        <v>102</v>
      </c>
    </row>
    <row r="92" spans="1:5" x14ac:dyDescent="0.25">
      <c r="A92" s="44" t="s">
        <v>14</v>
      </c>
      <c r="B92" s="44">
        <v>448</v>
      </c>
      <c r="C92" s="45">
        <v>1681</v>
      </c>
      <c r="D92" s="44">
        <v>3.8</v>
      </c>
      <c r="E92" s="44" t="s">
        <v>103</v>
      </c>
    </row>
    <row r="93" spans="1:5" x14ac:dyDescent="0.25">
      <c r="A93" s="44" t="s">
        <v>14</v>
      </c>
      <c r="B93" s="44">
        <v>455</v>
      </c>
      <c r="C93" s="45">
        <v>1653</v>
      </c>
      <c r="D93" s="44">
        <v>3.6</v>
      </c>
      <c r="E93" s="44" t="s">
        <v>104</v>
      </c>
    </row>
    <row r="94" spans="1:5" x14ac:dyDescent="0.25">
      <c r="A94" s="44" t="s">
        <v>14</v>
      </c>
      <c r="B94" s="45">
        <v>1408</v>
      </c>
      <c r="C94" s="45">
        <v>5187</v>
      </c>
      <c r="D94" s="44">
        <v>3.7</v>
      </c>
      <c r="E94" s="44" t="s">
        <v>105</v>
      </c>
    </row>
    <row r="95" spans="1:5" x14ac:dyDescent="0.25">
      <c r="A95" s="44" t="s">
        <v>14</v>
      </c>
      <c r="B95" s="45">
        <v>1401</v>
      </c>
      <c r="C95" s="45">
        <v>5275</v>
      </c>
      <c r="D95" s="44">
        <v>3.8</v>
      </c>
      <c r="E95" s="44" t="s">
        <v>106</v>
      </c>
    </row>
    <row r="96" spans="1:5" x14ac:dyDescent="0.25">
      <c r="A96" s="44" t="s">
        <v>14</v>
      </c>
      <c r="B96" s="44">
        <v>454</v>
      </c>
      <c r="C96" s="45">
        <v>1684</v>
      </c>
      <c r="D96" s="44">
        <v>3.7</v>
      </c>
      <c r="E96" s="44" t="s">
        <v>107</v>
      </c>
    </row>
    <row r="97" spans="1:5" x14ac:dyDescent="0.25">
      <c r="A97" s="44" t="s">
        <v>14</v>
      </c>
      <c r="B97" s="44">
        <v>767</v>
      </c>
      <c r="C97" s="45">
        <v>2713</v>
      </c>
      <c r="D97" s="44">
        <v>3.5</v>
      </c>
      <c r="E97" s="44" t="s">
        <v>108</v>
      </c>
    </row>
    <row r="98" spans="1:5" ht="30" x14ac:dyDescent="0.25">
      <c r="A98" s="44" t="s">
        <v>14</v>
      </c>
      <c r="B98" s="44">
        <v>176</v>
      </c>
      <c r="C98" s="44">
        <v>712</v>
      </c>
      <c r="D98" s="44">
        <v>4</v>
      </c>
      <c r="E98" s="44" t="s">
        <v>109</v>
      </c>
    </row>
    <row r="99" spans="1:5" x14ac:dyDescent="0.25">
      <c r="A99" s="44" t="s">
        <v>14</v>
      </c>
      <c r="B99" s="44">
        <v>138</v>
      </c>
      <c r="C99" s="44">
        <v>762</v>
      </c>
      <c r="D99" s="44">
        <v>5.5</v>
      </c>
      <c r="E99" s="44" t="s">
        <v>110</v>
      </c>
    </row>
    <row r="100" spans="1:5" x14ac:dyDescent="0.25">
      <c r="A100" s="44" t="s">
        <v>14</v>
      </c>
      <c r="B100" s="44">
        <v>704</v>
      </c>
      <c r="C100" s="45">
        <v>2509</v>
      </c>
      <c r="D100" s="44">
        <v>3.6</v>
      </c>
      <c r="E100" s="44" t="s">
        <v>111</v>
      </c>
    </row>
    <row r="101" spans="1:5" x14ac:dyDescent="0.25">
      <c r="A101" s="44" t="s">
        <v>12</v>
      </c>
      <c r="B101" s="44">
        <v>221</v>
      </c>
      <c r="C101" s="44">
        <v>740</v>
      </c>
      <c r="D101" s="44">
        <v>3.3</v>
      </c>
      <c r="E101" s="44" t="s">
        <v>112</v>
      </c>
    </row>
    <row r="102" spans="1:5" x14ac:dyDescent="0.25">
      <c r="A102" s="44" t="s">
        <v>12</v>
      </c>
      <c r="B102" s="45">
        <v>1098</v>
      </c>
      <c r="C102" s="45">
        <v>3762</v>
      </c>
      <c r="D102" s="44">
        <v>3.4</v>
      </c>
      <c r="E102" s="44" t="s">
        <v>113</v>
      </c>
    </row>
    <row r="103" spans="1:5" x14ac:dyDescent="0.25">
      <c r="A103" s="44" t="s">
        <v>12</v>
      </c>
      <c r="B103" s="44">
        <v>384</v>
      </c>
      <c r="C103" s="45">
        <v>1287</v>
      </c>
      <c r="D103" s="44">
        <v>3.4</v>
      </c>
      <c r="E103" s="44" t="s">
        <v>114</v>
      </c>
    </row>
    <row r="104" spans="1:5" ht="30" x14ac:dyDescent="0.25">
      <c r="A104" s="44" t="s">
        <v>12</v>
      </c>
      <c r="B104" s="45">
        <v>1018</v>
      </c>
      <c r="C104" s="45">
        <v>3660</v>
      </c>
      <c r="D104" s="44">
        <v>3.6</v>
      </c>
      <c r="E104" s="44" t="s">
        <v>115</v>
      </c>
    </row>
    <row r="105" spans="1:5" ht="30" x14ac:dyDescent="0.25">
      <c r="A105" s="44" t="s">
        <v>12</v>
      </c>
      <c r="B105" s="45">
        <v>1036</v>
      </c>
      <c r="C105" s="45">
        <v>3434</v>
      </c>
      <c r="D105" s="44">
        <v>3.3</v>
      </c>
      <c r="E105" s="44" t="s">
        <v>116</v>
      </c>
    </row>
    <row r="106" spans="1:5" ht="30" x14ac:dyDescent="0.25">
      <c r="A106" s="44" t="s">
        <v>12</v>
      </c>
      <c r="B106" s="45">
        <v>1440</v>
      </c>
      <c r="C106" s="45">
        <v>4767</v>
      </c>
      <c r="D106" s="44">
        <v>3.3</v>
      </c>
      <c r="E106" s="44" t="s">
        <v>117</v>
      </c>
    </row>
    <row r="107" spans="1:5" ht="30" x14ac:dyDescent="0.25">
      <c r="A107" s="44" t="s">
        <v>12</v>
      </c>
      <c r="B107" s="45">
        <v>1085</v>
      </c>
      <c r="C107" s="45">
        <v>3833</v>
      </c>
      <c r="D107" s="44">
        <v>3.5</v>
      </c>
      <c r="E107" s="44" t="s">
        <v>118</v>
      </c>
    </row>
    <row r="108" spans="1:5" x14ac:dyDescent="0.25">
      <c r="A108" s="44" t="s">
        <v>12</v>
      </c>
      <c r="B108" s="44">
        <v>306</v>
      </c>
      <c r="C108" s="45">
        <v>1113</v>
      </c>
      <c r="D108" s="44">
        <v>3.6</v>
      </c>
      <c r="E108" s="44" t="s">
        <v>119</v>
      </c>
    </row>
    <row r="109" spans="1:5" x14ac:dyDescent="0.25">
      <c r="A109" s="44" t="s">
        <v>12</v>
      </c>
      <c r="B109" s="45">
        <v>4354</v>
      </c>
      <c r="C109" s="45">
        <v>15725</v>
      </c>
      <c r="D109" s="44">
        <v>3.6</v>
      </c>
      <c r="E109" s="44" t="s">
        <v>120</v>
      </c>
    </row>
    <row r="110" spans="1:5" x14ac:dyDescent="0.25">
      <c r="A110" s="44" t="s">
        <v>12</v>
      </c>
      <c r="B110" s="44">
        <v>79</v>
      </c>
      <c r="C110" s="44">
        <v>299</v>
      </c>
      <c r="D110" s="44">
        <v>3.8</v>
      </c>
      <c r="E110" s="44" t="s">
        <v>121</v>
      </c>
    </row>
    <row r="111" spans="1:5" x14ac:dyDescent="0.25">
      <c r="A111" s="44" t="s">
        <v>12</v>
      </c>
      <c r="B111" s="44">
        <v>246</v>
      </c>
      <c r="C111" s="44">
        <v>846</v>
      </c>
      <c r="D111" s="44">
        <v>3.4</v>
      </c>
      <c r="E111" s="44" t="s">
        <v>122</v>
      </c>
    </row>
    <row r="112" spans="1:5" ht="30" x14ac:dyDescent="0.25">
      <c r="A112" s="44" t="s">
        <v>12</v>
      </c>
      <c r="B112" s="45">
        <v>1218</v>
      </c>
      <c r="C112" s="45">
        <v>3936</v>
      </c>
      <c r="D112" s="44">
        <v>3.2</v>
      </c>
      <c r="E112" s="44" t="s">
        <v>123</v>
      </c>
    </row>
    <row r="113" spans="1:5" x14ac:dyDescent="0.25">
      <c r="A113" s="44" t="s">
        <v>12</v>
      </c>
      <c r="B113" s="44">
        <v>447</v>
      </c>
      <c r="C113" s="45">
        <v>1413</v>
      </c>
      <c r="D113" s="44">
        <v>3.2</v>
      </c>
      <c r="E113" s="44" t="s">
        <v>124</v>
      </c>
    </row>
    <row r="114" spans="1:5" ht="30" x14ac:dyDescent="0.25">
      <c r="A114" s="44" t="s">
        <v>12</v>
      </c>
      <c r="B114" s="45">
        <v>1168</v>
      </c>
      <c r="C114" s="45">
        <v>3759</v>
      </c>
      <c r="D114" s="44">
        <v>3.2</v>
      </c>
      <c r="E114" s="44" t="s">
        <v>125</v>
      </c>
    </row>
    <row r="115" spans="1:5" x14ac:dyDescent="0.25">
      <c r="A115" s="44" t="s">
        <v>12</v>
      </c>
      <c r="B115" s="44">
        <v>248</v>
      </c>
      <c r="C115" s="44">
        <v>689</v>
      </c>
      <c r="D115" s="44">
        <v>2.8</v>
      </c>
      <c r="E115" s="44" t="s">
        <v>126</v>
      </c>
    </row>
    <row r="116" spans="1:5" x14ac:dyDescent="0.25">
      <c r="A116" s="44" t="s">
        <v>12</v>
      </c>
      <c r="B116" s="44">
        <v>602</v>
      </c>
      <c r="C116" s="45">
        <v>1835</v>
      </c>
      <c r="D116" s="44">
        <v>3</v>
      </c>
      <c r="E116" s="44" t="s">
        <v>127</v>
      </c>
    </row>
    <row r="117" spans="1:5" x14ac:dyDescent="0.25">
      <c r="A117" s="44" t="s">
        <v>12</v>
      </c>
      <c r="B117" s="45">
        <v>1503</v>
      </c>
      <c r="C117" s="45">
        <v>4435</v>
      </c>
      <c r="D117" s="44">
        <v>3</v>
      </c>
      <c r="E117" s="44" t="s">
        <v>128</v>
      </c>
    </row>
    <row r="118" spans="1:5" x14ac:dyDescent="0.25">
      <c r="A118" s="44" t="s">
        <v>12</v>
      </c>
      <c r="B118" s="44">
        <v>120</v>
      </c>
      <c r="C118" s="44">
        <v>474</v>
      </c>
      <c r="D118" s="44">
        <v>4</v>
      </c>
      <c r="E118" s="44" t="s">
        <v>129</v>
      </c>
    </row>
    <row r="119" spans="1:5" x14ac:dyDescent="0.25">
      <c r="A119" s="44" t="s">
        <v>12</v>
      </c>
      <c r="B119" s="44">
        <v>64</v>
      </c>
      <c r="C119" s="44">
        <v>214</v>
      </c>
      <c r="D119" s="44">
        <v>3.3</v>
      </c>
      <c r="E119" s="44" t="s">
        <v>130</v>
      </c>
    </row>
    <row r="120" spans="1:5" ht="30" x14ac:dyDescent="0.25">
      <c r="A120" s="44" t="s">
        <v>12</v>
      </c>
      <c r="B120" s="44">
        <v>920</v>
      </c>
      <c r="C120" s="45">
        <v>3297</v>
      </c>
      <c r="D120" s="44">
        <v>3.6</v>
      </c>
      <c r="E120" s="44" t="s">
        <v>131</v>
      </c>
    </row>
    <row r="121" spans="1:5" x14ac:dyDescent="0.25">
      <c r="A121" s="44" t="s">
        <v>12</v>
      </c>
      <c r="B121" s="44">
        <v>85</v>
      </c>
      <c r="C121" s="44">
        <v>282</v>
      </c>
      <c r="D121" s="44">
        <v>3.3</v>
      </c>
      <c r="E121" s="44" t="s">
        <v>132</v>
      </c>
    </row>
    <row r="122" spans="1:5" x14ac:dyDescent="0.25">
      <c r="A122" s="44" t="s">
        <v>133</v>
      </c>
      <c r="B122" s="44">
        <v>437</v>
      </c>
      <c r="C122" s="45">
        <v>1342</v>
      </c>
      <c r="D122" s="44">
        <v>3.1</v>
      </c>
      <c r="E122" s="44" t="s">
        <v>134</v>
      </c>
    </row>
    <row r="123" spans="1:5" x14ac:dyDescent="0.25">
      <c r="A123" s="46" t="s">
        <v>11</v>
      </c>
      <c r="B123" s="46">
        <v>102</v>
      </c>
      <c r="C123" s="46">
        <v>339</v>
      </c>
      <c r="D123" s="46">
        <v>3.3</v>
      </c>
      <c r="E123" s="46" t="s">
        <v>135</v>
      </c>
    </row>
    <row r="124" spans="1:5" x14ac:dyDescent="0.25">
      <c r="A124" s="46" t="s">
        <v>11</v>
      </c>
      <c r="B124" s="46">
        <v>951</v>
      </c>
      <c r="C124" s="47">
        <v>2787</v>
      </c>
      <c r="D124" s="46">
        <v>2.9</v>
      </c>
      <c r="E124" s="46" t="s">
        <v>136</v>
      </c>
    </row>
    <row r="125" spans="1:5" ht="25.5" x14ac:dyDescent="0.25">
      <c r="A125" s="46" t="s">
        <v>11</v>
      </c>
      <c r="B125" s="47">
        <v>2227</v>
      </c>
      <c r="C125" s="47">
        <v>7065</v>
      </c>
      <c r="D125" s="46">
        <v>3.2</v>
      </c>
      <c r="E125" s="46" t="s">
        <v>137</v>
      </c>
    </row>
    <row r="126" spans="1:5" x14ac:dyDescent="0.25">
      <c r="A126" s="46" t="s">
        <v>11</v>
      </c>
      <c r="B126" s="47">
        <v>1935</v>
      </c>
      <c r="C126" s="47">
        <v>5508</v>
      </c>
      <c r="D126" s="46">
        <v>2.8</v>
      </c>
      <c r="E126" s="46" t="s">
        <v>138</v>
      </c>
    </row>
    <row r="127" spans="1:5" x14ac:dyDescent="0.25">
      <c r="A127" s="46" t="s">
        <v>11</v>
      </c>
      <c r="B127" s="46">
        <v>277</v>
      </c>
      <c r="C127" s="46">
        <v>859</v>
      </c>
      <c r="D127" s="46">
        <v>3.1</v>
      </c>
      <c r="E127" s="46" t="s">
        <v>139</v>
      </c>
    </row>
    <row r="128" spans="1:5" x14ac:dyDescent="0.25">
      <c r="A128" s="46" t="s">
        <v>11</v>
      </c>
      <c r="B128" s="46">
        <v>539</v>
      </c>
      <c r="C128" s="47">
        <v>1439</v>
      </c>
      <c r="D128" s="46">
        <v>2.7</v>
      </c>
      <c r="E128" s="46" t="s">
        <v>140</v>
      </c>
    </row>
    <row r="129" spans="1:5" x14ac:dyDescent="0.25">
      <c r="A129" s="46" t="s">
        <v>11</v>
      </c>
      <c r="B129" s="46">
        <v>43</v>
      </c>
      <c r="C129" s="46">
        <v>162</v>
      </c>
      <c r="D129" s="46">
        <v>3.8</v>
      </c>
      <c r="E129" s="46" t="s">
        <v>141</v>
      </c>
    </row>
    <row r="130" spans="1:5" x14ac:dyDescent="0.25">
      <c r="A130" s="46" t="s">
        <v>11</v>
      </c>
      <c r="B130" s="46">
        <v>375</v>
      </c>
      <c r="C130" s="47">
        <v>1302</v>
      </c>
      <c r="D130" s="46">
        <v>3.5</v>
      </c>
      <c r="E130" s="46" t="s">
        <v>142</v>
      </c>
    </row>
    <row r="131" spans="1:5" x14ac:dyDescent="0.25">
      <c r="A131" s="46" t="s">
        <v>11</v>
      </c>
      <c r="B131" s="46">
        <v>224</v>
      </c>
      <c r="C131" s="46">
        <v>721</v>
      </c>
      <c r="D131" s="46">
        <v>3.2</v>
      </c>
      <c r="E131" s="46" t="s">
        <v>143</v>
      </c>
    </row>
    <row r="132" spans="1:5" x14ac:dyDescent="0.25">
      <c r="A132" s="46" t="s">
        <v>11</v>
      </c>
      <c r="B132" s="47">
        <v>1945</v>
      </c>
      <c r="C132" s="47">
        <v>6486</v>
      </c>
      <c r="D132" s="46">
        <v>3.3</v>
      </c>
      <c r="E132" s="46" t="s">
        <v>144</v>
      </c>
    </row>
    <row r="133" spans="1:5" ht="25.5" x14ac:dyDescent="0.25">
      <c r="A133" s="46" t="s">
        <v>11</v>
      </c>
      <c r="B133" s="47">
        <v>1407</v>
      </c>
      <c r="C133" s="47">
        <v>4724</v>
      </c>
      <c r="D133" s="46">
        <v>3.4</v>
      </c>
      <c r="E133" s="46" t="s">
        <v>145</v>
      </c>
    </row>
    <row r="134" spans="1:5" x14ac:dyDescent="0.25">
      <c r="A134" s="46" t="s">
        <v>11</v>
      </c>
      <c r="B134" s="46">
        <v>484</v>
      </c>
      <c r="C134" s="47">
        <v>1767</v>
      </c>
      <c r="D134" s="46">
        <v>3.6</v>
      </c>
      <c r="E134" s="46" t="s">
        <v>146</v>
      </c>
    </row>
    <row r="135" spans="1:5" x14ac:dyDescent="0.25">
      <c r="A135" s="46" t="s">
        <v>11</v>
      </c>
      <c r="B135" s="46">
        <v>560</v>
      </c>
      <c r="C135" s="47">
        <v>1889</v>
      </c>
      <c r="D135" s="46">
        <v>3.4</v>
      </c>
      <c r="E135" s="46" t="s">
        <v>147</v>
      </c>
    </row>
    <row r="136" spans="1:5" x14ac:dyDescent="0.25">
      <c r="A136" s="46" t="s">
        <v>11</v>
      </c>
      <c r="B136" s="46">
        <v>372</v>
      </c>
      <c r="C136" s="47">
        <v>1173</v>
      </c>
      <c r="D136" s="46">
        <v>3.2</v>
      </c>
      <c r="E136" s="46" t="s">
        <v>148</v>
      </c>
    </row>
    <row r="137" spans="1:5" x14ac:dyDescent="0.25">
      <c r="A137" s="46" t="s">
        <v>11</v>
      </c>
      <c r="B137" s="46">
        <v>181</v>
      </c>
      <c r="C137" s="46">
        <v>537</v>
      </c>
      <c r="D137" s="46">
        <v>3</v>
      </c>
      <c r="E137" s="46" t="s">
        <v>149</v>
      </c>
    </row>
    <row r="138" spans="1:5" ht="25.5" x14ac:dyDescent="0.25">
      <c r="A138" s="46" t="s">
        <v>11</v>
      </c>
      <c r="B138" s="47">
        <v>1249</v>
      </c>
      <c r="C138" s="47">
        <v>3762</v>
      </c>
      <c r="D138" s="46">
        <v>3</v>
      </c>
      <c r="E138" s="46" t="s">
        <v>150</v>
      </c>
    </row>
    <row r="139" spans="1:5" x14ac:dyDescent="0.25">
      <c r="A139" s="46" t="s">
        <v>11</v>
      </c>
      <c r="B139" s="46">
        <v>369</v>
      </c>
      <c r="C139" s="47">
        <v>1134</v>
      </c>
      <c r="D139" s="46">
        <v>3.1</v>
      </c>
      <c r="E139" s="46" t="s">
        <v>151</v>
      </c>
    </row>
    <row r="140" spans="1:5" x14ac:dyDescent="0.25">
      <c r="A140" s="46" t="s">
        <v>11</v>
      </c>
      <c r="B140" s="47">
        <v>1142</v>
      </c>
      <c r="C140" s="47">
        <v>2719</v>
      </c>
      <c r="D140" s="46">
        <v>2.4</v>
      </c>
      <c r="E140" s="46" t="s">
        <v>152</v>
      </c>
    </row>
    <row r="141" spans="1:5" x14ac:dyDescent="0.25">
      <c r="A141" s="46" t="s">
        <v>11</v>
      </c>
      <c r="B141" s="47">
        <v>1009</v>
      </c>
      <c r="C141" s="47">
        <v>2386</v>
      </c>
      <c r="D141" s="46">
        <v>2.4</v>
      </c>
      <c r="E141" s="46" t="s">
        <v>153</v>
      </c>
    </row>
    <row r="142" spans="1:5" x14ac:dyDescent="0.25">
      <c r="A142" s="46" t="s">
        <v>11</v>
      </c>
      <c r="B142" s="47">
        <v>1370</v>
      </c>
      <c r="C142" s="47">
        <v>3332</v>
      </c>
      <c r="D142" s="46">
        <v>2.4</v>
      </c>
      <c r="E142" s="46" t="s">
        <v>154</v>
      </c>
    </row>
    <row r="143" spans="1:5" x14ac:dyDescent="0.25">
      <c r="A143" s="46" t="s">
        <v>11</v>
      </c>
      <c r="B143" s="46">
        <v>203</v>
      </c>
      <c r="C143" s="46">
        <v>610</v>
      </c>
      <c r="D143" s="46">
        <v>3</v>
      </c>
      <c r="E143" s="46" t="s">
        <v>155</v>
      </c>
    </row>
    <row r="144" spans="1:5" x14ac:dyDescent="0.25">
      <c r="A144" s="46" t="s">
        <v>11</v>
      </c>
      <c r="B144" s="46">
        <v>782</v>
      </c>
      <c r="C144" s="47">
        <v>2128</v>
      </c>
      <c r="D144" s="46">
        <v>2.7</v>
      </c>
      <c r="E144" s="46" t="s">
        <v>156</v>
      </c>
    </row>
    <row r="145" spans="1:5" ht="25.5" x14ac:dyDescent="0.25">
      <c r="A145" s="46" t="s">
        <v>11</v>
      </c>
      <c r="B145" s="47">
        <v>1303</v>
      </c>
      <c r="C145" s="47">
        <v>3722</v>
      </c>
      <c r="D145" s="46">
        <v>2.9</v>
      </c>
      <c r="E145" s="46" t="s">
        <v>157</v>
      </c>
    </row>
    <row r="146" spans="1:5" x14ac:dyDescent="0.25">
      <c r="A146" s="46" t="s">
        <v>11</v>
      </c>
      <c r="B146" s="47">
        <v>1562</v>
      </c>
      <c r="C146" s="47">
        <v>3841</v>
      </c>
      <c r="D146" s="46">
        <v>2.5</v>
      </c>
      <c r="E146" s="46" t="s">
        <v>158</v>
      </c>
    </row>
    <row r="147" spans="1:5" ht="25.5" x14ac:dyDescent="0.25">
      <c r="A147" s="46" t="s">
        <v>11</v>
      </c>
      <c r="B147" s="46">
        <v>462</v>
      </c>
      <c r="C147" s="47">
        <v>1565</v>
      </c>
      <c r="D147" s="46">
        <v>3.4</v>
      </c>
      <c r="E147" s="46" t="s">
        <v>159</v>
      </c>
    </row>
    <row r="148" spans="1:5" ht="25.5" x14ac:dyDescent="0.25">
      <c r="A148" s="46" t="s">
        <v>11</v>
      </c>
      <c r="B148" s="47">
        <v>2001</v>
      </c>
      <c r="C148" s="47">
        <v>5962</v>
      </c>
      <c r="D148" s="46">
        <v>3</v>
      </c>
      <c r="E148" s="46" t="s">
        <v>160</v>
      </c>
    </row>
    <row r="149" spans="1:5" x14ac:dyDescent="0.25">
      <c r="A149" s="46" t="s">
        <v>11</v>
      </c>
      <c r="B149" s="46">
        <v>375</v>
      </c>
      <c r="C149" s="46">
        <v>900</v>
      </c>
      <c r="D149" s="46">
        <v>2.4</v>
      </c>
      <c r="E149" s="46" t="s">
        <v>161</v>
      </c>
    </row>
    <row r="150" spans="1:5" x14ac:dyDescent="0.25">
      <c r="A150" s="46" t="s">
        <v>11</v>
      </c>
      <c r="B150" s="47">
        <v>1098</v>
      </c>
      <c r="C150" s="47">
        <v>2854</v>
      </c>
      <c r="D150" s="46">
        <v>2.6</v>
      </c>
      <c r="E150" s="46" t="s">
        <v>162</v>
      </c>
    </row>
    <row r="151" spans="1:5" x14ac:dyDescent="0.25">
      <c r="A151" s="46" t="s">
        <v>11</v>
      </c>
      <c r="B151" s="46">
        <v>143</v>
      </c>
      <c r="C151" s="46">
        <v>442</v>
      </c>
      <c r="D151" s="46">
        <v>3.1</v>
      </c>
      <c r="E151" s="46" t="s">
        <v>163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7558519241921"/>
  </sheetPr>
  <dimension ref="A1:C41"/>
  <sheetViews>
    <sheetView showGridLines="0" workbookViewId="0">
      <selection activeCell="F19" sqref="F19"/>
    </sheetView>
  </sheetViews>
  <sheetFormatPr defaultColWidth="8.85546875" defaultRowHeight="15" x14ac:dyDescent="0.25"/>
  <cols>
    <col min="1" max="1" width="21.140625" customWidth="1"/>
    <col min="2" max="2" width="31.28515625" customWidth="1"/>
    <col min="3" max="3" width="62.42578125" bestFit="1" customWidth="1"/>
  </cols>
  <sheetData>
    <row r="1" spans="1:3" ht="18" x14ac:dyDescent="0.25">
      <c r="A1" s="56" t="s">
        <v>10</v>
      </c>
      <c r="B1" s="56" t="s">
        <v>164</v>
      </c>
      <c r="C1" s="56" t="s">
        <v>165</v>
      </c>
    </row>
    <row r="2" spans="1:3" ht="15.75" x14ac:dyDescent="0.25">
      <c r="A2" s="39" t="s">
        <v>11</v>
      </c>
      <c r="B2" s="39" t="s">
        <v>166</v>
      </c>
      <c r="C2" s="39" t="s">
        <v>167</v>
      </c>
    </row>
    <row r="3" spans="1:3" ht="15.75" x14ac:dyDescent="0.25">
      <c r="A3" s="65" t="s">
        <v>11</v>
      </c>
      <c r="B3" s="65" t="s">
        <v>168</v>
      </c>
      <c r="C3" s="65" t="s">
        <v>169</v>
      </c>
    </row>
    <row r="4" spans="1:3" ht="15.75" x14ac:dyDescent="0.25">
      <c r="A4" s="39" t="s">
        <v>11</v>
      </c>
      <c r="B4" s="39" t="s">
        <v>151</v>
      </c>
      <c r="C4" s="39" t="s">
        <v>170</v>
      </c>
    </row>
    <row r="5" spans="1:3" ht="15.75" x14ac:dyDescent="0.25">
      <c r="A5" s="65" t="s">
        <v>11</v>
      </c>
      <c r="B5" s="65" t="s">
        <v>171</v>
      </c>
      <c r="C5" s="65" t="s">
        <v>172</v>
      </c>
    </row>
    <row r="6" spans="1:3" ht="15.75" x14ac:dyDescent="0.25">
      <c r="A6" s="40" t="s">
        <v>13</v>
      </c>
      <c r="B6" s="40" t="s">
        <v>173</v>
      </c>
      <c r="C6" s="39" t="s">
        <v>174</v>
      </c>
    </row>
    <row r="7" spans="1:3" ht="15.75" x14ac:dyDescent="0.25">
      <c r="A7" s="40" t="s">
        <v>13</v>
      </c>
      <c r="B7" s="39" t="s">
        <v>175</v>
      </c>
      <c r="C7" s="39" t="s">
        <v>176</v>
      </c>
    </row>
    <row r="8" spans="1:3" ht="15.75" x14ac:dyDescent="0.25">
      <c r="A8" s="40" t="s">
        <v>13</v>
      </c>
      <c r="B8" s="39" t="s">
        <v>177</v>
      </c>
      <c r="C8" s="39" t="s">
        <v>178</v>
      </c>
    </row>
    <row r="9" spans="1:3" ht="15.75" x14ac:dyDescent="0.25">
      <c r="A9" s="65" t="s">
        <v>13</v>
      </c>
      <c r="B9" s="65" t="s">
        <v>179</v>
      </c>
      <c r="C9" s="65" t="s">
        <v>180</v>
      </c>
    </row>
    <row r="10" spans="1:3" ht="15.75" x14ac:dyDescent="0.25">
      <c r="A10" s="40" t="s">
        <v>13</v>
      </c>
      <c r="B10" s="39" t="s">
        <v>181</v>
      </c>
      <c r="C10" s="39" t="s">
        <v>182</v>
      </c>
    </row>
    <row r="11" spans="1:3" ht="15.75" x14ac:dyDescent="0.25">
      <c r="A11" s="40" t="s">
        <v>13</v>
      </c>
      <c r="B11" s="39" t="s">
        <v>183</v>
      </c>
      <c r="C11" s="39" t="s">
        <v>184</v>
      </c>
    </row>
    <row r="12" spans="1:3" ht="15.75" x14ac:dyDescent="0.25">
      <c r="A12" s="40" t="s">
        <v>13</v>
      </c>
      <c r="B12" s="39" t="s">
        <v>185</v>
      </c>
      <c r="C12" s="39" t="s">
        <v>186</v>
      </c>
    </row>
    <row r="13" spans="1:3" ht="15.75" x14ac:dyDescent="0.25">
      <c r="A13" s="40" t="s">
        <v>13</v>
      </c>
      <c r="B13" s="39" t="s">
        <v>187</v>
      </c>
      <c r="C13" s="39" t="s">
        <v>188</v>
      </c>
    </row>
    <row r="14" spans="1:3" ht="15.75" x14ac:dyDescent="0.25">
      <c r="A14" s="40" t="s">
        <v>13</v>
      </c>
      <c r="B14" s="39" t="s">
        <v>22</v>
      </c>
      <c r="C14" s="39" t="s">
        <v>189</v>
      </c>
    </row>
    <row r="15" spans="1:3" ht="15.75" x14ac:dyDescent="0.25">
      <c r="A15" s="65" t="s">
        <v>13</v>
      </c>
      <c r="B15" s="65" t="s">
        <v>190</v>
      </c>
      <c r="C15" s="65" t="s">
        <v>191</v>
      </c>
    </row>
    <row r="16" spans="1:3" ht="15.75" x14ac:dyDescent="0.25">
      <c r="A16" s="40" t="s">
        <v>13</v>
      </c>
      <c r="B16" s="39" t="s">
        <v>192</v>
      </c>
      <c r="C16" s="39" t="s">
        <v>193</v>
      </c>
    </row>
    <row r="17" spans="1:3" ht="15.75" x14ac:dyDescent="0.25">
      <c r="A17" s="40" t="s">
        <v>12</v>
      </c>
      <c r="B17" s="39" t="s">
        <v>194</v>
      </c>
      <c r="C17" s="39" t="s">
        <v>195</v>
      </c>
    </row>
    <row r="18" spans="1:3" ht="15.75" x14ac:dyDescent="0.25">
      <c r="A18" s="40" t="s">
        <v>12</v>
      </c>
      <c r="B18" s="39" t="s">
        <v>196</v>
      </c>
      <c r="C18" s="39" t="s">
        <v>197</v>
      </c>
    </row>
    <row r="19" spans="1:3" ht="15.75" x14ac:dyDescent="0.25">
      <c r="A19" s="40" t="s">
        <v>12</v>
      </c>
      <c r="B19" s="39" t="s">
        <v>198</v>
      </c>
      <c r="C19" s="39" t="s">
        <v>199</v>
      </c>
    </row>
    <row r="20" spans="1:3" ht="15.75" x14ac:dyDescent="0.25">
      <c r="A20" s="72" t="s">
        <v>12</v>
      </c>
      <c r="B20" s="72" t="s">
        <v>200</v>
      </c>
      <c r="C20" s="72" t="s">
        <v>201</v>
      </c>
    </row>
    <row r="21" spans="1:3" ht="15.75" x14ac:dyDescent="0.25">
      <c r="A21" s="40" t="s">
        <v>12</v>
      </c>
      <c r="B21" s="39" t="s">
        <v>202</v>
      </c>
      <c r="C21" s="39" t="s">
        <v>203</v>
      </c>
    </row>
    <row r="22" spans="1:3" ht="15.75" x14ac:dyDescent="0.25">
      <c r="A22" s="40" t="s">
        <v>12</v>
      </c>
      <c r="B22" s="39" t="s">
        <v>16</v>
      </c>
      <c r="C22" s="39" t="s">
        <v>204</v>
      </c>
    </row>
    <row r="23" spans="1:3" ht="15.75" x14ac:dyDescent="0.25">
      <c r="A23" s="40" t="s">
        <v>12</v>
      </c>
      <c r="B23" s="39" t="s">
        <v>205</v>
      </c>
      <c r="C23" s="39" t="s">
        <v>206</v>
      </c>
    </row>
    <row r="24" spans="1:3" ht="15.75" x14ac:dyDescent="0.25">
      <c r="A24" s="40" t="s">
        <v>12</v>
      </c>
      <c r="B24" s="39" t="s">
        <v>207</v>
      </c>
      <c r="C24" s="39" t="s">
        <v>208</v>
      </c>
    </row>
    <row r="25" spans="1:3" ht="15.75" x14ac:dyDescent="0.25">
      <c r="A25" s="40" t="s">
        <v>0</v>
      </c>
      <c r="B25" s="39" t="s">
        <v>1</v>
      </c>
      <c r="C25" s="39" t="s">
        <v>209</v>
      </c>
    </row>
    <row r="26" spans="1:3" ht="15.75" x14ac:dyDescent="0.25">
      <c r="A26" s="40" t="s">
        <v>0</v>
      </c>
      <c r="B26" s="39" t="s">
        <v>210</v>
      </c>
      <c r="C26" s="39" t="s">
        <v>211</v>
      </c>
    </row>
    <row r="27" spans="1:3" ht="15.75" x14ac:dyDescent="0.25">
      <c r="A27" s="40" t="s">
        <v>14</v>
      </c>
      <c r="B27" s="39" t="s">
        <v>212</v>
      </c>
      <c r="C27" s="39" t="s">
        <v>213</v>
      </c>
    </row>
    <row r="28" spans="1:3" ht="15.75" x14ac:dyDescent="0.25">
      <c r="A28" s="40" t="s">
        <v>14</v>
      </c>
      <c r="B28" s="39" t="s">
        <v>214</v>
      </c>
      <c r="C28" s="39" t="s">
        <v>215</v>
      </c>
    </row>
    <row r="29" spans="1:3" ht="15.75" x14ac:dyDescent="0.25">
      <c r="A29" s="77" t="s">
        <v>14</v>
      </c>
      <c r="B29" s="77" t="s">
        <v>216</v>
      </c>
      <c r="C29" s="77" t="s">
        <v>217</v>
      </c>
    </row>
    <row r="30" spans="1:3" ht="15.75" x14ac:dyDescent="0.25">
      <c r="A30" s="40" t="s">
        <v>14</v>
      </c>
      <c r="B30" s="39" t="s">
        <v>218</v>
      </c>
      <c r="C30" s="39" t="s">
        <v>219</v>
      </c>
    </row>
    <row r="31" spans="1:3" ht="15.75" x14ac:dyDescent="0.25">
      <c r="A31" s="40" t="s">
        <v>14</v>
      </c>
      <c r="B31" s="39" t="s">
        <v>220</v>
      </c>
      <c r="C31" s="39" t="s">
        <v>221</v>
      </c>
    </row>
    <row r="32" spans="1:3" ht="15.75" x14ac:dyDescent="0.25">
      <c r="A32" s="81" t="s">
        <v>15</v>
      </c>
      <c r="B32" s="81" t="s">
        <v>71</v>
      </c>
      <c r="C32" s="81" t="s">
        <v>222</v>
      </c>
    </row>
    <row r="33" spans="1:3" ht="15.75" x14ac:dyDescent="0.25">
      <c r="A33" s="78" t="s">
        <v>15</v>
      </c>
      <c r="B33" s="78" t="s">
        <v>223</v>
      </c>
      <c r="C33" s="78" t="s">
        <v>224</v>
      </c>
    </row>
    <row r="34" spans="1:3" ht="15.75" x14ac:dyDescent="0.25">
      <c r="A34" s="40" t="s">
        <v>15</v>
      </c>
      <c r="B34" s="39" t="s">
        <v>225</v>
      </c>
      <c r="C34" s="41" t="s">
        <v>226</v>
      </c>
    </row>
    <row r="35" spans="1:3" ht="15.75" x14ac:dyDescent="0.25">
      <c r="A35" s="40" t="s">
        <v>15</v>
      </c>
      <c r="B35" s="39" t="s">
        <v>227</v>
      </c>
      <c r="C35" s="39" t="s">
        <v>228</v>
      </c>
    </row>
    <row r="36" spans="1:3" ht="15.75" x14ac:dyDescent="0.25">
      <c r="A36" s="40" t="s">
        <v>15</v>
      </c>
      <c r="B36" s="39" t="s">
        <v>229</v>
      </c>
      <c r="C36" s="39" t="s">
        <v>230</v>
      </c>
    </row>
    <row r="37" spans="1:3" ht="15.75" x14ac:dyDescent="0.25">
      <c r="A37" s="40" t="s">
        <v>15</v>
      </c>
      <c r="B37" s="39" t="s">
        <v>231</v>
      </c>
      <c r="C37" s="39" t="s">
        <v>232</v>
      </c>
    </row>
    <row r="38" spans="1:3" ht="15.75" x14ac:dyDescent="0.25">
      <c r="A38" s="40" t="s">
        <v>15</v>
      </c>
      <c r="B38" s="39" t="s">
        <v>233</v>
      </c>
      <c r="C38" s="39" t="s">
        <v>234</v>
      </c>
    </row>
    <row r="39" spans="1:3" ht="15.75" x14ac:dyDescent="0.25">
      <c r="A39" s="82" t="s">
        <v>15</v>
      </c>
      <c r="B39" s="82" t="s">
        <v>235</v>
      </c>
      <c r="C39" s="82" t="s">
        <v>236</v>
      </c>
    </row>
    <row r="40" spans="1:3" ht="15.75" x14ac:dyDescent="0.25">
      <c r="A40" s="40" t="s">
        <v>15</v>
      </c>
      <c r="B40" s="39" t="s">
        <v>237</v>
      </c>
      <c r="C40" s="39" t="s">
        <v>238</v>
      </c>
    </row>
    <row r="41" spans="1:3" ht="15.75" x14ac:dyDescent="0.25">
      <c r="A41" s="40" t="s">
        <v>15</v>
      </c>
      <c r="B41" s="39" t="s">
        <v>239</v>
      </c>
      <c r="C41" s="39" t="s">
        <v>240</v>
      </c>
    </row>
  </sheetData>
  <autoFilter ref="A1:C41" xr:uid="{00000000-0009-0000-0000-00000B000000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39997558519241921"/>
  </sheetPr>
  <dimension ref="A1:C48"/>
  <sheetViews>
    <sheetView showGridLines="0" topLeftCell="A19" workbookViewId="0">
      <selection activeCell="B35" sqref="B35"/>
    </sheetView>
  </sheetViews>
  <sheetFormatPr defaultColWidth="8.85546875" defaultRowHeight="15" x14ac:dyDescent="0.25"/>
  <cols>
    <col min="1" max="1" width="12.28515625" customWidth="1"/>
    <col min="2" max="2" width="81.42578125" bestFit="1" customWidth="1"/>
    <col min="3" max="3" width="78.140625" bestFit="1" customWidth="1"/>
  </cols>
  <sheetData>
    <row r="1" spans="1:3" ht="18" x14ac:dyDescent="0.25">
      <c r="A1" s="56" t="s">
        <v>10</v>
      </c>
      <c r="B1" s="56" t="s">
        <v>164</v>
      </c>
      <c r="C1" s="56" t="s">
        <v>165</v>
      </c>
    </row>
    <row r="2" spans="1:3" x14ac:dyDescent="0.25">
      <c r="A2" s="66" t="s">
        <v>11</v>
      </c>
      <c r="B2" s="67" t="s">
        <v>241</v>
      </c>
      <c r="C2" s="67" t="s">
        <v>242</v>
      </c>
    </row>
    <row r="3" spans="1:3" x14ac:dyDescent="0.25">
      <c r="A3" s="42" t="s">
        <v>11</v>
      </c>
      <c r="B3" s="43" t="s">
        <v>243</v>
      </c>
      <c r="C3" s="43" t="s">
        <v>244</v>
      </c>
    </row>
    <row r="4" spans="1:3" x14ac:dyDescent="0.25">
      <c r="A4" s="42" t="s">
        <v>13</v>
      </c>
      <c r="B4" s="43" t="s">
        <v>245</v>
      </c>
      <c r="C4" s="43" t="s">
        <v>246</v>
      </c>
    </row>
    <row r="5" spans="1:3" x14ac:dyDescent="0.25">
      <c r="A5" s="42" t="s">
        <v>13</v>
      </c>
      <c r="B5" s="43" t="s">
        <v>247</v>
      </c>
      <c r="C5" s="43" t="s">
        <v>248</v>
      </c>
    </row>
    <row r="6" spans="1:3" x14ac:dyDescent="0.25">
      <c r="A6" s="42" t="s">
        <v>13</v>
      </c>
      <c r="B6" s="43" t="s">
        <v>249</v>
      </c>
      <c r="C6" s="43" t="s">
        <v>250</v>
      </c>
    </row>
    <row r="7" spans="1:3" x14ac:dyDescent="0.25">
      <c r="A7" s="68" t="s">
        <v>13</v>
      </c>
      <c r="B7" s="69" t="s">
        <v>251</v>
      </c>
      <c r="C7" s="69" t="s">
        <v>252</v>
      </c>
    </row>
    <row r="8" spans="1:3" x14ac:dyDescent="0.25">
      <c r="A8" s="68" t="s">
        <v>13</v>
      </c>
      <c r="B8" s="69" t="s">
        <v>253</v>
      </c>
      <c r="C8" s="69" t="s">
        <v>254</v>
      </c>
    </row>
    <row r="9" spans="1:3" x14ac:dyDescent="0.25">
      <c r="A9" s="68" t="s">
        <v>13</v>
      </c>
      <c r="B9" s="69" t="s">
        <v>255</v>
      </c>
      <c r="C9" s="69" t="s">
        <v>256</v>
      </c>
    </row>
    <row r="10" spans="1:3" x14ac:dyDescent="0.25">
      <c r="A10" s="42" t="s">
        <v>13</v>
      </c>
      <c r="B10" s="43" t="s">
        <v>257</v>
      </c>
      <c r="C10" s="43" t="s">
        <v>258</v>
      </c>
    </row>
    <row r="11" spans="1:3" x14ac:dyDescent="0.25">
      <c r="A11" s="42" t="s">
        <v>13</v>
      </c>
      <c r="B11" s="43" t="s">
        <v>259</v>
      </c>
      <c r="C11" s="43" t="s">
        <v>260</v>
      </c>
    </row>
    <row r="12" spans="1:3" x14ac:dyDescent="0.25">
      <c r="A12" s="68" t="s">
        <v>13</v>
      </c>
      <c r="B12" s="69" t="s">
        <v>261</v>
      </c>
      <c r="C12" s="69" t="s">
        <v>262</v>
      </c>
    </row>
    <row r="13" spans="1:3" x14ac:dyDescent="0.25">
      <c r="A13" s="42" t="s">
        <v>13</v>
      </c>
      <c r="B13" s="43" t="s">
        <v>263</v>
      </c>
      <c r="C13" s="43" t="s">
        <v>264</v>
      </c>
    </row>
    <row r="14" spans="1:3" x14ac:dyDescent="0.25">
      <c r="A14" s="42" t="s">
        <v>13</v>
      </c>
      <c r="B14" s="43" t="s">
        <v>265</v>
      </c>
      <c r="C14" s="43" t="s">
        <v>266</v>
      </c>
    </row>
    <row r="15" spans="1:3" x14ac:dyDescent="0.25">
      <c r="A15" s="68" t="s">
        <v>13</v>
      </c>
      <c r="B15" s="69" t="s">
        <v>267</v>
      </c>
      <c r="C15" s="69" t="s">
        <v>268</v>
      </c>
    </row>
    <row r="16" spans="1:3" x14ac:dyDescent="0.25">
      <c r="A16" s="68" t="s">
        <v>13</v>
      </c>
      <c r="B16" s="69" t="s">
        <v>269</v>
      </c>
      <c r="C16" s="69" t="s">
        <v>270</v>
      </c>
    </row>
    <row r="17" spans="1:3" x14ac:dyDescent="0.25">
      <c r="A17" s="68" t="s">
        <v>13</v>
      </c>
      <c r="B17" s="69" t="s">
        <v>271</v>
      </c>
      <c r="C17" s="69" t="s">
        <v>272</v>
      </c>
    </row>
    <row r="18" spans="1:3" x14ac:dyDescent="0.25">
      <c r="A18" s="42" t="s">
        <v>13</v>
      </c>
      <c r="B18" s="43" t="s">
        <v>273</v>
      </c>
      <c r="C18" s="43" t="s">
        <v>274</v>
      </c>
    </row>
    <row r="19" spans="1:3" x14ac:dyDescent="0.25">
      <c r="A19" s="42" t="s">
        <v>13</v>
      </c>
      <c r="B19" s="43" t="s">
        <v>275</v>
      </c>
      <c r="C19" s="43" t="s">
        <v>276</v>
      </c>
    </row>
    <row r="20" spans="1:3" x14ac:dyDescent="0.25">
      <c r="A20" s="70" t="s">
        <v>12</v>
      </c>
      <c r="B20" s="71" t="s">
        <v>277</v>
      </c>
      <c r="C20" s="71" t="s">
        <v>278</v>
      </c>
    </row>
    <row r="21" spans="1:3" x14ac:dyDescent="0.25">
      <c r="A21" s="42" t="s">
        <v>12</v>
      </c>
      <c r="B21" s="43" t="s">
        <v>279</v>
      </c>
      <c r="C21" s="43" t="s">
        <v>280</v>
      </c>
    </row>
    <row r="22" spans="1:3" x14ac:dyDescent="0.25">
      <c r="A22" s="42" t="s">
        <v>12</v>
      </c>
      <c r="B22" s="43" t="s">
        <v>281</v>
      </c>
      <c r="C22" s="43" t="s">
        <v>282</v>
      </c>
    </row>
    <row r="23" spans="1:3" x14ac:dyDescent="0.25">
      <c r="A23" s="42" t="s">
        <v>12</v>
      </c>
      <c r="B23" s="43" t="s">
        <v>283</v>
      </c>
      <c r="C23" s="43" t="s">
        <v>284</v>
      </c>
    </row>
    <row r="24" spans="1:3" x14ac:dyDescent="0.25">
      <c r="A24" s="42" t="s">
        <v>12</v>
      </c>
      <c r="B24" s="43" t="s">
        <v>285</v>
      </c>
      <c r="C24" s="43" t="s">
        <v>286</v>
      </c>
    </row>
    <row r="25" spans="1:3" x14ac:dyDescent="0.25">
      <c r="A25" s="42" t="s">
        <v>12</v>
      </c>
      <c r="B25" s="43" t="s">
        <v>287</v>
      </c>
      <c r="C25" s="43" t="s">
        <v>288</v>
      </c>
    </row>
    <row r="26" spans="1:3" x14ac:dyDescent="0.25">
      <c r="A26" s="42" t="s">
        <v>0</v>
      </c>
      <c r="B26" s="43" t="s">
        <v>289</v>
      </c>
      <c r="C26" s="43" t="s">
        <v>290</v>
      </c>
    </row>
    <row r="27" spans="1:3" x14ac:dyDescent="0.25">
      <c r="A27" s="73" t="s">
        <v>0</v>
      </c>
      <c r="B27" s="74" t="s">
        <v>291</v>
      </c>
      <c r="C27" s="74" t="s">
        <v>292</v>
      </c>
    </row>
    <row r="28" spans="1:3" x14ac:dyDescent="0.25">
      <c r="A28" s="42" t="s">
        <v>14</v>
      </c>
      <c r="B28" s="43" t="s">
        <v>293</v>
      </c>
      <c r="C28" s="43" t="s">
        <v>294</v>
      </c>
    </row>
    <row r="29" spans="1:3" x14ac:dyDescent="0.25">
      <c r="A29" s="42" t="s">
        <v>14</v>
      </c>
      <c r="B29" s="43" t="s">
        <v>295</v>
      </c>
      <c r="C29" s="43" t="s">
        <v>296</v>
      </c>
    </row>
    <row r="30" spans="1:3" x14ac:dyDescent="0.25">
      <c r="A30" s="75" t="s">
        <v>14</v>
      </c>
      <c r="B30" s="76" t="s">
        <v>297</v>
      </c>
      <c r="C30" s="76" t="s">
        <v>298</v>
      </c>
    </row>
    <row r="31" spans="1:3" x14ac:dyDescent="0.25">
      <c r="A31" s="79" t="s">
        <v>15</v>
      </c>
      <c r="B31" s="80" t="s">
        <v>299</v>
      </c>
      <c r="C31" s="80" t="s">
        <v>300</v>
      </c>
    </row>
    <row r="32" spans="1:3" x14ac:dyDescent="0.25">
      <c r="A32" s="42" t="s">
        <v>15</v>
      </c>
      <c r="B32" s="43" t="s">
        <v>301</v>
      </c>
      <c r="C32" s="43" t="s">
        <v>302</v>
      </c>
    </row>
    <row r="33" spans="1:3" x14ac:dyDescent="0.25">
      <c r="A33" s="42" t="s">
        <v>15</v>
      </c>
      <c r="B33" s="43" t="s">
        <v>303</v>
      </c>
      <c r="C33" s="43" t="s">
        <v>304</v>
      </c>
    </row>
    <row r="34" spans="1:3" x14ac:dyDescent="0.25">
      <c r="A34" s="42" t="s">
        <v>15</v>
      </c>
      <c r="B34" s="43" t="s">
        <v>305</v>
      </c>
      <c r="C34" s="43" t="s">
        <v>306</v>
      </c>
    </row>
    <row r="35" spans="1:3" x14ac:dyDescent="0.25">
      <c r="A35" s="42" t="s">
        <v>15</v>
      </c>
      <c r="B35" s="43" t="s">
        <v>307</v>
      </c>
      <c r="C35" s="43" t="s">
        <v>308</v>
      </c>
    </row>
    <row r="36" spans="1:3" x14ac:dyDescent="0.25">
      <c r="A36" s="42" t="s">
        <v>15</v>
      </c>
      <c r="B36" s="43" t="s">
        <v>309</v>
      </c>
      <c r="C36" s="43" t="s">
        <v>310</v>
      </c>
    </row>
    <row r="37" spans="1:3" x14ac:dyDescent="0.25">
      <c r="A37" s="42" t="s">
        <v>15</v>
      </c>
      <c r="B37" s="43" t="s">
        <v>311</v>
      </c>
      <c r="C37" s="43" t="s">
        <v>312</v>
      </c>
    </row>
    <row r="38" spans="1:3" x14ac:dyDescent="0.25">
      <c r="A38" s="42" t="s">
        <v>15</v>
      </c>
      <c r="B38" s="43" t="s">
        <v>313</v>
      </c>
      <c r="C38" s="43" t="s">
        <v>314</v>
      </c>
    </row>
    <row r="39" spans="1:3" x14ac:dyDescent="0.25">
      <c r="A39" s="42" t="s">
        <v>15</v>
      </c>
      <c r="B39" s="43" t="s">
        <v>315</v>
      </c>
      <c r="C39" s="43" t="s">
        <v>316</v>
      </c>
    </row>
    <row r="40" spans="1:3" x14ac:dyDescent="0.25">
      <c r="A40" s="42" t="s">
        <v>15</v>
      </c>
      <c r="B40" s="43" t="s">
        <v>317</v>
      </c>
      <c r="C40" s="43" t="s">
        <v>318</v>
      </c>
    </row>
    <row r="41" spans="1:3" x14ac:dyDescent="0.25">
      <c r="A41" s="42" t="s">
        <v>15</v>
      </c>
      <c r="B41" s="43" t="s">
        <v>319</v>
      </c>
      <c r="C41" s="43" t="s">
        <v>320</v>
      </c>
    </row>
    <row r="42" spans="1:3" x14ac:dyDescent="0.25">
      <c r="A42" s="42" t="s">
        <v>15</v>
      </c>
      <c r="B42" s="43" t="s">
        <v>321</v>
      </c>
      <c r="C42" s="43" t="s">
        <v>322</v>
      </c>
    </row>
    <row r="43" spans="1:3" x14ac:dyDescent="0.25">
      <c r="A43" s="42" t="s">
        <v>15</v>
      </c>
      <c r="B43" s="43" t="s">
        <v>323</v>
      </c>
      <c r="C43" s="43" t="s">
        <v>324</v>
      </c>
    </row>
    <row r="44" spans="1:3" x14ac:dyDescent="0.25">
      <c r="A44" s="79" t="s">
        <v>15</v>
      </c>
      <c r="B44" s="80" t="s">
        <v>325</v>
      </c>
      <c r="C44" s="80" t="s">
        <v>326</v>
      </c>
    </row>
    <row r="45" spans="1:3" x14ac:dyDescent="0.25">
      <c r="A45" s="42" t="s">
        <v>15</v>
      </c>
      <c r="B45" s="43" t="s">
        <v>327</v>
      </c>
      <c r="C45" s="43" t="s">
        <v>328</v>
      </c>
    </row>
    <row r="46" spans="1:3" x14ac:dyDescent="0.25">
      <c r="A46" s="42" t="s">
        <v>15</v>
      </c>
      <c r="B46" s="43" t="s">
        <v>329</v>
      </c>
      <c r="C46" s="43" t="s">
        <v>330</v>
      </c>
    </row>
    <row r="47" spans="1:3" x14ac:dyDescent="0.25">
      <c r="A47" s="42" t="s">
        <v>15</v>
      </c>
      <c r="B47" s="41" t="s">
        <v>331</v>
      </c>
      <c r="C47" s="43" t="s">
        <v>332</v>
      </c>
    </row>
    <row r="48" spans="1:3" x14ac:dyDescent="0.25">
      <c r="A48" s="42" t="s">
        <v>15</v>
      </c>
      <c r="B48" s="43" t="s">
        <v>333</v>
      </c>
      <c r="C48" s="43" t="s">
        <v>334</v>
      </c>
    </row>
  </sheetData>
  <autoFilter ref="A1:C48" xr:uid="{00000000-0009-0000-0000-00000C000000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3"/>
  <sheetViews>
    <sheetView zoomScaleNormal="100" workbookViewId="0">
      <selection activeCell="E12" sqref="E12"/>
    </sheetView>
  </sheetViews>
  <sheetFormatPr defaultColWidth="8.85546875" defaultRowHeight="15" x14ac:dyDescent="0.25"/>
  <cols>
    <col min="2" max="2" width="9.42578125" bestFit="1" customWidth="1"/>
    <col min="3" max="3" width="12.7109375" bestFit="1" customWidth="1"/>
    <col min="4" max="4" width="43.28515625" customWidth="1"/>
    <col min="5" max="5" width="68.85546875" bestFit="1" customWidth="1"/>
    <col min="6" max="6" width="38.42578125" bestFit="1" customWidth="1"/>
    <col min="7" max="7" width="76.140625" bestFit="1" customWidth="1"/>
    <col min="8" max="8" width="39.140625" customWidth="1"/>
  </cols>
  <sheetData>
    <row r="1" spans="1:8" ht="31.5" x14ac:dyDescent="0.25">
      <c r="A1" s="55" t="s">
        <v>396</v>
      </c>
      <c r="B1" s="55" t="s">
        <v>10</v>
      </c>
      <c r="C1" s="55" t="s">
        <v>18</v>
      </c>
      <c r="D1" s="55" t="s">
        <v>20</v>
      </c>
      <c r="E1" s="55" t="s">
        <v>165</v>
      </c>
      <c r="F1" s="55" t="s">
        <v>340</v>
      </c>
      <c r="G1" s="55" t="s">
        <v>341</v>
      </c>
      <c r="H1" s="55" t="s">
        <v>511</v>
      </c>
    </row>
    <row r="2" spans="1:8" s="86" customFormat="1" ht="15.75" x14ac:dyDescent="0.25">
      <c r="A2" s="88">
        <v>0</v>
      </c>
      <c r="B2" s="85" t="s">
        <v>357</v>
      </c>
      <c r="C2" s="85">
        <v>17650</v>
      </c>
      <c r="D2" s="40" t="s">
        <v>200</v>
      </c>
      <c r="E2" s="84" t="s">
        <v>278</v>
      </c>
      <c r="F2" s="83" t="s">
        <v>385</v>
      </c>
      <c r="G2" s="84" t="s">
        <v>277</v>
      </c>
      <c r="H2" s="89">
        <v>34702</v>
      </c>
    </row>
    <row r="3" spans="1:8" s="86" customFormat="1" ht="15.75" x14ac:dyDescent="0.25">
      <c r="A3" s="88">
        <v>1</v>
      </c>
      <c r="B3" s="85" t="s">
        <v>367</v>
      </c>
      <c r="C3" s="85">
        <v>52760</v>
      </c>
      <c r="D3" s="44" t="s">
        <v>71</v>
      </c>
      <c r="E3" s="40" t="s">
        <v>222</v>
      </c>
      <c r="F3" s="83" t="s">
        <v>391</v>
      </c>
      <c r="G3" s="85" t="s">
        <v>342</v>
      </c>
      <c r="H3" s="89">
        <v>34376</v>
      </c>
    </row>
    <row r="4" spans="1:8" s="86" customFormat="1" ht="15.75" x14ac:dyDescent="0.25">
      <c r="A4" s="88">
        <v>2</v>
      </c>
      <c r="B4" s="85" t="s">
        <v>365</v>
      </c>
      <c r="C4" s="85">
        <v>45782</v>
      </c>
      <c r="D4" s="40" t="s">
        <v>366</v>
      </c>
      <c r="E4" s="40" t="s">
        <v>224</v>
      </c>
      <c r="F4" s="83" t="s">
        <v>390</v>
      </c>
      <c r="G4" s="85" t="s">
        <v>342</v>
      </c>
      <c r="H4" s="89">
        <v>21221</v>
      </c>
    </row>
    <row r="5" spans="1:8" s="86" customFormat="1" ht="15.75" x14ac:dyDescent="0.25">
      <c r="A5" s="88">
        <v>3</v>
      </c>
      <c r="B5" s="85" t="s">
        <v>349</v>
      </c>
      <c r="C5" s="85">
        <v>39142</v>
      </c>
      <c r="D5" s="40" t="s">
        <v>55</v>
      </c>
      <c r="E5" s="84" t="s">
        <v>250</v>
      </c>
      <c r="F5" s="83" t="s">
        <v>384</v>
      </c>
      <c r="G5" s="84" t="s">
        <v>249</v>
      </c>
      <c r="H5" s="89">
        <v>44121</v>
      </c>
    </row>
    <row r="6" spans="1:8" s="86" customFormat="1" ht="15.75" x14ac:dyDescent="0.25">
      <c r="A6" s="88">
        <v>4</v>
      </c>
      <c r="B6" s="85" t="s">
        <v>362</v>
      </c>
      <c r="C6" s="85">
        <v>32145</v>
      </c>
      <c r="D6" s="40" t="s">
        <v>212</v>
      </c>
      <c r="E6" s="84" t="s">
        <v>298</v>
      </c>
      <c r="F6" s="83" t="s">
        <v>388</v>
      </c>
      <c r="G6" s="84" t="s">
        <v>297</v>
      </c>
      <c r="H6" s="89">
        <v>33278</v>
      </c>
    </row>
    <row r="7" spans="1:8" s="86" customFormat="1" ht="15.75" x14ac:dyDescent="0.25">
      <c r="A7" s="88">
        <v>5</v>
      </c>
      <c r="B7" s="85" t="s">
        <v>361</v>
      </c>
      <c r="C7" s="85">
        <v>41163</v>
      </c>
      <c r="D7" s="40" t="s">
        <v>360</v>
      </c>
      <c r="E7" s="84" t="s">
        <v>292</v>
      </c>
      <c r="F7" s="83" t="s">
        <v>387</v>
      </c>
      <c r="G7" s="84" t="s">
        <v>291</v>
      </c>
      <c r="H7" s="89">
        <v>41135</v>
      </c>
    </row>
    <row r="8" spans="1:8" s="86" customFormat="1" ht="15.75" x14ac:dyDescent="0.25">
      <c r="A8" s="88">
        <v>6</v>
      </c>
      <c r="B8" s="85" t="s">
        <v>345</v>
      </c>
      <c r="C8" s="85">
        <v>30461</v>
      </c>
      <c r="D8" s="40" t="s">
        <v>346</v>
      </c>
      <c r="E8" s="40" t="s">
        <v>169</v>
      </c>
      <c r="F8" s="83" t="s">
        <v>376</v>
      </c>
      <c r="G8" s="85" t="s">
        <v>342</v>
      </c>
      <c r="H8" s="89">
        <v>41431</v>
      </c>
    </row>
    <row r="9" spans="1:8" s="86" customFormat="1" ht="15.75" x14ac:dyDescent="0.25">
      <c r="A9" s="88">
        <v>7</v>
      </c>
      <c r="B9" s="85" t="s">
        <v>350</v>
      </c>
      <c r="C9" s="85">
        <v>8505</v>
      </c>
      <c r="D9" s="40" t="s">
        <v>351</v>
      </c>
      <c r="E9" s="84" t="s">
        <v>254</v>
      </c>
      <c r="F9" s="83" t="s">
        <v>378</v>
      </c>
      <c r="G9" s="84" t="s">
        <v>253</v>
      </c>
      <c r="H9" s="89">
        <v>27161</v>
      </c>
    </row>
    <row r="10" spans="1:8" s="86" customFormat="1" ht="15.75" x14ac:dyDescent="0.25">
      <c r="A10" s="88">
        <v>8</v>
      </c>
      <c r="B10" s="85" t="s">
        <v>372</v>
      </c>
      <c r="C10" s="85">
        <v>46019</v>
      </c>
      <c r="D10" s="40" t="s">
        <v>371</v>
      </c>
      <c r="E10" s="84" t="s">
        <v>308</v>
      </c>
      <c r="F10" s="83" t="s">
        <v>394</v>
      </c>
      <c r="G10" s="84" t="s">
        <v>307</v>
      </c>
      <c r="H10" s="89">
        <v>31846</v>
      </c>
    </row>
    <row r="11" spans="1:8" s="86" customFormat="1" ht="15.75" x14ac:dyDescent="0.25">
      <c r="A11" s="88">
        <v>9</v>
      </c>
      <c r="B11" s="85" t="s">
        <v>356</v>
      </c>
      <c r="C11" s="85">
        <v>27870</v>
      </c>
      <c r="D11" s="44" t="s">
        <v>49</v>
      </c>
      <c r="E11" s="40" t="s">
        <v>182</v>
      </c>
      <c r="F11" s="83" t="s">
        <v>383</v>
      </c>
      <c r="G11" s="85" t="s">
        <v>342</v>
      </c>
      <c r="H11" s="89">
        <v>29738</v>
      </c>
    </row>
    <row r="12" spans="1:8" s="86" customFormat="1" x14ac:dyDescent="0.25">
      <c r="A12" s="88">
        <v>10</v>
      </c>
      <c r="B12" s="85" t="s">
        <v>344</v>
      </c>
      <c r="C12" s="85">
        <v>26567</v>
      </c>
      <c r="D12" s="46" t="s">
        <v>149</v>
      </c>
      <c r="E12" s="84" t="s">
        <v>242</v>
      </c>
      <c r="F12" s="83" t="s">
        <v>374</v>
      </c>
      <c r="G12" s="84" t="s">
        <v>241</v>
      </c>
      <c r="H12" s="89">
        <v>30868</v>
      </c>
    </row>
    <row r="13" spans="1:8" s="86" customFormat="1" ht="15.75" x14ac:dyDescent="0.25">
      <c r="A13" s="88">
        <v>11</v>
      </c>
      <c r="B13" s="85" t="s">
        <v>395</v>
      </c>
      <c r="C13" s="85">
        <v>4896</v>
      </c>
      <c r="D13" s="40" t="s">
        <v>151</v>
      </c>
      <c r="E13" s="40" t="s">
        <v>170</v>
      </c>
      <c r="F13" s="83" t="s">
        <v>375</v>
      </c>
      <c r="G13" s="85" t="s">
        <v>342</v>
      </c>
      <c r="H13" s="89">
        <v>44509</v>
      </c>
    </row>
    <row r="14" spans="1:8" s="86" customFormat="1" ht="15.75" x14ac:dyDescent="0.25">
      <c r="A14" s="88">
        <v>12</v>
      </c>
      <c r="B14" s="85" t="s">
        <v>353</v>
      </c>
      <c r="C14" s="85">
        <v>33046</v>
      </c>
      <c r="D14" s="40" t="s">
        <v>355</v>
      </c>
      <c r="E14" s="84" t="s">
        <v>268</v>
      </c>
      <c r="F14" s="83" t="s">
        <v>381</v>
      </c>
      <c r="G14" s="84" t="s">
        <v>267</v>
      </c>
      <c r="H14" s="89">
        <v>20325</v>
      </c>
    </row>
    <row r="15" spans="1:8" s="86" customFormat="1" ht="15.75" x14ac:dyDescent="0.25">
      <c r="A15" s="88">
        <v>13</v>
      </c>
      <c r="B15" s="85" t="s">
        <v>368</v>
      </c>
      <c r="C15" s="85">
        <v>46940</v>
      </c>
      <c r="D15" s="40" t="s">
        <v>369</v>
      </c>
      <c r="E15" s="40" t="s">
        <v>236</v>
      </c>
      <c r="F15" s="83" t="s">
        <v>392</v>
      </c>
      <c r="G15" s="85" t="s">
        <v>342</v>
      </c>
      <c r="H15" s="89">
        <v>31046</v>
      </c>
    </row>
    <row r="16" spans="1:8" s="86" customFormat="1" ht="15.75" x14ac:dyDescent="0.25">
      <c r="A16" s="88">
        <v>14</v>
      </c>
      <c r="B16" s="85" t="s">
        <v>358</v>
      </c>
      <c r="C16" s="85">
        <v>42150</v>
      </c>
      <c r="D16" s="40" t="s">
        <v>359</v>
      </c>
      <c r="E16" s="84" t="s">
        <v>282</v>
      </c>
      <c r="F16" s="83" t="s">
        <v>386</v>
      </c>
      <c r="G16" s="84" t="s">
        <v>281</v>
      </c>
      <c r="H16" s="89">
        <v>35888</v>
      </c>
    </row>
    <row r="17" spans="1:8" s="86" customFormat="1" ht="15.75" x14ac:dyDescent="0.25">
      <c r="A17" s="88">
        <v>15</v>
      </c>
      <c r="B17" s="85" t="s">
        <v>348</v>
      </c>
      <c r="C17" s="85">
        <v>13625</v>
      </c>
      <c r="D17" s="40" t="s">
        <v>25</v>
      </c>
      <c r="E17" s="84" t="s">
        <v>252</v>
      </c>
      <c r="F17" s="83" t="s">
        <v>380</v>
      </c>
      <c r="G17" s="84" t="s">
        <v>251</v>
      </c>
      <c r="H17" s="89">
        <v>44932</v>
      </c>
    </row>
    <row r="18" spans="1:8" s="86" customFormat="1" ht="15.75" x14ac:dyDescent="0.25">
      <c r="A18" s="88">
        <v>16</v>
      </c>
      <c r="B18" s="85" t="s">
        <v>354</v>
      </c>
      <c r="C18" s="85">
        <v>24156</v>
      </c>
      <c r="D18" s="40" t="s">
        <v>183</v>
      </c>
      <c r="E18" s="84" t="s">
        <v>272</v>
      </c>
      <c r="F18" s="83" t="s">
        <v>382</v>
      </c>
      <c r="G18" s="84" t="s">
        <v>271</v>
      </c>
      <c r="H18" s="89">
        <v>22297</v>
      </c>
    </row>
    <row r="19" spans="1:8" s="86" customFormat="1" ht="15.75" x14ac:dyDescent="0.25">
      <c r="A19" s="88">
        <v>17</v>
      </c>
      <c r="B19" s="85" t="s">
        <v>370</v>
      </c>
      <c r="C19" s="85">
        <v>42035</v>
      </c>
      <c r="D19" s="40" t="s">
        <v>237</v>
      </c>
      <c r="E19" s="40" t="s">
        <v>238</v>
      </c>
      <c r="F19" s="83" t="s">
        <v>393</v>
      </c>
      <c r="G19" s="85" t="s">
        <v>342</v>
      </c>
      <c r="H19" s="89">
        <v>42682</v>
      </c>
    </row>
    <row r="20" spans="1:8" s="86" customFormat="1" ht="15.75" x14ac:dyDescent="0.25">
      <c r="A20" s="88">
        <v>18</v>
      </c>
      <c r="B20" s="85" t="s">
        <v>363</v>
      </c>
      <c r="C20" s="85">
        <v>13655</v>
      </c>
      <c r="D20" s="40" t="s">
        <v>364</v>
      </c>
      <c r="E20" s="40" t="s">
        <v>217</v>
      </c>
      <c r="F20" s="83" t="s">
        <v>389</v>
      </c>
      <c r="G20" s="85" t="s">
        <v>342</v>
      </c>
      <c r="H20" s="89">
        <v>28366</v>
      </c>
    </row>
    <row r="21" spans="1:8" s="86" customFormat="1" ht="15.75" x14ac:dyDescent="0.25">
      <c r="A21" s="88">
        <v>19</v>
      </c>
      <c r="B21" s="85" t="s">
        <v>347</v>
      </c>
      <c r="C21" s="85">
        <v>6255</v>
      </c>
      <c r="D21" s="40" t="s">
        <v>22</v>
      </c>
      <c r="E21" s="84" t="s">
        <v>256</v>
      </c>
      <c r="F21" s="83" t="s">
        <v>377</v>
      </c>
      <c r="G21" s="84" t="s">
        <v>255</v>
      </c>
      <c r="H21" s="89">
        <v>31885</v>
      </c>
    </row>
    <row r="22" spans="1:8" s="86" customFormat="1" ht="15.75" x14ac:dyDescent="0.25">
      <c r="A22" s="88">
        <v>20</v>
      </c>
      <c r="B22" s="46" t="s">
        <v>343</v>
      </c>
      <c r="C22" s="85">
        <v>10191</v>
      </c>
      <c r="D22" s="40" t="s">
        <v>171</v>
      </c>
      <c r="E22" s="40" t="s">
        <v>172</v>
      </c>
      <c r="F22" s="83" t="s">
        <v>373</v>
      </c>
      <c r="G22" s="85" t="s">
        <v>342</v>
      </c>
      <c r="H22" s="89">
        <v>37294</v>
      </c>
    </row>
    <row r="23" spans="1:8" s="86" customFormat="1" ht="15.75" x14ac:dyDescent="0.25">
      <c r="A23" s="88">
        <v>21</v>
      </c>
      <c r="B23" s="85" t="s">
        <v>352</v>
      </c>
      <c r="C23" s="85">
        <v>8391</v>
      </c>
      <c r="D23" s="40" t="s">
        <v>190</v>
      </c>
      <c r="E23" s="40" t="s">
        <v>191</v>
      </c>
      <c r="F23" s="83" t="s">
        <v>379</v>
      </c>
      <c r="G23" s="85" t="s">
        <v>342</v>
      </c>
      <c r="H23" s="89">
        <v>36114</v>
      </c>
    </row>
  </sheetData>
  <autoFilter ref="B1:G23" xr:uid="{00000000-0009-0000-0000-000010000000}">
    <sortState xmlns:xlrd2="http://schemas.microsoft.com/office/spreadsheetml/2017/richdata2" ref="B2:G23">
      <sortCondition ref="D1:D2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8963-DCAD-4949-9398-CA255423F331}">
  <sheetPr>
    <tabColor theme="4" tint="0.39997558519241921"/>
  </sheetPr>
  <dimension ref="A1:D78"/>
  <sheetViews>
    <sheetView showGridLines="0" workbookViewId="0">
      <selection activeCell="I12" sqref="I12"/>
    </sheetView>
  </sheetViews>
  <sheetFormatPr defaultColWidth="8.85546875" defaultRowHeight="15" x14ac:dyDescent="0.25"/>
  <cols>
    <col min="1" max="1" width="17.28515625" style="86" customWidth="1"/>
    <col min="2" max="2" width="17" style="86" customWidth="1"/>
    <col min="3" max="3" width="73.42578125" style="86" customWidth="1"/>
    <col min="4" max="4" width="39.5703125" style="86" bestFit="1" customWidth="1"/>
    <col min="5" max="16384" width="8.85546875" style="86"/>
  </cols>
  <sheetData>
    <row r="1" spans="1:4" ht="31.5" x14ac:dyDescent="0.25">
      <c r="A1" s="87" t="s">
        <v>10</v>
      </c>
      <c r="B1" s="87" t="s">
        <v>18</v>
      </c>
      <c r="C1" s="87" t="s">
        <v>20</v>
      </c>
      <c r="D1" s="87" t="s">
        <v>510</v>
      </c>
    </row>
    <row r="2" spans="1:4" x14ac:dyDescent="0.25">
      <c r="A2" s="46" t="s">
        <v>11</v>
      </c>
      <c r="B2" s="46">
        <v>339</v>
      </c>
      <c r="C2" s="46" t="s">
        <v>135</v>
      </c>
      <c r="D2" s="83" t="s">
        <v>397</v>
      </c>
    </row>
    <row r="3" spans="1:4" x14ac:dyDescent="0.25">
      <c r="A3" s="46" t="s">
        <v>11</v>
      </c>
      <c r="B3" s="47">
        <v>2787</v>
      </c>
      <c r="C3" s="46" t="s">
        <v>136</v>
      </c>
      <c r="D3" s="83" t="s">
        <v>398</v>
      </c>
    </row>
    <row r="4" spans="1:4" ht="25.5" x14ac:dyDescent="0.25">
      <c r="A4" s="46" t="s">
        <v>11</v>
      </c>
      <c r="B4" s="47">
        <v>7065</v>
      </c>
      <c r="C4" s="46" t="s">
        <v>137</v>
      </c>
      <c r="D4" s="83" t="s">
        <v>399</v>
      </c>
    </row>
    <row r="5" spans="1:4" x14ac:dyDescent="0.25">
      <c r="A5" s="46" t="s">
        <v>11</v>
      </c>
      <c r="B5" s="47">
        <v>5508</v>
      </c>
      <c r="C5" s="46" t="s">
        <v>138</v>
      </c>
      <c r="D5" s="83" t="s">
        <v>400</v>
      </c>
    </row>
    <row r="6" spans="1:4" ht="25.5" x14ac:dyDescent="0.25">
      <c r="A6" s="46" t="s">
        <v>11</v>
      </c>
      <c r="B6" s="46">
        <f>859+1439+162+1302+721</f>
        <v>4483</v>
      </c>
      <c r="C6" s="46" t="s">
        <v>473</v>
      </c>
      <c r="D6" s="83" t="s">
        <v>401</v>
      </c>
    </row>
    <row r="7" spans="1:4" x14ac:dyDescent="0.25">
      <c r="A7" s="46" t="s">
        <v>11</v>
      </c>
      <c r="B7" s="47">
        <v>6486</v>
      </c>
      <c r="C7" s="46" t="s">
        <v>144</v>
      </c>
      <c r="D7" s="83" t="s">
        <v>402</v>
      </c>
    </row>
    <row r="8" spans="1:4" ht="25.5" x14ac:dyDescent="0.25">
      <c r="A8" s="46" t="s">
        <v>11</v>
      </c>
      <c r="B8" s="47">
        <v>4724</v>
      </c>
      <c r="C8" s="46" t="s">
        <v>145</v>
      </c>
      <c r="D8" s="83" t="s">
        <v>403</v>
      </c>
    </row>
    <row r="9" spans="1:4" x14ac:dyDescent="0.25">
      <c r="A9" s="46" t="s">
        <v>11</v>
      </c>
      <c r="B9" s="47">
        <v>1767</v>
      </c>
      <c r="C9" s="46" t="s">
        <v>146</v>
      </c>
      <c r="D9" s="83" t="s">
        <v>404</v>
      </c>
    </row>
    <row r="10" spans="1:4" x14ac:dyDescent="0.25">
      <c r="A10" s="46" t="s">
        <v>11</v>
      </c>
      <c r="B10" s="47">
        <v>1889</v>
      </c>
      <c r="C10" s="46" t="s">
        <v>147</v>
      </c>
      <c r="D10" s="83" t="s">
        <v>405</v>
      </c>
    </row>
    <row r="11" spans="1:4" x14ac:dyDescent="0.25">
      <c r="A11" s="46" t="s">
        <v>11</v>
      </c>
      <c r="B11" s="47">
        <v>1173</v>
      </c>
      <c r="C11" s="46" t="s">
        <v>148</v>
      </c>
      <c r="D11" s="83" t="s">
        <v>406</v>
      </c>
    </row>
    <row r="12" spans="1:4" x14ac:dyDescent="0.25">
      <c r="A12" s="46" t="s">
        <v>11</v>
      </c>
      <c r="B12" s="46">
        <v>537</v>
      </c>
      <c r="C12" s="46" t="s">
        <v>149</v>
      </c>
      <c r="D12" s="83" t="s">
        <v>407</v>
      </c>
    </row>
    <row r="13" spans="1:4" ht="25.5" x14ac:dyDescent="0.25">
      <c r="A13" s="46" t="s">
        <v>11</v>
      </c>
      <c r="B13" s="47">
        <f>3762+1134</f>
        <v>4896</v>
      </c>
      <c r="C13" s="46" t="s">
        <v>474</v>
      </c>
      <c r="D13" s="83" t="s">
        <v>408</v>
      </c>
    </row>
    <row r="14" spans="1:4" x14ac:dyDescent="0.25">
      <c r="A14" s="46" t="s">
        <v>11</v>
      </c>
      <c r="B14" s="47">
        <v>2719</v>
      </c>
      <c r="C14" s="46" t="s">
        <v>152</v>
      </c>
      <c r="D14" s="83" t="s">
        <v>409</v>
      </c>
    </row>
    <row r="15" spans="1:4" x14ac:dyDescent="0.25">
      <c r="A15" s="46" t="s">
        <v>11</v>
      </c>
      <c r="B15" s="47">
        <v>2386</v>
      </c>
      <c r="C15" s="46" t="s">
        <v>153</v>
      </c>
      <c r="D15" s="83" t="s">
        <v>410</v>
      </c>
    </row>
    <row r="16" spans="1:4" x14ac:dyDescent="0.25">
      <c r="A16" s="46" t="s">
        <v>11</v>
      </c>
      <c r="B16" s="47">
        <v>3332</v>
      </c>
      <c r="C16" s="46" t="s">
        <v>154</v>
      </c>
      <c r="D16" s="83" t="s">
        <v>411</v>
      </c>
    </row>
    <row r="17" spans="1:4" x14ac:dyDescent="0.25">
      <c r="A17" s="46" t="s">
        <v>11</v>
      </c>
      <c r="B17" s="46">
        <v>610</v>
      </c>
      <c r="C17" s="46" t="s">
        <v>155</v>
      </c>
      <c r="D17" s="83" t="s">
        <v>412</v>
      </c>
    </row>
    <row r="18" spans="1:4" x14ac:dyDescent="0.25">
      <c r="A18" s="46" t="s">
        <v>11</v>
      </c>
      <c r="B18" s="47">
        <v>2128</v>
      </c>
      <c r="C18" s="46" t="s">
        <v>156</v>
      </c>
      <c r="D18" s="83" t="s">
        <v>413</v>
      </c>
    </row>
    <row r="19" spans="1:4" ht="25.5" x14ac:dyDescent="0.25">
      <c r="A19" s="46" t="s">
        <v>11</v>
      </c>
      <c r="B19" s="47">
        <f>3722+3841</f>
        <v>7563</v>
      </c>
      <c r="C19" s="46" t="s">
        <v>475</v>
      </c>
      <c r="D19" s="83" t="s">
        <v>414</v>
      </c>
    </row>
    <row r="20" spans="1:4" ht="38.25" x14ac:dyDescent="0.25">
      <c r="A20" s="46" t="s">
        <v>11</v>
      </c>
      <c r="B20" s="47">
        <f>5962+1565</f>
        <v>7527</v>
      </c>
      <c r="C20" s="46" t="s">
        <v>476</v>
      </c>
      <c r="D20" s="83" t="s">
        <v>415</v>
      </c>
    </row>
    <row r="21" spans="1:4" x14ac:dyDescent="0.25">
      <c r="A21" s="46" t="s">
        <v>11</v>
      </c>
      <c r="B21" s="46">
        <v>900</v>
      </c>
      <c r="C21" s="46" t="s">
        <v>161</v>
      </c>
      <c r="D21" s="83" t="s">
        <v>416</v>
      </c>
    </row>
    <row r="22" spans="1:4" x14ac:dyDescent="0.25">
      <c r="A22" s="46" t="s">
        <v>11</v>
      </c>
      <c r="B22" s="47">
        <v>2854</v>
      </c>
      <c r="C22" s="46" t="s">
        <v>162</v>
      </c>
      <c r="D22" s="83" t="s">
        <v>417</v>
      </c>
    </row>
    <row r="23" spans="1:4" x14ac:dyDescent="0.25">
      <c r="A23" s="46" t="s">
        <v>11</v>
      </c>
      <c r="B23" s="46">
        <f>442+1646</f>
        <v>2088</v>
      </c>
      <c r="C23" s="46" t="s">
        <v>477</v>
      </c>
      <c r="D23" s="83" t="s">
        <v>418</v>
      </c>
    </row>
    <row r="24" spans="1:4" x14ac:dyDescent="0.25">
      <c r="A24" s="44" t="s">
        <v>13</v>
      </c>
      <c r="B24" s="45">
        <v>4609</v>
      </c>
      <c r="C24" s="44" t="s">
        <v>22</v>
      </c>
      <c r="D24" s="83" t="s">
        <v>419</v>
      </c>
    </row>
    <row r="25" spans="1:4" x14ac:dyDescent="0.25">
      <c r="A25" s="44" t="s">
        <v>13</v>
      </c>
      <c r="B25" s="45">
        <f>8505+3888</f>
        <v>12393</v>
      </c>
      <c r="C25" s="44" t="s">
        <v>478</v>
      </c>
      <c r="D25" s="83" t="s">
        <v>421</v>
      </c>
    </row>
    <row r="26" spans="1:4" ht="45" x14ac:dyDescent="0.25">
      <c r="A26" s="44" t="s">
        <v>13</v>
      </c>
      <c r="B26" s="45">
        <v>8391</v>
      </c>
      <c r="C26" s="44" t="s">
        <v>24</v>
      </c>
      <c r="D26" s="83" t="s">
        <v>420</v>
      </c>
    </row>
    <row r="27" spans="1:4" ht="120" x14ac:dyDescent="0.25">
      <c r="A27" s="44" t="s">
        <v>13</v>
      </c>
      <c r="B27" s="45">
        <f>2534+1997+487+2183+647+984+1469+1407+3047</f>
        <v>14755</v>
      </c>
      <c r="C27" s="44" t="s">
        <v>479</v>
      </c>
      <c r="D27" s="83" t="s">
        <v>422</v>
      </c>
    </row>
    <row r="28" spans="1:4" ht="30" x14ac:dyDescent="0.25">
      <c r="A28" s="44" t="s">
        <v>13</v>
      </c>
      <c r="B28" s="45">
        <f>14385+1259</f>
        <v>15644</v>
      </c>
      <c r="C28" s="44" t="s">
        <v>480</v>
      </c>
      <c r="D28" s="83" t="s">
        <v>423</v>
      </c>
    </row>
    <row r="29" spans="1:4" ht="45" x14ac:dyDescent="0.25">
      <c r="A29" s="44" t="s">
        <v>13</v>
      </c>
      <c r="B29" s="44">
        <f>412+6045</f>
        <v>6457</v>
      </c>
      <c r="C29" s="44" t="s">
        <v>481</v>
      </c>
      <c r="D29" s="83" t="s">
        <v>424</v>
      </c>
    </row>
    <row r="30" spans="1:4" ht="60" x14ac:dyDescent="0.25">
      <c r="A30" s="44" t="s">
        <v>13</v>
      </c>
      <c r="B30" s="45">
        <f>9232+5927</f>
        <v>15159</v>
      </c>
      <c r="C30" s="44" t="s">
        <v>482</v>
      </c>
      <c r="D30" s="83" t="s">
        <v>425</v>
      </c>
    </row>
    <row r="31" spans="1:4" ht="30" x14ac:dyDescent="0.25">
      <c r="A31" s="44" t="s">
        <v>13</v>
      </c>
      <c r="B31" s="45">
        <f>12480+1330</f>
        <v>13810</v>
      </c>
      <c r="C31" s="44" t="s">
        <v>483</v>
      </c>
      <c r="D31" s="83" t="s">
        <v>426</v>
      </c>
    </row>
    <row r="32" spans="1:4" ht="30" x14ac:dyDescent="0.25">
      <c r="A32" s="44" t="s">
        <v>13</v>
      </c>
      <c r="B32" s="45">
        <f>3178+1114</f>
        <v>4292</v>
      </c>
      <c r="C32" s="44" t="s">
        <v>484</v>
      </c>
      <c r="D32" s="83" t="s">
        <v>427</v>
      </c>
    </row>
    <row r="33" spans="1:4" ht="90" x14ac:dyDescent="0.25">
      <c r="A33" s="44" t="s">
        <v>13</v>
      </c>
      <c r="B33" s="45">
        <f>4929+2114</f>
        <v>7043</v>
      </c>
      <c r="C33" s="44" t="s">
        <v>485</v>
      </c>
      <c r="D33" s="83" t="s">
        <v>428</v>
      </c>
    </row>
    <row r="34" spans="1:4" ht="75" x14ac:dyDescent="0.25">
      <c r="A34" s="44" t="s">
        <v>13</v>
      </c>
      <c r="B34" s="45">
        <f>6525+3041</f>
        <v>9566</v>
      </c>
      <c r="C34" s="44" t="s">
        <v>486</v>
      </c>
      <c r="D34" s="83" t="s">
        <v>429</v>
      </c>
    </row>
    <row r="35" spans="1:4" ht="30" x14ac:dyDescent="0.25">
      <c r="A35" s="44" t="s">
        <v>13</v>
      </c>
      <c r="B35" s="44">
        <f>4013+3003+5080</f>
        <v>12096</v>
      </c>
      <c r="C35" s="44" t="s">
        <v>487</v>
      </c>
      <c r="D35" s="83" t="s">
        <v>430</v>
      </c>
    </row>
    <row r="36" spans="1:4" ht="30" x14ac:dyDescent="0.25">
      <c r="A36" s="44" t="s">
        <v>13</v>
      </c>
      <c r="B36" s="45">
        <v>3760</v>
      </c>
      <c r="C36" s="44" t="s">
        <v>52</v>
      </c>
      <c r="D36" s="83" t="s">
        <v>431</v>
      </c>
    </row>
    <row r="37" spans="1:4" x14ac:dyDescent="0.25">
      <c r="A37" s="44" t="s">
        <v>13</v>
      </c>
      <c r="B37" s="45">
        <v>8187</v>
      </c>
      <c r="C37" s="44" t="s">
        <v>53</v>
      </c>
      <c r="D37" s="83" t="s">
        <v>432</v>
      </c>
    </row>
    <row r="38" spans="1:4" x14ac:dyDescent="0.25">
      <c r="A38" s="44" t="s">
        <v>13</v>
      </c>
      <c r="B38" s="44">
        <v>1767</v>
      </c>
      <c r="C38" s="44" t="s">
        <v>54</v>
      </c>
      <c r="D38" s="83" t="s">
        <v>433</v>
      </c>
    </row>
    <row r="39" spans="1:4" ht="30" x14ac:dyDescent="0.25">
      <c r="A39" s="44" t="s">
        <v>13</v>
      </c>
      <c r="B39" s="45">
        <f>9596+3175+1063+1965</f>
        <v>15799</v>
      </c>
      <c r="C39" s="44" t="s">
        <v>488</v>
      </c>
      <c r="D39" s="83" t="s">
        <v>434</v>
      </c>
    </row>
    <row r="40" spans="1:4" ht="45" x14ac:dyDescent="0.25">
      <c r="A40" s="44" t="s">
        <v>13</v>
      </c>
      <c r="B40" s="45">
        <f>3783+1313</f>
        <v>5096</v>
      </c>
      <c r="C40" s="44" t="s">
        <v>489</v>
      </c>
      <c r="D40" s="83" t="s">
        <v>435</v>
      </c>
    </row>
    <row r="41" spans="1:4" ht="45" x14ac:dyDescent="0.25">
      <c r="A41" s="44" t="s">
        <v>12</v>
      </c>
      <c r="B41" s="45">
        <f>3762+740+520</f>
        <v>5022</v>
      </c>
      <c r="C41" s="44" t="s">
        <v>490</v>
      </c>
      <c r="D41" s="83" t="s">
        <v>436</v>
      </c>
    </row>
    <row r="42" spans="1:4" x14ac:dyDescent="0.25">
      <c r="A42" s="44" t="s">
        <v>12</v>
      </c>
      <c r="B42" s="45">
        <v>1287</v>
      </c>
      <c r="C42" s="44" t="s">
        <v>114</v>
      </c>
      <c r="D42" s="83" t="s">
        <v>437</v>
      </c>
    </row>
    <row r="43" spans="1:4" ht="30" x14ac:dyDescent="0.25">
      <c r="A43" s="44" t="s">
        <v>12</v>
      </c>
      <c r="B43" s="45">
        <v>3660</v>
      </c>
      <c r="C43" s="44" t="s">
        <v>115</v>
      </c>
      <c r="D43" s="83"/>
    </row>
    <row r="44" spans="1:4" ht="30" x14ac:dyDescent="0.25">
      <c r="A44" s="44" t="s">
        <v>12</v>
      </c>
      <c r="B44" s="45">
        <v>3434</v>
      </c>
      <c r="C44" s="44" t="s">
        <v>116</v>
      </c>
      <c r="D44" s="83" t="s">
        <v>438</v>
      </c>
    </row>
    <row r="45" spans="1:4" ht="30" x14ac:dyDescent="0.25">
      <c r="A45" s="44" t="s">
        <v>12</v>
      </c>
      <c r="B45" s="45">
        <v>4767</v>
      </c>
      <c r="C45" s="44" t="s">
        <v>117</v>
      </c>
      <c r="D45" s="83" t="s">
        <v>439</v>
      </c>
    </row>
    <row r="46" spans="1:4" ht="30" x14ac:dyDescent="0.25">
      <c r="A46" s="44" t="s">
        <v>12</v>
      </c>
      <c r="B46" s="45">
        <f>3833+1113</f>
        <v>4946</v>
      </c>
      <c r="C46" s="44" t="s">
        <v>491</v>
      </c>
      <c r="D46" s="83" t="s">
        <v>440</v>
      </c>
    </row>
    <row r="47" spans="1:4" x14ac:dyDescent="0.25">
      <c r="A47" s="44" t="s">
        <v>12</v>
      </c>
      <c r="B47" s="45">
        <v>15725</v>
      </c>
      <c r="C47" s="44" t="s">
        <v>120</v>
      </c>
      <c r="D47" s="83" t="s">
        <v>441</v>
      </c>
    </row>
    <row r="48" spans="1:4" ht="45" x14ac:dyDescent="0.25">
      <c r="A48" s="44" t="s">
        <v>12</v>
      </c>
      <c r="B48" s="45">
        <f>3936+299+846</f>
        <v>5081</v>
      </c>
      <c r="C48" s="44" t="s">
        <v>492</v>
      </c>
      <c r="D48" s="83" t="s">
        <v>442</v>
      </c>
    </row>
    <row r="49" spans="1:4" ht="45" x14ac:dyDescent="0.25">
      <c r="A49" s="44" t="s">
        <v>12</v>
      </c>
      <c r="B49" s="45">
        <f>3759+1413</f>
        <v>5172</v>
      </c>
      <c r="C49" s="44" t="s">
        <v>493</v>
      </c>
      <c r="D49" s="83" t="s">
        <v>443</v>
      </c>
    </row>
    <row r="50" spans="1:4" ht="75" x14ac:dyDescent="0.25">
      <c r="A50" s="44" t="s">
        <v>0</v>
      </c>
      <c r="B50" s="45">
        <f>13561+282+3297+214+474+4435+1835+689</f>
        <v>24787</v>
      </c>
      <c r="C50" s="44" t="s">
        <v>494</v>
      </c>
      <c r="D50" s="83" t="s">
        <v>444</v>
      </c>
    </row>
    <row r="51" spans="1:4" ht="30" x14ac:dyDescent="0.25">
      <c r="A51" s="44" t="s">
        <v>0</v>
      </c>
      <c r="B51" s="45">
        <f>2061+2190</f>
        <v>4251</v>
      </c>
      <c r="C51" s="44" t="s">
        <v>495</v>
      </c>
      <c r="D51" s="83" t="s">
        <v>445</v>
      </c>
    </row>
    <row r="52" spans="1:4" ht="30" x14ac:dyDescent="0.25">
      <c r="A52" s="44" t="s">
        <v>0</v>
      </c>
      <c r="B52" s="44">
        <f>730+2466</f>
        <v>3196</v>
      </c>
      <c r="C52" s="44" t="s">
        <v>496</v>
      </c>
      <c r="D52" s="83" t="s">
        <v>446</v>
      </c>
    </row>
    <row r="53" spans="1:4" ht="45" x14ac:dyDescent="0.25">
      <c r="A53" s="44" t="s">
        <v>0</v>
      </c>
      <c r="B53" s="45">
        <f>10852+1654+580</f>
        <v>13086</v>
      </c>
      <c r="C53" s="44" t="s">
        <v>497</v>
      </c>
      <c r="D53" s="83" t="s">
        <v>447</v>
      </c>
    </row>
    <row r="54" spans="1:4" x14ac:dyDescent="0.25">
      <c r="A54" s="44" t="s">
        <v>0</v>
      </c>
      <c r="B54" s="45">
        <v>7069</v>
      </c>
      <c r="C54" s="44" t="s">
        <v>62</v>
      </c>
      <c r="D54" s="83" t="s">
        <v>448</v>
      </c>
    </row>
    <row r="55" spans="1:4" ht="30" x14ac:dyDescent="0.25">
      <c r="A55" s="44" t="s">
        <v>14</v>
      </c>
      <c r="B55" s="45">
        <f>3337+1342</f>
        <v>4679</v>
      </c>
      <c r="C55" s="44" t="s">
        <v>498</v>
      </c>
      <c r="D55" s="83" t="s">
        <v>449</v>
      </c>
    </row>
    <row r="56" spans="1:4" x14ac:dyDescent="0.25">
      <c r="A56" s="44" t="s">
        <v>14</v>
      </c>
      <c r="B56" s="45">
        <v>8049</v>
      </c>
      <c r="C56" s="44" t="s">
        <v>97</v>
      </c>
      <c r="D56" s="83" t="s">
        <v>450</v>
      </c>
    </row>
    <row r="57" spans="1:4" x14ac:dyDescent="0.25">
      <c r="A57" s="44" t="s">
        <v>14</v>
      </c>
      <c r="B57" s="45">
        <v>2167</v>
      </c>
      <c r="C57" s="44" t="s">
        <v>98</v>
      </c>
      <c r="D57" s="83" t="s">
        <v>451</v>
      </c>
    </row>
    <row r="58" spans="1:4" ht="75" x14ac:dyDescent="0.25">
      <c r="A58" s="44" t="s">
        <v>14</v>
      </c>
      <c r="B58" s="45">
        <f>1681+4244+2356+3177+294</f>
        <v>11752</v>
      </c>
      <c r="C58" s="44" t="s">
        <v>499</v>
      </c>
      <c r="D58" s="83" t="s">
        <v>452</v>
      </c>
    </row>
    <row r="59" spans="1:4" x14ac:dyDescent="0.25">
      <c r="A59" s="44" t="s">
        <v>14</v>
      </c>
      <c r="B59" s="45">
        <v>1653</v>
      </c>
      <c r="C59" s="44" t="s">
        <v>104</v>
      </c>
      <c r="D59" s="83" t="s">
        <v>453</v>
      </c>
    </row>
    <row r="60" spans="1:4" ht="30" x14ac:dyDescent="0.25">
      <c r="A60" s="44" t="s">
        <v>14</v>
      </c>
      <c r="B60" s="45">
        <f>5275+5187</f>
        <v>10462</v>
      </c>
      <c r="C60" s="44" t="s">
        <v>500</v>
      </c>
      <c r="D60" s="83" t="s">
        <v>454</v>
      </c>
    </row>
    <row r="61" spans="1:4" ht="105" x14ac:dyDescent="0.25">
      <c r="A61" s="44" t="s">
        <v>15</v>
      </c>
      <c r="B61" s="45">
        <f>9468+1684+2713+712+762</f>
        <v>15339</v>
      </c>
      <c r="C61" s="44" t="s">
        <v>501</v>
      </c>
      <c r="D61" s="83" t="s">
        <v>455</v>
      </c>
    </row>
    <row r="62" spans="1:4" x14ac:dyDescent="0.25">
      <c r="A62" s="44" t="s">
        <v>15</v>
      </c>
      <c r="B62" s="45">
        <v>19153</v>
      </c>
      <c r="C62" s="44" t="s">
        <v>64</v>
      </c>
      <c r="D62" s="83" t="s">
        <v>456</v>
      </c>
    </row>
    <row r="63" spans="1:4" x14ac:dyDescent="0.25">
      <c r="A63" s="44" t="s">
        <v>15</v>
      </c>
      <c r="B63" s="45">
        <v>9283</v>
      </c>
      <c r="C63" s="44" t="s">
        <v>65</v>
      </c>
      <c r="D63" s="83" t="s">
        <v>457</v>
      </c>
    </row>
    <row r="64" spans="1:4" x14ac:dyDescent="0.25">
      <c r="A64" s="44" t="s">
        <v>15</v>
      </c>
      <c r="B64" s="45">
        <v>7878</v>
      </c>
      <c r="C64" s="44" t="s">
        <v>66</v>
      </c>
      <c r="D64" s="83" t="s">
        <v>458</v>
      </c>
    </row>
    <row r="65" spans="1:4" ht="30" x14ac:dyDescent="0.25">
      <c r="A65" s="44" t="s">
        <v>15</v>
      </c>
      <c r="B65" s="45">
        <f>14050+3862</f>
        <v>17912</v>
      </c>
      <c r="C65" s="44" t="s">
        <v>502</v>
      </c>
      <c r="D65" s="83" t="s">
        <v>459</v>
      </c>
    </row>
    <row r="66" spans="1:4" ht="30" x14ac:dyDescent="0.25">
      <c r="A66" s="44" t="s">
        <v>15</v>
      </c>
      <c r="B66" s="45">
        <v>4510</v>
      </c>
      <c r="C66" s="44" t="s">
        <v>69</v>
      </c>
      <c r="D66" s="83" t="s">
        <v>460</v>
      </c>
    </row>
    <row r="67" spans="1:4" x14ac:dyDescent="0.25">
      <c r="A67" s="44" t="s">
        <v>15</v>
      </c>
      <c r="B67" s="45">
        <v>3127</v>
      </c>
      <c r="C67" s="44" t="s">
        <v>70</v>
      </c>
      <c r="D67" s="83" t="s">
        <v>461</v>
      </c>
    </row>
    <row r="68" spans="1:4" x14ac:dyDescent="0.25">
      <c r="A68" s="44" t="s">
        <v>15</v>
      </c>
      <c r="B68" s="45">
        <v>27210</v>
      </c>
      <c r="C68" s="44" t="s">
        <v>71</v>
      </c>
      <c r="D68" s="83" t="s">
        <v>462</v>
      </c>
    </row>
    <row r="69" spans="1:4" ht="30" x14ac:dyDescent="0.25">
      <c r="A69" s="44" t="s">
        <v>15</v>
      </c>
      <c r="B69" s="45">
        <f>1522+329+3791+3125</f>
        <v>8767</v>
      </c>
      <c r="C69" s="44" t="s">
        <v>503</v>
      </c>
      <c r="D69" s="83" t="s">
        <v>463</v>
      </c>
    </row>
    <row r="70" spans="1:4" x14ac:dyDescent="0.25">
      <c r="A70" s="44" t="s">
        <v>15</v>
      </c>
      <c r="B70" s="45">
        <f>21089+5223</f>
        <v>26312</v>
      </c>
      <c r="C70" s="44" t="s">
        <v>504</v>
      </c>
      <c r="D70" s="83" t="s">
        <v>464</v>
      </c>
    </row>
    <row r="71" spans="1:4" ht="30" x14ac:dyDescent="0.25">
      <c r="A71" s="44" t="s">
        <v>15</v>
      </c>
      <c r="B71" s="45">
        <f>3554+5233+1578+701+4497</f>
        <v>15563</v>
      </c>
      <c r="C71" s="44" t="s">
        <v>505</v>
      </c>
      <c r="D71" s="83" t="s">
        <v>465</v>
      </c>
    </row>
    <row r="72" spans="1:4" ht="30" x14ac:dyDescent="0.25">
      <c r="A72" s="44" t="s">
        <v>15</v>
      </c>
      <c r="B72" s="45">
        <f>4377+1521+1535</f>
        <v>7433</v>
      </c>
      <c r="C72" s="44" t="s">
        <v>506</v>
      </c>
      <c r="D72" s="83" t="s">
        <v>466</v>
      </c>
    </row>
    <row r="73" spans="1:4" x14ac:dyDescent="0.25">
      <c r="A73" s="44" t="s">
        <v>15</v>
      </c>
      <c r="B73" s="45">
        <v>9677</v>
      </c>
      <c r="C73" s="44" t="s">
        <v>85</v>
      </c>
      <c r="D73" s="83" t="s">
        <v>467</v>
      </c>
    </row>
    <row r="74" spans="1:4" x14ac:dyDescent="0.25">
      <c r="A74" s="44" t="s">
        <v>15</v>
      </c>
      <c r="B74" s="45">
        <v>21822</v>
      </c>
      <c r="C74" s="44" t="s">
        <v>86</v>
      </c>
      <c r="D74" s="83" t="s">
        <v>468</v>
      </c>
    </row>
    <row r="75" spans="1:4" ht="60" x14ac:dyDescent="0.25">
      <c r="A75" s="44" t="s">
        <v>15</v>
      </c>
      <c r="B75" s="45">
        <v>23369</v>
      </c>
      <c r="C75" s="44" t="s">
        <v>88</v>
      </c>
      <c r="D75" s="83" t="s">
        <v>469</v>
      </c>
    </row>
    <row r="76" spans="1:4" x14ac:dyDescent="0.25">
      <c r="A76" s="44" t="s">
        <v>15</v>
      </c>
      <c r="B76" s="45">
        <f>3563+8608</f>
        <v>12171</v>
      </c>
      <c r="C76" s="44" t="s">
        <v>507</v>
      </c>
      <c r="D76" s="83" t="s">
        <v>470</v>
      </c>
    </row>
    <row r="77" spans="1:4" ht="30" x14ac:dyDescent="0.25">
      <c r="A77" s="44" t="s">
        <v>15</v>
      </c>
      <c r="B77" s="45">
        <f>2386+4321+2068</f>
        <v>8775</v>
      </c>
      <c r="C77" s="44" t="s">
        <v>508</v>
      </c>
      <c r="D77" s="83" t="s">
        <v>471</v>
      </c>
    </row>
    <row r="78" spans="1:4" ht="30" x14ac:dyDescent="0.25">
      <c r="A78" s="44" t="s">
        <v>15</v>
      </c>
      <c r="B78" s="45">
        <f>3908+2378</f>
        <v>6286</v>
      </c>
      <c r="C78" s="44" t="s">
        <v>509</v>
      </c>
      <c r="D78" s="83" t="s">
        <v>472</v>
      </c>
    </row>
  </sheetData>
  <autoFilter ref="A1:D78" xr:uid="{00000000-0009-0000-0000-00000D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Regiões</vt:lpstr>
      <vt:lpstr>Leste</vt:lpstr>
      <vt:lpstr>oeste</vt:lpstr>
      <vt:lpstr>Sul</vt:lpstr>
      <vt:lpstr>Sudeste</vt:lpstr>
      <vt:lpstr>Norte</vt:lpstr>
      <vt:lpstr>Centro</vt:lpstr>
      <vt:lpstr>Sumário</vt:lpstr>
      <vt:lpstr>Base dos bairros</vt:lpstr>
      <vt:lpstr>Base Unidades Saúde</vt:lpstr>
      <vt:lpstr>Base Escolas Municipais</vt:lpstr>
      <vt:lpstr>Região - População</vt:lpstr>
      <vt:lpstr>Todos os bairros c coordenadas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Pereira</dc:creator>
  <cp:lastModifiedBy>Rafael De Souza Pereira</cp:lastModifiedBy>
  <dcterms:created xsi:type="dcterms:W3CDTF">2021-05-04T01:22:16Z</dcterms:created>
  <dcterms:modified xsi:type="dcterms:W3CDTF">2022-05-31T21:39:46Z</dcterms:modified>
</cp:coreProperties>
</file>