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jobs\max covering\"/>
    </mc:Choice>
  </mc:AlternateContent>
  <xr:revisionPtr revIDLastSave="0" documentId="13_ncr:1_{8498D814-5D63-4B94-829E-03D294032E5F}" xr6:coauthVersionLast="47" xr6:coauthVersionMax="47" xr10:uidLastSave="{00000000-0000-0000-0000-000000000000}"/>
  <bookViews>
    <workbookView xWindow="-108" yWindow="-108" windowWidth="23256" windowHeight="12456" xr2:uid="{BC7C2405-D95A-45B0-9FB6-61B9E9FEC4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1" l="1"/>
  <c r="B77" i="1"/>
  <c r="B76" i="1"/>
  <c r="B72" i="1"/>
  <c r="B71" i="1"/>
  <c r="B70" i="1"/>
  <c r="B69" i="1"/>
  <c r="B65" i="1"/>
  <c r="B61" i="1"/>
  <c r="B60" i="1"/>
  <c r="B58" i="1"/>
  <c r="B55" i="1"/>
  <c r="B53" i="1"/>
  <c r="B52" i="1"/>
  <c r="B51" i="1"/>
  <c r="B50" i="1"/>
  <c r="B49" i="1"/>
  <c r="B48" i="1"/>
  <c r="B46" i="1"/>
  <c r="B41" i="1"/>
  <c r="B40" i="1"/>
  <c r="B39" i="1"/>
  <c r="B35" i="1"/>
  <c r="B34" i="1"/>
  <c r="B33" i="1"/>
  <c r="B32" i="1"/>
  <c r="B31" i="1"/>
  <c r="B30" i="1"/>
  <c r="B29" i="1"/>
  <c r="B28" i="1"/>
  <c r="B27" i="1"/>
  <c r="B25" i="1"/>
  <c r="B23" i="1"/>
  <c r="B20" i="1"/>
  <c r="B19" i="1"/>
  <c r="B13" i="1"/>
  <c r="B6" i="1"/>
</calcChain>
</file>

<file path=xl/sharedStrings.xml><?xml version="1.0" encoding="utf-8"?>
<sst xmlns="http://schemas.openxmlformats.org/spreadsheetml/2006/main" count="234" uniqueCount="163">
  <si>
    <t>Região</t>
  </si>
  <si>
    <t>Pessoas residentes</t>
  </si>
  <si>
    <t>Bairro/loteamento</t>
  </si>
  <si>
    <t>coordenadas</t>
  </si>
  <si>
    <t>Centro</t>
  </si>
  <si>
    <t>Vila São Paulo; Vila Abel</t>
  </si>
  <si>
    <t>-23.174888796765586, -45.89255891650126</t>
  </si>
  <si>
    <t>Jardim Bela Vista; Vila Mascarenhas Ferraz; Vila Santa Helena; Vila Viaduto</t>
  </si>
  <si>
    <t>-23.17888694113522, -45.889608555928696</t>
  </si>
  <si>
    <t>Vila Santos; Vila Maria; Vila Nova São José; Vila Tupi; Vila Guarani; Vila Terezinha; Vila Nova Guarani; Vila. Guarani</t>
  </si>
  <si>
    <t>-23.176937569933465, -45.87885268803251</t>
  </si>
  <si>
    <t>Centro; Vila Paganini; Vila Santa Cruz II</t>
  </si>
  <si>
    <t>-23.181951981595915, -45.88215253063642</t>
  </si>
  <si>
    <t>Jardim Matarazzo; Vila Santa Luzia; Jardim Santos Dumont; Jardim Vale Paraíso (parte); Vila Santa Cruz I; Favela Vila Nova Esperança; Conj. Res. Monte Castelo</t>
  </si>
  <si>
    <t>-23.184348707054344, -45.88010916801821</t>
  </si>
  <si>
    <t>Monte Castelo; Jardim Frei Leopoldo; Vila Progresso; Vila Santa Cruz III</t>
  </si>
  <si>
    <t>-23.181673016171676, -45.87641608466313</t>
  </si>
  <si>
    <t>Vila Guarani-Jd Paulista; Vila Kennedy; Jardim Jussara; Residencial Martins Pereira; Jardim Corinthians</t>
  </si>
  <si>
    <t>-23.187405606444248, -45.868883153192</t>
  </si>
  <si>
    <t>Vila São Pedro</t>
  </si>
  <si>
    <t>-23.18936992468903, -45.863051532487994</t>
  </si>
  <si>
    <t>Jardim São José-centro</t>
  </si>
  <si>
    <t>-23.172025161171533, -45.781227966564316</t>
  </si>
  <si>
    <t>Jardim Augusta</t>
  </si>
  <si>
    <t>-23.196804565998832, -45.87890356683547</t>
  </si>
  <si>
    <t>Jardim Oswaldo Cruz</t>
  </si>
  <si>
    <t>-23.200354017297773, -45.88291312896695</t>
  </si>
  <si>
    <t>Jardim Vale Paraíso(parte); Vila Piratininga; Jardim Topázio; Jardim Bandeirantes; Vila Cardoso; Vila Ipiranga; Jardim Paulista</t>
  </si>
  <si>
    <t>-23.19359764651492, -45.874253183849014</t>
  </si>
  <si>
    <t>Vila Nove de Julho; Vila Igualdade; Vila Higienópolis; Vila Paulo Setubal</t>
  </si>
  <si>
    <t>-23.192693960236795, -45.892655515364126</t>
  </si>
  <si>
    <t>Vila Ady'Ana</t>
  </si>
  <si>
    <t>-23.196799241560047, -45.89184514579382</t>
  </si>
  <si>
    <t>Jardim São Dimas; Jardim Aparecida</t>
  </si>
  <si>
    <t>-23.199607994563767, -45.88838004349169</t>
  </si>
  <si>
    <t>Vila Sanches; Vila Rubi; Jardim Azevedo</t>
  </si>
  <si>
    <t>-23.204393692286402, -45.887778354457154</t>
  </si>
  <si>
    <t>Vila Betânia; Vila Zelfa</t>
  </si>
  <si>
    <t>-23.20932104727969, -45.891123791582416</t>
  </si>
  <si>
    <t>Jardim Maringá; Jardim N.Sra.Fátima; Jardim Margareth; Jardim Renata; Jardim Santa Madalena; Vila Luzia; Vila Guaianazes; Vila Icaraí; Vila Jaci</t>
  </si>
  <si>
    <t>-23.202856178944103, -45.89360112773805</t>
  </si>
  <si>
    <t>Jardim Esplanada; Jardim Esplanada II; Jardim Nova América; Jardim Nova Europa; Vila Santa Rita; Conj.Hab. Vale dos Pinheiros; Chácara dos Eucaliptos; Serimbura-Bairro; Bairro dos Pinheiros; Residencial Esplanada do Sol</t>
  </si>
  <si>
    <t>-23.192677864226, -45.90383782496492</t>
  </si>
  <si>
    <t>Jardim Apolo I</t>
  </si>
  <si>
    <t>-23.20009367296576, -45.901324479318994</t>
  </si>
  <si>
    <t>Vila Ema</t>
  </si>
  <si>
    <t>-23.204871029309263, -45.90057722272343</t>
  </si>
  <si>
    <t>Jardim Apolo II; Residencial Vista Linda</t>
  </si>
  <si>
    <t>-23.20256885027993, -45.90164458310013</t>
  </si>
  <si>
    <t>Leste</t>
  </si>
  <si>
    <t>Vila Industrial</t>
  </si>
  <si>
    <t>-23.179407309118012, -45.85519785548211</t>
  </si>
  <si>
    <t>Jardim Ismênia; Jardim Maracanã; Jardim Olímpia; Vila Tatetuba</t>
  </si>
  <si>
    <t>-23.182167563604622, -45.85076330288527</t>
  </si>
  <si>
    <t>Jardim Copacabana; Jardim Brasília; Jardim Universo; Jardim São Jorge; Vila Ester; Vila Tesouro; Chácara dos Eucaliptos; Rua Projetada (032); Vila Patrícia</t>
  </si>
  <si>
    <t>-23.169867414939393, -45.83988251818516</t>
  </si>
  <si>
    <t>Eugênio de Melo; Jardim Ipê; Faz.N.Sra.da Conceição(parte); Faz.Vila Franca (parte); Faz.Toninho Ferreira (parte); Jardim Valparaíba; Conj. Res. Parque das Américas; Conj. Hab. Intervale; Conj. Hab. Vila Tatetuba; Conj. Hab. Vila Tatetuba; Conj. Res. Planalto; Conj. Integração; Martins Guimarães-Bairro; Faz.Pilão Arcado; Sol Nascente (025); Renascer I; Renascer II; Conj.Res.Jardim das Flores; Faz.Taira (parte); Faz.Honda (parte); Faz.Takanashi (parte); Terra Nova São José dos Campos</t>
  </si>
  <si>
    <t>-23.137467522236616, -45.783100899882676</t>
  </si>
  <si>
    <t>Residencial Galo Branco; Residencial Armando Moreira Righi; Res. da Ribeira; Mantiqueira I e II; Jardim Itapuã</t>
  </si>
  <si>
    <t>-23.132562258351715, -45.76809687404989</t>
  </si>
  <si>
    <t>Faz.Taira(parte); Faz.Honda(parte); Faz.Takanashi(parte); Faz.N.Sra.da Conceição(parte); Faz.Vila Franca(parte); Faz.Toninho Ferreira(parte); Jardim Santa Inês I</t>
  </si>
  <si>
    <t>-23.161759910938358, -45.79531362685244</t>
  </si>
  <si>
    <t>Jardim Castanheiras; Jardim Paraíso do Sol; Jardim Nova Michigan; Araújo-Ch. (002); Águas da Prata-Ch. (079); Jardim São José-leste; Jardim Santa Inês III; Conj. Hab. São José; Jardim Coqueiro (008);Frei Galvão</t>
  </si>
  <si>
    <t>-23.18361655773294, -45.79304366956166</t>
  </si>
  <si>
    <t>Parque Novo Horizonte; Jardim Cerejeiras; Cajurú-Bairro (parte); Residencial Dom Bosco; Santa Helena (020);Jardim das Paineira I e II</t>
  </si>
  <si>
    <t>-23.194318357695746, -45.781774251579606</t>
  </si>
  <si>
    <t>Parque Nova Esperança; Mato Dentro-Bairro (parte); Jd. San Rafael; Nova Michigam-Ch. II, III e IV (026)</t>
  </si>
  <si>
    <t>-23.200790337761703, -45.785180692520825</t>
  </si>
  <si>
    <t>Bom Retiro-Bairro(parte); Capão Grosso II(006);Ebenezer(010); Ch.Majestic(011); Morada do Sol(013); Portal do Céu(014); Primavera II(016); Santa Rita(024); Rec.dos Lagos(028); Jd. Sta. Lucia(033); Cambucá(036); Lucio de Oliveira Mota; Capão Grosso-Bairro; Bica D'Água(003); Ch. Capão Grosso I(005); Castanheira II(007); Morada do Fenix(012); Santa Maria I(023) Ch. Sitio Jatai</t>
  </si>
  <si>
    <t>-23.253845553550867, -45.91562460084281</t>
  </si>
  <si>
    <t>Mato Dentro-Bairro;Bairrinho-Bairro;N.Sra.do Bom Retiro;Bom Retiro-Bairro (parte);Ch. Boa Esperança(004);Ch.São Vicente(009);Primavera I(015); Sta. Hermínia(021); Sítio Encantado(024); Vila Matilde(035);Fazenda Bom Retiro; Jardim São Vicente</t>
  </si>
  <si>
    <t>-23.171564653303054, -45.81264784866662</t>
  </si>
  <si>
    <t>Jardim Santa Inês II; Mirante I e II; Jardim Nova Detroit; Jardim Pararangaba</t>
  </si>
  <si>
    <t>-23.17110781388898, -45.801727230243856</t>
  </si>
  <si>
    <t>Jardim Americano; Jardim Três José; Jardim Nova Florida, Res. Ana Maria</t>
  </si>
  <si>
    <t>-23.17967933952594, -45.81242203343315</t>
  </si>
  <si>
    <t>Campos de São José</t>
  </si>
  <si>
    <t>-23.21602294178458, -45.80864945855051</t>
  </si>
  <si>
    <t>Cajurú - Bairro (parte); Jardim Mariana</t>
  </si>
  <si>
    <t>-23.21269687566201, -45.80084266572847</t>
  </si>
  <si>
    <t>Cidade Vista Verde; Condomínio Floresta; Vilaggio D'Antonini; Chácara Pousada do Vale; Jardim Diamante; Jardim Motorama</t>
  </si>
  <si>
    <t>-23.18235434302256, -45.831039401861815</t>
  </si>
  <si>
    <t>Ressaca-Bairro; Jardim Mariana II; Santa Cecília I(018); Santa Cecília II(019); Maravilhas do Cajuru(031), Vila Monterey, Jardim Helena; Conj. Res. JK</t>
  </si>
  <si>
    <t>-23.221968813382833, -45.79552640221969</t>
  </si>
  <si>
    <t>Norte</t>
  </si>
  <si>
    <t>Vila Paiva, Jardim Boa Vista, Vl.Paiva-remanescente(069); Buquirinha-Bairro(parte); Serrote - Bairro; Serrote-Ch.(001); Recanto do Vale(017); Ch. Santa Luzia(022)</t>
  </si>
  <si>
    <t>-23.13737627501691, -45.90931004905306</t>
  </si>
  <si>
    <t>Jardim Santa Matilde, Vila Cândida</t>
  </si>
  <si>
    <t>-23.13450301760992, -45.91105089313923</t>
  </si>
  <si>
    <t>Alto da Ponte-Bairro, Jardim Maritéia, Vila Leonídia, Vila N.Sra.das Graças, Vila Veneziani, São Sebastião</t>
  </si>
  <si>
    <t>-23.150808246946028, -45.90257891478136</t>
  </si>
  <si>
    <t>Vila Santarém, Vila Sinhá, Jardim Guimarães, Vila Leila, Vila Monte Alegre, Vila Leila II(088)</t>
  </si>
  <si>
    <t>-23.153546728376572, -45.90029066993797</t>
  </si>
  <si>
    <t>Vila Unidos, Caete-Bairro (parte), Oliveiras-Ch.(045), Miranda-Ch.(049), Guimarães-Remanescente(059), Minas Gerais; Vila Dirce</t>
  </si>
  <si>
    <t>-23.156199535998365, -45.90765541819012</t>
  </si>
  <si>
    <t>Jardim Altos de Santana, Jardim Telespark</t>
  </si>
  <si>
    <t>-23.15976035632253, -45.90877052751769</t>
  </si>
  <si>
    <t>Vila Alexandrina (parte), Vila do Carmo, Vila Dona, Vila Esmeralda, Vila Simone, Vila do Pena(073); Jaguariuna-Bairro(parte); Vila Machado</t>
  </si>
  <si>
    <t>-23.162806594264172, -45.899520786203404</t>
  </si>
  <si>
    <t>Vila Cristina, Conj.Res. Nova Cristina, Jardim Jaci, Vila Rangel, Vila Chiquinha, Jardim Ouro Preto; Santana-Bairro, Jardim Anchieta, Jardim Nova Paulicéia</t>
  </si>
  <si>
    <t>-23.23331659686409, -45.881352590571936</t>
  </si>
  <si>
    <t>Oeste</t>
  </si>
  <si>
    <t>Jardim das Indústrias; Vargem Grande-Bairro(parte), Fazenda Jataí, Rhodia-Vl.(063); Vargem Grande-Bairro(parte), Águas do Canindu-Ch.(037), Hawai-Ch.(048), Espelho D'Água, Colinas do Parahyba; Banhado(parte); Fav.Vila Rhodia; Vila Rossi, Vila Zizinha; Vila Alexandrina (parte), Vila César; Vila Pasto Alto</t>
  </si>
  <si>
    <t>-23.226820033491368, -45.919093625279075</t>
  </si>
  <si>
    <t>Jardim Por do Sol; Limoeiro-Bairro (acima curva de nível 555m.); Rua da Palha (084 parte); Jardim Alvorada</t>
  </si>
  <si>
    <t>-23.25415355342552, -45.94727833524402</t>
  </si>
  <si>
    <t>Limoeiro-Bairro (abaixo curva de nível 555); Rua da Palha (084 parte); Jardim Colinas</t>
  </si>
  <si>
    <t>-23.209455545957187, -45.90947510821823</t>
  </si>
  <si>
    <t>Parque Residencial Aquarius; Jardim Altos do Esplanada; Jardim Cassiano Ricardo; Royal Park; Jardim Aquarius; Bosque Imperial; Residencial Sunset Park</t>
  </si>
  <si>
    <t>-23.213815448187432, -45.896221965755586</t>
  </si>
  <si>
    <t>Urbanova; Jaguariuna-Bairro (part</t>
  </si>
  <si>
    <t>-23.20266377996291, -45.9495058364701</t>
  </si>
  <si>
    <t>Sudeste</t>
  </si>
  <si>
    <t>Vila São Benedito; Jardim Souto; Residencial Cambuí; São Francisco Xavier, Bairro dos Ferreiras</t>
  </si>
  <si>
    <t>-23.196258872026082, -45.85733670156238</t>
  </si>
  <si>
    <t>Jardim da Granja; Parque Santa Rita; Chácaras São José</t>
  </si>
  <si>
    <t>-23.205738044117865, -45.857361069155125</t>
  </si>
  <si>
    <t>Jardim Uirá</t>
  </si>
  <si>
    <t>-23.211126545386996, -45.853868866768345</t>
  </si>
  <si>
    <t>Jardim do Lago; Putim-Bairro (parte); Putim-Bairro (parte); Parque Santos Dumont; Jardim Santa Luzia; Recanto dos Eucaliptos(087); Jd. Santa Rosa; Jd. Santa Julia; Res. Santa Rosa; Residencial São Francisco; Altos do Uirá(090); Jardim Colorado; Parque Martim Cererê; Residencial Flamboyant; Res. Bell Park; Sítio Bom Jesus(092)</t>
  </si>
  <si>
    <t>-23.240260018002694, -45.842158738531964</t>
  </si>
  <si>
    <t>Jardim São Leopoldo</t>
  </si>
  <si>
    <t>-23.244124102469332, -45.82557779983874</t>
  </si>
  <si>
    <t>Jardim São Judas Tadeu; Conjunto São Judas Tadeu; Jardim Santa Fé; Jardim Santo Onofre; Vila Iracema; Vila Rica</t>
  </si>
  <si>
    <t>-23.253973153593314, -45.82909412092046</t>
  </si>
  <si>
    <t>Sul</t>
  </si>
  <si>
    <t>Parque Interlagos; Pernambucana de Baixo-Bairro; Jardim Mesquita(082); Terrinha(094); Torrão de Ouro-Ch.I e II(083); R. Pinheirinho(085); Caramujo; Torrão de Ouro; Conj. Hab. Polícia Militar; Residencial Jatobá; Residencial Juritis; Vila Adriana I e II; Pernambucana de Cima-Bairro (parte); Conj.Res.Nosso Teto; Recanto das Jabuticabeiras (072); Pernambucana de Cima-Bairro (parte); Recanto dos Nobres-Ch. (093)</t>
  </si>
  <si>
    <t>-23.272894250080242, -45.86350686753717</t>
  </si>
  <si>
    <t>Campo dos Alemães; Parque dos Ipês; Res. Altos do Bosque</t>
  </si>
  <si>
    <t>-23.27259299291042, -45.89757677311257</t>
  </si>
  <si>
    <t>Conj. Hab. Dom Pedro II; Conj. Res. Papa João Paulo II</t>
  </si>
  <si>
    <t>-23.277053491721837, -45.88761182047047</t>
  </si>
  <si>
    <t>Conj. Hab. Dom Pedro I</t>
  </si>
  <si>
    <t>-23.280779172636876, -45.88833434176049</t>
  </si>
  <si>
    <t>Jardim Colonial; Jardim Imperial; Pinheirinho; Conj. Hab. Elmano F. Veloso</t>
  </si>
  <si>
    <t>-23.281621633708664, -45.90114980749068</t>
  </si>
  <si>
    <t>Capitingal-Bairro; Jardim República; Jardim Nova República; Vila das Flôres; Jd Santa Edwiges; Jd. Dos Bandeirantes</t>
  </si>
  <si>
    <t>-23.288677226581633, -45.896619216761785</t>
  </si>
  <si>
    <t>Jardim Cruzeiro do Sul</t>
  </si>
  <si>
    <t>-23.2863667803191, -45.89101909301883</t>
  </si>
  <si>
    <t>Bosque dos Eucaliptos</t>
  </si>
  <si>
    <t>-23.2391580946087, -45.885902477767225</t>
  </si>
  <si>
    <t>Jardim Estoril; Jardim Madureira; Quinta das Flores; Jardim Del Rey; Jardim Portugal; Conjj. Res. Primavera</t>
  </si>
  <si>
    <t>-23.250134888111205, -45.88458231808732</t>
  </si>
  <si>
    <t>Jardim Satélite; Residencial Jardins; Floradas de São José</t>
  </si>
  <si>
    <t>-23.21658893567817, -45.89189464591117</t>
  </si>
  <si>
    <t>Jardim Paraíso; Floradas de São José; Conj. Res. Cidade Jardim; Jardim Anhembi; Jardim América, Res. San Marino</t>
  </si>
  <si>
    <t>-23.31803455462893, -45.937292996827296</t>
  </si>
  <si>
    <t>Jardim Oriente; Conj. Res. Sol Nascente; Jd Terras do Sul; Jardim Oriental; Jardim do Céu; Jardim Rosário</t>
  </si>
  <si>
    <t>-23.2380168903003, -45.89750019752546</t>
  </si>
  <si>
    <t>Jardim Sul; Bosque dos Ipês; Residencial Gazzo</t>
  </si>
  <si>
    <t>-23.255886758051616, -45.898510463881074</t>
  </si>
  <si>
    <t>Cidade Morumbi; Conj. Res. Morumbi</t>
  </si>
  <si>
    <t>-23.250664902316313, -45.90093306649612</t>
  </si>
  <si>
    <t>Parque Industrial; Conj.Res.Morada do Sol; Conj.Res.Recanto Eucaliptos; Conj.Res.31 de Março; Jd. das Azaléias; Jd. Petrópolis; Jd. Veneza; Pq. Independência; Conj.Res.Recanto Pinheiros; Res. De Ville</t>
  </si>
  <si>
    <t>-23.233694818710863, -45.90536473971655</t>
  </si>
  <si>
    <t>Palmeiras de São José; Parque Residencial União; Jardim Juliana</t>
  </si>
  <si>
    <t>-23.237908062080066, -45.909705068146955</t>
  </si>
  <si>
    <t>Rio Comprido(086); Jardim Vale do Sol; Chácaras Reunidas, R.Januaria(091)</t>
  </si>
  <si>
    <t>-23.256635114500394, -45.941004111040975</t>
  </si>
  <si>
    <t>Vila Nova Conceição; Jardim Aeroporto; Vila das Acácias; Vila Letônia; Vila Nair; Vila São Bento; Vila Luchetti; Xingu(Luchetti)</t>
  </si>
  <si>
    <t>-23.207796460900074, -45.883505490267126</t>
  </si>
  <si>
    <t>Vila São Geraldo, Recanto Caetê, Caete-Bairro (parte)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</si>
</sst>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/>
    <xf numFmtId="3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66B9-F1CB-4F66-ABEA-EBBDFDC61B64}">
  <dimension ref="A1:D78"/>
  <sheetViews>
    <sheetView tabSelected="1" workbookViewId="0">
      <selection activeCell="E2" sqref="E2"/>
    </sheetView>
  </sheetViews>
  <sheetFormatPr defaultRowHeight="14.4" customHeight="1" x14ac:dyDescent="0.3"/>
  <cols>
    <col min="1" max="1" width="14.77734375" style="2" customWidth="1"/>
    <col min="2" max="2" width="26.21875" style="2" customWidth="1"/>
    <col min="3" max="3" width="55.5546875" style="2" customWidth="1"/>
    <col min="4" max="4" width="37.88671875" style="2" customWidth="1"/>
    <col min="5" max="16384" width="8.88671875" style="2"/>
  </cols>
  <sheetData>
    <row r="1" spans="1:4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4" customHeight="1" x14ac:dyDescent="0.3">
      <c r="A2" s="3" t="s">
        <v>4</v>
      </c>
      <c r="B2" s="3">
        <v>339</v>
      </c>
      <c r="C2" s="3" t="s">
        <v>5</v>
      </c>
      <c r="D2" s="4" t="s">
        <v>6</v>
      </c>
    </row>
    <row r="3" spans="1:4" ht="14.4" customHeight="1" x14ac:dyDescent="0.3">
      <c r="A3" s="3" t="s">
        <v>4</v>
      </c>
      <c r="B3" s="5">
        <v>2787</v>
      </c>
      <c r="C3" s="3" t="s">
        <v>7</v>
      </c>
      <c r="D3" s="4" t="s">
        <v>8</v>
      </c>
    </row>
    <row r="4" spans="1:4" ht="14.4" customHeight="1" x14ac:dyDescent="0.3">
      <c r="A4" s="3" t="s">
        <v>4</v>
      </c>
      <c r="B4" s="5">
        <v>7065</v>
      </c>
      <c r="C4" s="3" t="s">
        <v>9</v>
      </c>
      <c r="D4" s="4" t="s">
        <v>10</v>
      </c>
    </row>
    <row r="5" spans="1:4" ht="14.4" customHeight="1" x14ac:dyDescent="0.3">
      <c r="A5" s="3" t="s">
        <v>4</v>
      </c>
      <c r="B5" s="5">
        <v>5508</v>
      </c>
      <c r="C5" s="3" t="s">
        <v>11</v>
      </c>
      <c r="D5" s="4" t="s">
        <v>12</v>
      </c>
    </row>
    <row r="6" spans="1:4" ht="14.4" customHeight="1" x14ac:dyDescent="0.3">
      <c r="A6" s="3" t="s">
        <v>4</v>
      </c>
      <c r="B6" s="3">
        <f>859+1439+162+1302+721</f>
        <v>4483</v>
      </c>
      <c r="C6" s="3" t="s">
        <v>13</v>
      </c>
      <c r="D6" s="4" t="s">
        <v>14</v>
      </c>
    </row>
    <row r="7" spans="1:4" ht="14.4" customHeight="1" x14ac:dyDescent="0.3">
      <c r="A7" s="3" t="s">
        <v>4</v>
      </c>
      <c r="B7" s="5">
        <v>6486</v>
      </c>
      <c r="C7" s="3" t="s">
        <v>15</v>
      </c>
      <c r="D7" s="4" t="s">
        <v>16</v>
      </c>
    </row>
    <row r="8" spans="1:4" ht="14.4" customHeight="1" x14ac:dyDescent="0.3">
      <c r="A8" s="3" t="s">
        <v>4</v>
      </c>
      <c r="B8" s="5">
        <v>4724</v>
      </c>
      <c r="C8" s="3" t="s">
        <v>17</v>
      </c>
      <c r="D8" s="4" t="s">
        <v>18</v>
      </c>
    </row>
    <row r="9" spans="1:4" ht="14.4" customHeight="1" x14ac:dyDescent="0.3">
      <c r="A9" s="3" t="s">
        <v>4</v>
      </c>
      <c r="B9" s="5">
        <v>1767</v>
      </c>
      <c r="C9" s="3" t="s">
        <v>19</v>
      </c>
      <c r="D9" s="4" t="s">
        <v>20</v>
      </c>
    </row>
    <row r="10" spans="1:4" ht="14.4" customHeight="1" x14ac:dyDescent="0.3">
      <c r="A10" s="3" t="s">
        <v>4</v>
      </c>
      <c r="B10" s="5">
        <v>1889</v>
      </c>
      <c r="C10" s="3" t="s">
        <v>21</v>
      </c>
      <c r="D10" s="4" t="s">
        <v>22</v>
      </c>
    </row>
    <row r="11" spans="1:4" ht="14.4" customHeight="1" x14ac:dyDescent="0.3">
      <c r="A11" s="3" t="s">
        <v>4</v>
      </c>
      <c r="B11" s="5">
        <v>1173</v>
      </c>
      <c r="C11" s="3" t="s">
        <v>23</v>
      </c>
      <c r="D11" s="4" t="s">
        <v>24</v>
      </c>
    </row>
    <row r="12" spans="1:4" ht="14.4" customHeight="1" x14ac:dyDescent="0.3">
      <c r="A12" s="3" t="s">
        <v>4</v>
      </c>
      <c r="B12" s="3">
        <v>537</v>
      </c>
      <c r="C12" s="3" t="s">
        <v>25</v>
      </c>
      <c r="D12" s="4" t="s">
        <v>26</v>
      </c>
    </row>
    <row r="13" spans="1:4" ht="14.4" customHeight="1" x14ac:dyDescent="0.3">
      <c r="A13" s="3" t="s">
        <v>4</v>
      </c>
      <c r="B13" s="5">
        <f>3762+1134</f>
        <v>4896</v>
      </c>
      <c r="C13" s="3" t="s">
        <v>27</v>
      </c>
      <c r="D13" s="4" t="s">
        <v>28</v>
      </c>
    </row>
    <row r="14" spans="1:4" ht="14.4" customHeight="1" x14ac:dyDescent="0.3">
      <c r="A14" s="3" t="s">
        <v>4</v>
      </c>
      <c r="B14" s="5">
        <v>2719</v>
      </c>
      <c r="C14" s="3" t="s">
        <v>29</v>
      </c>
      <c r="D14" s="4" t="s">
        <v>30</v>
      </c>
    </row>
    <row r="15" spans="1:4" ht="14.4" customHeight="1" x14ac:dyDescent="0.3">
      <c r="A15" s="3" t="s">
        <v>4</v>
      </c>
      <c r="B15" s="5">
        <v>2386</v>
      </c>
      <c r="C15" s="3" t="s">
        <v>31</v>
      </c>
      <c r="D15" s="4" t="s">
        <v>32</v>
      </c>
    </row>
    <row r="16" spans="1:4" ht="14.4" customHeight="1" x14ac:dyDescent="0.3">
      <c r="A16" s="3" t="s">
        <v>4</v>
      </c>
      <c r="B16" s="5">
        <v>3332</v>
      </c>
      <c r="C16" s="3" t="s">
        <v>33</v>
      </c>
      <c r="D16" s="4" t="s">
        <v>34</v>
      </c>
    </row>
    <row r="17" spans="1:4" ht="14.4" customHeight="1" x14ac:dyDescent="0.3">
      <c r="A17" s="3" t="s">
        <v>4</v>
      </c>
      <c r="B17" s="3">
        <v>610</v>
      </c>
      <c r="C17" s="3" t="s">
        <v>35</v>
      </c>
      <c r="D17" s="4" t="s">
        <v>36</v>
      </c>
    </row>
    <row r="18" spans="1:4" ht="14.4" customHeight="1" x14ac:dyDescent="0.3">
      <c r="A18" s="3" t="s">
        <v>4</v>
      </c>
      <c r="B18" s="5">
        <v>2128</v>
      </c>
      <c r="C18" s="3" t="s">
        <v>37</v>
      </c>
      <c r="D18" s="4" t="s">
        <v>38</v>
      </c>
    </row>
    <row r="19" spans="1:4" ht="14.4" customHeight="1" x14ac:dyDescent="0.3">
      <c r="A19" s="3" t="s">
        <v>4</v>
      </c>
      <c r="B19" s="5">
        <f>3722+3841</f>
        <v>7563</v>
      </c>
      <c r="C19" s="3" t="s">
        <v>39</v>
      </c>
      <c r="D19" s="4" t="s">
        <v>40</v>
      </c>
    </row>
    <row r="20" spans="1:4" ht="14.4" customHeight="1" x14ac:dyDescent="0.3">
      <c r="A20" s="3" t="s">
        <v>4</v>
      </c>
      <c r="B20" s="5">
        <f>5962+1565</f>
        <v>7527</v>
      </c>
      <c r="C20" s="3" t="s">
        <v>41</v>
      </c>
      <c r="D20" s="4" t="s">
        <v>42</v>
      </c>
    </row>
    <row r="21" spans="1:4" ht="14.4" customHeight="1" x14ac:dyDescent="0.3">
      <c r="A21" s="3" t="s">
        <v>4</v>
      </c>
      <c r="B21" s="3">
        <v>900</v>
      </c>
      <c r="C21" s="3" t="s">
        <v>43</v>
      </c>
      <c r="D21" s="4" t="s">
        <v>44</v>
      </c>
    </row>
    <row r="22" spans="1:4" ht="14.4" customHeight="1" x14ac:dyDescent="0.3">
      <c r="A22" s="3" t="s">
        <v>4</v>
      </c>
      <c r="B22" s="5">
        <v>2854</v>
      </c>
      <c r="C22" s="3" t="s">
        <v>45</v>
      </c>
      <c r="D22" s="4" t="s">
        <v>46</v>
      </c>
    </row>
    <row r="23" spans="1:4" ht="14.4" customHeight="1" x14ac:dyDescent="0.3">
      <c r="A23" s="3" t="s">
        <v>4</v>
      </c>
      <c r="B23" s="3">
        <f>442+1646</f>
        <v>2088</v>
      </c>
      <c r="C23" s="3" t="s">
        <v>47</v>
      </c>
      <c r="D23" s="4" t="s">
        <v>48</v>
      </c>
    </row>
    <row r="24" spans="1:4" ht="14.4" customHeight="1" x14ac:dyDescent="0.3">
      <c r="A24" s="6" t="s">
        <v>49</v>
      </c>
      <c r="B24" s="7">
        <v>4609</v>
      </c>
      <c r="C24" s="6" t="s">
        <v>50</v>
      </c>
      <c r="D24" s="4" t="s">
        <v>51</v>
      </c>
    </row>
    <row r="25" spans="1:4" ht="14.4" customHeight="1" x14ac:dyDescent="0.3">
      <c r="A25" s="6" t="s">
        <v>49</v>
      </c>
      <c r="B25" s="7">
        <f>8505+3888</f>
        <v>12393</v>
      </c>
      <c r="C25" s="6" t="s">
        <v>52</v>
      </c>
      <c r="D25" s="4" t="s">
        <v>53</v>
      </c>
    </row>
    <row r="26" spans="1:4" ht="14.4" customHeight="1" x14ac:dyDescent="0.3">
      <c r="A26" s="6" t="s">
        <v>49</v>
      </c>
      <c r="B26" s="7">
        <v>8391</v>
      </c>
      <c r="C26" s="6" t="s">
        <v>54</v>
      </c>
      <c r="D26" s="4" t="s">
        <v>55</v>
      </c>
    </row>
    <row r="27" spans="1:4" ht="14.4" customHeight="1" x14ac:dyDescent="0.3">
      <c r="A27" s="6" t="s">
        <v>49</v>
      </c>
      <c r="B27" s="7">
        <f>2534+1997+487+2183+647+984+1469+1407+3047</f>
        <v>14755</v>
      </c>
      <c r="C27" s="6" t="s">
        <v>56</v>
      </c>
      <c r="D27" s="4" t="s">
        <v>57</v>
      </c>
    </row>
    <row r="28" spans="1:4" ht="14.4" customHeight="1" x14ac:dyDescent="0.3">
      <c r="A28" s="6" t="s">
        <v>49</v>
      </c>
      <c r="B28" s="7">
        <f>14385+1259</f>
        <v>15644</v>
      </c>
      <c r="C28" s="6" t="s">
        <v>58</v>
      </c>
      <c r="D28" s="4" t="s">
        <v>59</v>
      </c>
    </row>
    <row r="29" spans="1:4" ht="14.4" customHeight="1" x14ac:dyDescent="0.3">
      <c r="A29" s="6" t="s">
        <v>49</v>
      </c>
      <c r="B29" s="6">
        <f>412+6045</f>
        <v>6457</v>
      </c>
      <c r="C29" s="6" t="s">
        <v>60</v>
      </c>
      <c r="D29" s="4" t="s">
        <v>61</v>
      </c>
    </row>
    <row r="30" spans="1:4" ht="14.4" customHeight="1" x14ac:dyDescent="0.3">
      <c r="A30" s="6" t="s">
        <v>49</v>
      </c>
      <c r="B30" s="7">
        <f>9232+5927</f>
        <v>15159</v>
      </c>
      <c r="C30" s="6" t="s">
        <v>62</v>
      </c>
      <c r="D30" s="4" t="s">
        <v>63</v>
      </c>
    </row>
    <row r="31" spans="1:4" ht="14.4" customHeight="1" x14ac:dyDescent="0.3">
      <c r="A31" s="6" t="s">
        <v>49</v>
      </c>
      <c r="B31" s="7">
        <f>12480+1330</f>
        <v>13810</v>
      </c>
      <c r="C31" s="6" t="s">
        <v>64</v>
      </c>
      <c r="D31" s="4" t="s">
        <v>65</v>
      </c>
    </row>
    <row r="32" spans="1:4" ht="14.4" customHeight="1" x14ac:dyDescent="0.3">
      <c r="A32" s="6" t="s">
        <v>49</v>
      </c>
      <c r="B32" s="7">
        <f>3178+1114</f>
        <v>4292</v>
      </c>
      <c r="C32" s="6" t="s">
        <v>66</v>
      </c>
      <c r="D32" s="4" t="s">
        <v>67</v>
      </c>
    </row>
    <row r="33" spans="1:4" ht="14.4" customHeight="1" x14ac:dyDescent="0.3">
      <c r="A33" s="6" t="s">
        <v>49</v>
      </c>
      <c r="B33" s="7">
        <f>4929+2114</f>
        <v>7043</v>
      </c>
      <c r="C33" s="6" t="s">
        <v>68</v>
      </c>
      <c r="D33" s="4" t="s">
        <v>69</v>
      </c>
    </row>
    <row r="34" spans="1:4" ht="14.4" customHeight="1" x14ac:dyDescent="0.3">
      <c r="A34" s="6" t="s">
        <v>49</v>
      </c>
      <c r="B34" s="7">
        <f>6525+3041</f>
        <v>9566</v>
      </c>
      <c r="C34" s="6" t="s">
        <v>70</v>
      </c>
      <c r="D34" s="4" t="s">
        <v>71</v>
      </c>
    </row>
    <row r="35" spans="1:4" ht="14.4" customHeight="1" x14ac:dyDescent="0.3">
      <c r="A35" s="6" t="s">
        <v>49</v>
      </c>
      <c r="B35" s="6">
        <f>4013+3003+5080</f>
        <v>12096</v>
      </c>
      <c r="C35" s="6" t="s">
        <v>72</v>
      </c>
      <c r="D35" s="4" t="s">
        <v>73</v>
      </c>
    </row>
    <row r="36" spans="1:4" ht="14.4" customHeight="1" x14ac:dyDescent="0.3">
      <c r="A36" s="6" t="s">
        <v>49</v>
      </c>
      <c r="B36" s="7">
        <v>3760</v>
      </c>
      <c r="C36" s="6" t="s">
        <v>74</v>
      </c>
      <c r="D36" s="4" t="s">
        <v>75</v>
      </c>
    </row>
    <row r="37" spans="1:4" ht="14.4" customHeight="1" x14ac:dyDescent="0.3">
      <c r="A37" s="6" t="s">
        <v>49</v>
      </c>
      <c r="B37" s="7">
        <v>8187</v>
      </c>
      <c r="C37" s="6" t="s">
        <v>76</v>
      </c>
      <c r="D37" s="4" t="s">
        <v>77</v>
      </c>
    </row>
    <row r="38" spans="1:4" ht="14.4" customHeight="1" x14ac:dyDescent="0.3">
      <c r="A38" s="6" t="s">
        <v>49</v>
      </c>
      <c r="B38" s="6">
        <v>1767</v>
      </c>
      <c r="C38" s="6" t="s">
        <v>78</v>
      </c>
      <c r="D38" s="4" t="s">
        <v>79</v>
      </c>
    </row>
    <row r="39" spans="1:4" ht="14.4" customHeight="1" x14ac:dyDescent="0.3">
      <c r="A39" s="6" t="s">
        <v>49</v>
      </c>
      <c r="B39" s="7">
        <f>9596+3175+1063+1965</f>
        <v>15799</v>
      </c>
      <c r="C39" s="6" t="s">
        <v>80</v>
      </c>
      <c r="D39" s="4" t="s">
        <v>81</v>
      </c>
    </row>
    <row r="40" spans="1:4" ht="14.4" customHeight="1" x14ac:dyDescent="0.3">
      <c r="A40" s="6" t="s">
        <v>49</v>
      </c>
      <c r="B40" s="7">
        <f>3783+1313</f>
        <v>5096</v>
      </c>
      <c r="C40" s="6" t="s">
        <v>82</v>
      </c>
      <c r="D40" s="4" t="s">
        <v>83</v>
      </c>
    </row>
    <row r="41" spans="1:4" ht="14.4" customHeight="1" x14ac:dyDescent="0.3">
      <c r="A41" s="6" t="s">
        <v>84</v>
      </c>
      <c r="B41" s="7">
        <f>3762+740+520</f>
        <v>5022</v>
      </c>
      <c r="C41" s="6" t="s">
        <v>85</v>
      </c>
      <c r="D41" s="4" t="s">
        <v>86</v>
      </c>
    </row>
    <row r="42" spans="1:4" ht="14.4" customHeight="1" x14ac:dyDescent="0.3">
      <c r="A42" s="6" t="s">
        <v>84</v>
      </c>
      <c r="B42" s="7">
        <v>1287</v>
      </c>
      <c r="C42" s="6" t="s">
        <v>87</v>
      </c>
      <c r="D42" s="4" t="s">
        <v>88</v>
      </c>
    </row>
    <row r="43" spans="1:4" ht="14.4" customHeight="1" x14ac:dyDescent="0.3">
      <c r="A43" s="6" t="s">
        <v>84</v>
      </c>
      <c r="B43" s="7">
        <v>3660</v>
      </c>
      <c r="C43" s="6" t="s">
        <v>162</v>
      </c>
      <c r="D43" s="4"/>
    </row>
    <row r="44" spans="1:4" ht="14.4" customHeight="1" x14ac:dyDescent="0.3">
      <c r="A44" s="6" t="s">
        <v>84</v>
      </c>
      <c r="B44" s="7">
        <v>3434</v>
      </c>
      <c r="C44" s="6" t="s">
        <v>89</v>
      </c>
      <c r="D44" s="4" t="s">
        <v>90</v>
      </c>
    </row>
    <row r="45" spans="1:4" ht="14.4" customHeight="1" x14ac:dyDescent="0.3">
      <c r="A45" s="6" t="s">
        <v>84</v>
      </c>
      <c r="B45" s="7">
        <v>4767</v>
      </c>
      <c r="C45" s="6" t="s">
        <v>91</v>
      </c>
      <c r="D45" s="4" t="s">
        <v>92</v>
      </c>
    </row>
    <row r="46" spans="1:4" ht="14.4" customHeight="1" x14ac:dyDescent="0.3">
      <c r="A46" s="6" t="s">
        <v>84</v>
      </c>
      <c r="B46" s="7">
        <f>3833+1113</f>
        <v>4946</v>
      </c>
      <c r="C46" s="6" t="s">
        <v>93</v>
      </c>
      <c r="D46" s="4" t="s">
        <v>94</v>
      </c>
    </row>
    <row r="47" spans="1:4" ht="14.4" customHeight="1" x14ac:dyDescent="0.3">
      <c r="A47" s="6" t="s">
        <v>84</v>
      </c>
      <c r="B47" s="7">
        <v>15725</v>
      </c>
      <c r="C47" s="6" t="s">
        <v>95</v>
      </c>
      <c r="D47" s="4" t="s">
        <v>96</v>
      </c>
    </row>
    <row r="48" spans="1:4" ht="14.4" customHeight="1" x14ac:dyDescent="0.3">
      <c r="A48" s="6" t="s">
        <v>84</v>
      </c>
      <c r="B48" s="7">
        <f>3936+299+846</f>
        <v>5081</v>
      </c>
      <c r="C48" s="6" t="s">
        <v>97</v>
      </c>
      <c r="D48" s="4" t="s">
        <v>98</v>
      </c>
    </row>
    <row r="49" spans="1:4" ht="14.4" customHeight="1" x14ac:dyDescent="0.3">
      <c r="A49" s="6" t="s">
        <v>84</v>
      </c>
      <c r="B49" s="7">
        <f>3759+1413</f>
        <v>5172</v>
      </c>
      <c r="C49" s="6" t="s">
        <v>99</v>
      </c>
      <c r="D49" s="4" t="s">
        <v>100</v>
      </c>
    </row>
    <row r="50" spans="1:4" ht="14.4" customHeight="1" x14ac:dyDescent="0.3">
      <c r="A50" s="6" t="s">
        <v>101</v>
      </c>
      <c r="B50" s="7">
        <f>13561+282+3297+214+474+4435+1835+689</f>
        <v>24787</v>
      </c>
      <c r="C50" s="6" t="s">
        <v>102</v>
      </c>
      <c r="D50" s="4" t="s">
        <v>103</v>
      </c>
    </row>
    <row r="51" spans="1:4" ht="14.4" customHeight="1" x14ac:dyDescent="0.3">
      <c r="A51" s="6" t="s">
        <v>101</v>
      </c>
      <c r="B51" s="7">
        <f>2061+2190</f>
        <v>4251</v>
      </c>
      <c r="C51" s="6" t="s">
        <v>104</v>
      </c>
      <c r="D51" s="4" t="s">
        <v>105</v>
      </c>
    </row>
    <row r="52" spans="1:4" ht="14.4" customHeight="1" x14ac:dyDescent="0.3">
      <c r="A52" s="6" t="s">
        <v>101</v>
      </c>
      <c r="B52" s="6">
        <f>730+2466</f>
        <v>3196</v>
      </c>
      <c r="C52" s="6" t="s">
        <v>106</v>
      </c>
      <c r="D52" s="4" t="s">
        <v>107</v>
      </c>
    </row>
    <row r="53" spans="1:4" ht="14.4" customHeight="1" x14ac:dyDescent="0.3">
      <c r="A53" s="6" t="s">
        <v>101</v>
      </c>
      <c r="B53" s="7">
        <f>10852+1654+580</f>
        <v>13086</v>
      </c>
      <c r="C53" s="6" t="s">
        <v>108</v>
      </c>
      <c r="D53" s="4" t="s">
        <v>109</v>
      </c>
    </row>
    <row r="54" spans="1:4" ht="14.4" customHeight="1" x14ac:dyDescent="0.3">
      <c r="A54" s="6" t="s">
        <v>101</v>
      </c>
      <c r="B54" s="7">
        <v>7069</v>
      </c>
      <c r="C54" s="6" t="s">
        <v>110</v>
      </c>
      <c r="D54" s="4" t="s">
        <v>111</v>
      </c>
    </row>
    <row r="55" spans="1:4" ht="14.4" customHeight="1" x14ac:dyDescent="0.3">
      <c r="A55" s="6" t="s">
        <v>112</v>
      </c>
      <c r="B55" s="7">
        <f>3337+1342</f>
        <v>4679</v>
      </c>
      <c r="C55" s="6" t="s">
        <v>113</v>
      </c>
      <c r="D55" s="4" t="s">
        <v>114</v>
      </c>
    </row>
    <row r="56" spans="1:4" ht="14.4" customHeight="1" x14ac:dyDescent="0.3">
      <c r="A56" s="6" t="s">
        <v>112</v>
      </c>
      <c r="B56" s="7">
        <v>8049</v>
      </c>
      <c r="C56" s="6" t="s">
        <v>115</v>
      </c>
      <c r="D56" s="4" t="s">
        <v>116</v>
      </c>
    </row>
    <row r="57" spans="1:4" ht="14.4" customHeight="1" x14ac:dyDescent="0.3">
      <c r="A57" s="6" t="s">
        <v>112</v>
      </c>
      <c r="B57" s="7">
        <v>2167</v>
      </c>
      <c r="C57" s="6" t="s">
        <v>117</v>
      </c>
      <c r="D57" s="4" t="s">
        <v>118</v>
      </c>
    </row>
    <row r="58" spans="1:4" ht="14.4" customHeight="1" x14ac:dyDescent="0.3">
      <c r="A58" s="6" t="s">
        <v>112</v>
      </c>
      <c r="B58" s="7">
        <f>1681+4244+2356+3177+294</f>
        <v>11752</v>
      </c>
      <c r="C58" s="6" t="s">
        <v>119</v>
      </c>
      <c r="D58" s="4" t="s">
        <v>120</v>
      </c>
    </row>
    <row r="59" spans="1:4" ht="14.4" customHeight="1" x14ac:dyDescent="0.3">
      <c r="A59" s="6" t="s">
        <v>112</v>
      </c>
      <c r="B59" s="7">
        <v>1653</v>
      </c>
      <c r="C59" s="6" t="s">
        <v>121</v>
      </c>
      <c r="D59" s="4" t="s">
        <v>122</v>
      </c>
    </row>
    <row r="60" spans="1:4" ht="14.4" customHeight="1" x14ac:dyDescent="0.3">
      <c r="A60" s="6" t="s">
        <v>112</v>
      </c>
      <c r="B60" s="7">
        <f>5275+5187</f>
        <v>10462</v>
      </c>
      <c r="C60" s="6" t="s">
        <v>123</v>
      </c>
      <c r="D60" s="4" t="s">
        <v>124</v>
      </c>
    </row>
    <row r="61" spans="1:4" ht="14.4" customHeight="1" x14ac:dyDescent="0.3">
      <c r="A61" s="6" t="s">
        <v>125</v>
      </c>
      <c r="B61" s="7">
        <f>9468+1684+2713+712+762</f>
        <v>15339</v>
      </c>
      <c r="C61" s="6" t="s">
        <v>126</v>
      </c>
      <c r="D61" s="4" t="s">
        <v>127</v>
      </c>
    </row>
    <row r="62" spans="1:4" ht="14.4" customHeight="1" x14ac:dyDescent="0.3">
      <c r="A62" s="6" t="s">
        <v>125</v>
      </c>
      <c r="B62" s="7">
        <v>19153</v>
      </c>
      <c r="C62" s="6" t="s">
        <v>128</v>
      </c>
      <c r="D62" s="4" t="s">
        <v>129</v>
      </c>
    </row>
    <row r="63" spans="1:4" ht="14.4" customHeight="1" x14ac:dyDescent="0.3">
      <c r="A63" s="6" t="s">
        <v>125</v>
      </c>
      <c r="B63" s="7">
        <v>9283</v>
      </c>
      <c r="C63" s="6" t="s">
        <v>130</v>
      </c>
      <c r="D63" s="4" t="s">
        <v>131</v>
      </c>
    </row>
    <row r="64" spans="1:4" ht="14.4" customHeight="1" x14ac:dyDescent="0.3">
      <c r="A64" s="6" t="s">
        <v>125</v>
      </c>
      <c r="B64" s="7">
        <v>7878</v>
      </c>
      <c r="C64" s="6" t="s">
        <v>132</v>
      </c>
      <c r="D64" s="4" t="s">
        <v>133</v>
      </c>
    </row>
    <row r="65" spans="1:4" ht="14.4" customHeight="1" x14ac:dyDescent="0.3">
      <c r="A65" s="6" t="s">
        <v>125</v>
      </c>
      <c r="B65" s="7">
        <f>14050+3862</f>
        <v>17912</v>
      </c>
      <c r="C65" s="6" t="s">
        <v>134</v>
      </c>
      <c r="D65" s="4" t="s">
        <v>135</v>
      </c>
    </row>
    <row r="66" spans="1:4" ht="14.4" customHeight="1" x14ac:dyDescent="0.3">
      <c r="A66" s="6" t="s">
        <v>125</v>
      </c>
      <c r="B66" s="7">
        <v>4510</v>
      </c>
      <c r="C66" s="6" t="s">
        <v>136</v>
      </c>
      <c r="D66" s="4" t="s">
        <v>137</v>
      </c>
    </row>
    <row r="67" spans="1:4" ht="14.4" customHeight="1" x14ac:dyDescent="0.3">
      <c r="A67" s="6" t="s">
        <v>125</v>
      </c>
      <c r="B67" s="7">
        <v>3127</v>
      </c>
      <c r="C67" s="6" t="s">
        <v>138</v>
      </c>
      <c r="D67" s="4" t="s">
        <v>139</v>
      </c>
    </row>
    <row r="68" spans="1:4" ht="14.4" customHeight="1" x14ac:dyDescent="0.3">
      <c r="A68" s="6" t="s">
        <v>125</v>
      </c>
      <c r="B68" s="7">
        <v>27210</v>
      </c>
      <c r="C68" s="6" t="s">
        <v>140</v>
      </c>
      <c r="D68" s="4" t="s">
        <v>141</v>
      </c>
    </row>
    <row r="69" spans="1:4" ht="14.4" customHeight="1" x14ac:dyDescent="0.3">
      <c r="A69" s="6" t="s">
        <v>125</v>
      </c>
      <c r="B69" s="7">
        <f>1522+329+3791+3125</f>
        <v>8767</v>
      </c>
      <c r="C69" s="6" t="s">
        <v>142</v>
      </c>
      <c r="D69" s="4" t="s">
        <v>143</v>
      </c>
    </row>
    <row r="70" spans="1:4" ht="14.4" customHeight="1" x14ac:dyDescent="0.3">
      <c r="A70" s="6" t="s">
        <v>125</v>
      </c>
      <c r="B70" s="7">
        <f>21089+5223</f>
        <v>26312</v>
      </c>
      <c r="C70" s="6" t="s">
        <v>144</v>
      </c>
      <c r="D70" s="4" t="s">
        <v>145</v>
      </c>
    </row>
    <row r="71" spans="1:4" ht="14.4" customHeight="1" x14ac:dyDescent="0.3">
      <c r="A71" s="6" t="s">
        <v>125</v>
      </c>
      <c r="B71" s="7">
        <f>3554+5233+1578+701+4497</f>
        <v>15563</v>
      </c>
      <c r="C71" s="6" t="s">
        <v>146</v>
      </c>
      <c r="D71" s="4" t="s">
        <v>147</v>
      </c>
    </row>
    <row r="72" spans="1:4" ht="14.4" customHeight="1" x14ac:dyDescent="0.3">
      <c r="A72" s="6" t="s">
        <v>125</v>
      </c>
      <c r="B72" s="7">
        <f>4377+1521+1535</f>
        <v>7433</v>
      </c>
      <c r="C72" s="6" t="s">
        <v>148</v>
      </c>
      <c r="D72" s="4" t="s">
        <v>149</v>
      </c>
    </row>
    <row r="73" spans="1:4" ht="14.4" customHeight="1" x14ac:dyDescent="0.3">
      <c r="A73" s="6" t="s">
        <v>125</v>
      </c>
      <c r="B73" s="7">
        <v>9677</v>
      </c>
      <c r="C73" s="6" t="s">
        <v>150</v>
      </c>
      <c r="D73" s="4" t="s">
        <v>151</v>
      </c>
    </row>
    <row r="74" spans="1:4" ht="14.4" customHeight="1" x14ac:dyDescent="0.3">
      <c r="A74" s="6" t="s">
        <v>125</v>
      </c>
      <c r="B74" s="7">
        <v>21822</v>
      </c>
      <c r="C74" s="6" t="s">
        <v>152</v>
      </c>
      <c r="D74" s="4" t="s">
        <v>153</v>
      </c>
    </row>
    <row r="75" spans="1:4" ht="14.4" customHeight="1" x14ac:dyDescent="0.3">
      <c r="A75" s="6" t="s">
        <v>125</v>
      </c>
      <c r="B75" s="7">
        <v>23369</v>
      </c>
      <c r="C75" s="6" t="s">
        <v>154</v>
      </c>
      <c r="D75" s="4" t="s">
        <v>155</v>
      </c>
    </row>
    <row r="76" spans="1:4" ht="14.4" customHeight="1" x14ac:dyDescent="0.3">
      <c r="A76" s="6" t="s">
        <v>125</v>
      </c>
      <c r="B76" s="7">
        <f>3563+8608</f>
        <v>12171</v>
      </c>
      <c r="C76" s="6" t="s">
        <v>156</v>
      </c>
      <c r="D76" s="4" t="s">
        <v>157</v>
      </c>
    </row>
    <row r="77" spans="1:4" ht="14.4" customHeight="1" x14ac:dyDescent="0.3">
      <c r="A77" s="6" t="s">
        <v>125</v>
      </c>
      <c r="B77" s="7">
        <f>2386+4321+2068</f>
        <v>8775</v>
      </c>
      <c r="C77" s="6" t="s">
        <v>158</v>
      </c>
      <c r="D77" s="4" t="s">
        <v>159</v>
      </c>
    </row>
    <row r="78" spans="1:4" ht="14.4" customHeight="1" x14ac:dyDescent="0.3">
      <c r="A78" s="6" t="s">
        <v>125</v>
      </c>
      <c r="B78" s="7">
        <f>3908+2378</f>
        <v>6286</v>
      </c>
      <c r="C78" s="6" t="s">
        <v>160</v>
      </c>
      <c r="D78" s="4" t="s">
        <v>161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glaubos climaco</dc:creator>
  <cp:lastModifiedBy>glaubos climaco</cp:lastModifiedBy>
  <dcterms:created xsi:type="dcterms:W3CDTF">2022-06-01T09:07:40Z</dcterms:created>
  <dcterms:modified xsi:type="dcterms:W3CDTF">2022-06-03T00:51:37Z</dcterms:modified>
</cp:coreProperties>
</file>