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6800" windowHeight="8595"/>
  </bookViews>
  <sheets>
    <sheet name="Sheet1" sheetId="1" r:id="rId1"/>
    <sheet name="Sheet2" sheetId="2" r:id="rId2"/>
    <sheet name="Sheet3" sheetId="3" r:id="rId3"/>
  </sheets>
  <definedNames>
    <definedName name="MARGINAL">Sheet1!$C$56:$E$59</definedName>
    <definedName name="MODEL">Sheet1!$D$15:$G$15</definedName>
    <definedName name="PARAMETERS">Sheet1!$D$6:$E$11</definedName>
    <definedName name="VARNAMES">Sheet1!$D$13:$G$13</definedName>
  </definedNames>
  <calcPr calcId="145621"/>
  <fileRecoveryPr repairLoad="1"/>
</workbook>
</file>

<file path=xl/calcChain.xml><?xml version="1.0" encoding="utf-8"?>
<calcChain xmlns="http://schemas.openxmlformats.org/spreadsheetml/2006/main">
  <c r="D15" i="1" l="1"/>
  <c r="E15" i="1"/>
  <c r="F15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D16" i="1" l="1"/>
  <c r="D17" i="1" s="1"/>
  <c r="D18" i="1" s="1"/>
  <c r="D19" i="1" s="1"/>
  <c r="D20" i="1" s="1"/>
  <c r="D21" i="1" s="1"/>
  <c r="D22" i="1" s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H6" i="1"/>
  <c r="M54" i="1"/>
  <c r="N54" i="1"/>
  <c r="Q54" i="1" s="1"/>
  <c r="M53" i="1"/>
  <c r="N53" i="1" s="1"/>
  <c r="Q53" i="1" s="1"/>
  <c r="M52" i="1"/>
  <c r="N52" i="1" s="1"/>
  <c r="Q52" i="1" s="1"/>
  <c r="M51" i="1"/>
  <c r="N51" i="1" s="1"/>
  <c r="Q51" i="1" s="1"/>
  <c r="M50" i="1"/>
  <c r="N50" i="1" s="1"/>
  <c r="Q50" i="1" s="1"/>
  <c r="M49" i="1"/>
  <c r="N49" i="1" s="1"/>
  <c r="Q49" i="1" s="1"/>
  <c r="M48" i="1"/>
  <c r="N48" i="1" s="1"/>
  <c r="Q48" i="1" s="1"/>
  <c r="M47" i="1"/>
  <c r="N47" i="1" s="1"/>
  <c r="Q47" i="1" s="1"/>
  <c r="M46" i="1"/>
  <c r="N46" i="1" s="1"/>
  <c r="Q46" i="1" s="1"/>
  <c r="M45" i="1"/>
  <c r="N45" i="1" s="1"/>
  <c r="Q45" i="1" s="1"/>
  <c r="M44" i="1"/>
  <c r="N44" i="1" s="1"/>
  <c r="Q44" i="1" s="1"/>
  <c r="M43" i="1"/>
  <c r="N43" i="1" s="1"/>
  <c r="Q43" i="1" s="1"/>
  <c r="M42" i="1"/>
  <c r="N42" i="1" s="1"/>
  <c r="Q42" i="1" s="1"/>
  <c r="M41" i="1"/>
  <c r="N41" i="1" s="1"/>
  <c r="Q41" i="1" s="1"/>
  <c r="M40" i="1"/>
  <c r="N40" i="1" s="1"/>
  <c r="Q40" i="1" s="1"/>
  <c r="M39" i="1"/>
  <c r="N39" i="1" s="1"/>
  <c r="Q39" i="1" s="1"/>
  <c r="M38" i="1"/>
  <c r="N38" i="1" s="1"/>
  <c r="Q38" i="1" s="1"/>
  <c r="M37" i="1"/>
  <c r="N37" i="1" s="1"/>
  <c r="Q37" i="1" s="1"/>
  <c r="M36" i="1"/>
  <c r="N36" i="1" s="1"/>
  <c r="Q36" i="1" s="1"/>
  <c r="M35" i="1"/>
  <c r="N35" i="1" s="1"/>
  <c r="Q35" i="1" s="1"/>
  <c r="M34" i="1"/>
  <c r="N34" i="1" s="1"/>
  <c r="Q34" i="1" s="1"/>
  <c r="M33" i="1"/>
  <c r="N33" i="1" s="1"/>
  <c r="Q33" i="1" s="1"/>
  <c r="M32" i="1"/>
  <c r="N32" i="1" s="1"/>
  <c r="Q32" i="1" s="1"/>
  <c r="M31" i="1"/>
  <c r="N31" i="1" s="1"/>
  <c r="Q31" i="1" s="1"/>
  <c r="M30" i="1"/>
  <c r="N30" i="1" s="1"/>
  <c r="Q30" i="1" s="1"/>
  <c r="M29" i="1"/>
  <c r="N29" i="1" s="1"/>
  <c r="Q29" i="1" s="1"/>
  <c r="M28" i="1"/>
  <c r="N28" i="1" s="1"/>
  <c r="Q28" i="1" s="1"/>
  <c r="M27" i="1"/>
  <c r="N27" i="1" s="1"/>
  <c r="Q27" i="1" s="1"/>
  <c r="M26" i="1"/>
  <c r="N26" i="1" s="1"/>
  <c r="Q26" i="1" s="1"/>
  <c r="M25" i="1"/>
  <c r="N25" i="1" s="1"/>
  <c r="Q25" i="1" s="1"/>
  <c r="M24" i="1"/>
  <c r="N24" i="1" s="1"/>
  <c r="Q24" i="1" s="1"/>
  <c r="M23" i="1"/>
  <c r="N23" i="1" s="1"/>
  <c r="Q23" i="1" s="1"/>
  <c r="M22" i="1"/>
  <c r="N22" i="1" s="1"/>
  <c r="Q22" i="1" s="1"/>
  <c r="M21" i="1"/>
  <c r="N21" i="1" s="1"/>
  <c r="Q21" i="1" s="1"/>
  <c r="M20" i="1"/>
  <c r="N20" i="1" s="1"/>
  <c r="Q20" i="1" s="1"/>
  <c r="M19" i="1"/>
  <c r="N19" i="1" s="1"/>
  <c r="Q19" i="1" s="1"/>
  <c r="M18" i="1"/>
  <c r="N18" i="1" s="1"/>
  <c r="Q18" i="1" s="1"/>
  <c r="M17" i="1"/>
  <c r="N17" i="1" s="1"/>
  <c r="Q17" i="1" s="1"/>
  <c r="M16" i="1"/>
  <c r="N16" i="1" s="1"/>
  <c r="Q16" i="1" s="1"/>
  <c r="M15" i="1"/>
  <c r="N15" i="1" s="1"/>
  <c r="Q15" i="1" s="1"/>
  <c r="J14" i="1"/>
  <c r="K14" i="1" s="1"/>
  <c r="I14" i="1"/>
  <c r="I15" i="1" l="1"/>
  <c r="J15" i="1" s="1"/>
  <c r="K15" i="1" s="1"/>
  <c r="I16" i="1" l="1"/>
  <c r="J16" i="1" s="1"/>
  <c r="K16" i="1" s="1"/>
  <c r="I17" i="1" l="1"/>
  <c r="J17" i="1" s="1"/>
  <c r="K17" i="1" s="1"/>
  <c r="I18" i="1"/>
  <c r="J18" i="1" s="1"/>
  <c r="K18" i="1" s="1"/>
  <c r="I19" i="1" l="1"/>
  <c r="J19" i="1" s="1"/>
  <c r="K19" i="1" s="1"/>
  <c r="I20" i="1" l="1"/>
  <c r="J20" i="1" s="1"/>
  <c r="K20" i="1" s="1"/>
  <c r="I21" i="1" l="1"/>
  <c r="J21" i="1" s="1"/>
  <c r="K21" i="1" s="1"/>
  <c r="D23" i="1" l="1"/>
  <c r="I22" i="1"/>
  <c r="J22" i="1" s="1"/>
  <c r="K22" i="1" s="1"/>
  <c r="D24" i="1" l="1"/>
  <c r="I23" i="1"/>
  <c r="J23" i="1" s="1"/>
  <c r="K23" i="1" s="1"/>
  <c r="D25" i="1" l="1"/>
  <c r="I24" i="1"/>
  <c r="J24" i="1" s="1"/>
  <c r="K24" i="1" s="1"/>
  <c r="D26" i="1" l="1"/>
  <c r="I25" i="1"/>
  <c r="J25" i="1" s="1"/>
  <c r="K25" i="1" s="1"/>
  <c r="D27" i="1" l="1"/>
  <c r="I26" i="1"/>
  <c r="J26" i="1" s="1"/>
  <c r="K26" i="1" s="1"/>
  <c r="D28" i="1" l="1"/>
  <c r="I27" i="1"/>
  <c r="J27" i="1" s="1"/>
  <c r="K27" i="1" s="1"/>
  <c r="D29" i="1" l="1"/>
  <c r="I28" i="1"/>
  <c r="J28" i="1" s="1"/>
  <c r="K28" i="1" s="1"/>
  <c r="D30" i="1" l="1"/>
  <c r="I29" i="1"/>
  <c r="J29" i="1" s="1"/>
  <c r="K29" i="1" s="1"/>
  <c r="D31" i="1" l="1"/>
  <c r="I30" i="1"/>
  <c r="J30" i="1" s="1"/>
  <c r="K30" i="1" s="1"/>
  <c r="D32" i="1" l="1"/>
  <c r="I31" i="1"/>
  <c r="J31" i="1" s="1"/>
  <c r="K31" i="1" s="1"/>
  <c r="D33" i="1" l="1"/>
  <c r="I32" i="1"/>
  <c r="J32" i="1" s="1"/>
  <c r="K32" i="1" s="1"/>
  <c r="D34" i="1" l="1"/>
  <c r="I33" i="1"/>
  <c r="J33" i="1" s="1"/>
  <c r="K33" i="1" s="1"/>
  <c r="D35" i="1" l="1"/>
  <c r="I34" i="1"/>
  <c r="J34" i="1" s="1"/>
  <c r="K34" i="1" s="1"/>
  <c r="D36" i="1" l="1"/>
  <c r="I35" i="1"/>
  <c r="J35" i="1" s="1"/>
  <c r="K35" i="1" s="1"/>
  <c r="D37" i="1" l="1"/>
  <c r="I36" i="1"/>
  <c r="J36" i="1" s="1"/>
  <c r="K36" i="1" s="1"/>
  <c r="D38" i="1" l="1"/>
  <c r="I37" i="1"/>
  <c r="J37" i="1" s="1"/>
  <c r="K37" i="1" s="1"/>
  <c r="D39" i="1" l="1"/>
  <c r="I38" i="1"/>
  <c r="J38" i="1" s="1"/>
  <c r="K38" i="1" s="1"/>
  <c r="D40" i="1" l="1"/>
  <c r="I39" i="1"/>
  <c r="J39" i="1" s="1"/>
  <c r="K39" i="1" s="1"/>
  <c r="D41" i="1" l="1"/>
  <c r="I40" i="1"/>
  <c r="J40" i="1" s="1"/>
  <c r="K40" i="1" s="1"/>
  <c r="D42" i="1" l="1"/>
  <c r="I41" i="1"/>
  <c r="J41" i="1" s="1"/>
  <c r="K41" i="1" s="1"/>
  <c r="D43" i="1" l="1"/>
  <c r="I42" i="1"/>
  <c r="J42" i="1" s="1"/>
  <c r="K42" i="1" s="1"/>
  <c r="D44" i="1" l="1"/>
  <c r="I43" i="1"/>
  <c r="J43" i="1" s="1"/>
  <c r="K43" i="1" s="1"/>
  <c r="D45" i="1" l="1"/>
  <c r="I44" i="1"/>
  <c r="J44" i="1" s="1"/>
  <c r="K44" i="1" s="1"/>
  <c r="D46" i="1" l="1"/>
  <c r="I45" i="1"/>
  <c r="J45" i="1" s="1"/>
  <c r="K45" i="1" s="1"/>
  <c r="D47" i="1" l="1"/>
  <c r="I46" i="1"/>
  <c r="J46" i="1" s="1"/>
  <c r="K46" i="1" s="1"/>
  <c r="D48" i="1" l="1"/>
  <c r="I47" i="1"/>
  <c r="J47" i="1" s="1"/>
  <c r="K47" i="1" s="1"/>
  <c r="D49" i="1" l="1"/>
  <c r="I48" i="1"/>
  <c r="J48" i="1" s="1"/>
  <c r="K48" i="1" s="1"/>
  <c r="D50" i="1" l="1"/>
  <c r="I49" i="1"/>
  <c r="J49" i="1" s="1"/>
  <c r="K49" i="1" s="1"/>
  <c r="D51" i="1" l="1"/>
  <c r="I50" i="1"/>
  <c r="J50" i="1" s="1"/>
  <c r="K50" i="1" s="1"/>
  <c r="D52" i="1" l="1"/>
  <c r="I51" i="1"/>
  <c r="J51" i="1" s="1"/>
  <c r="K51" i="1" s="1"/>
  <c r="D53" i="1" l="1"/>
  <c r="D54" i="1" s="1"/>
  <c r="I52" i="1"/>
  <c r="J52" i="1" s="1"/>
  <c r="K52" i="1" s="1"/>
  <c r="I54" i="1" l="1"/>
  <c r="J54" i="1" s="1"/>
  <c r="K54" i="1" s="1"/>
  <c r="I53" i="1"/>
  <c r="J53" i="1" s="1"/>
  <c r="K53" i="1" s="1"/>
</calcChain>
</file>

<file path=xl/comments1.xml><?xml version="1.0" encoding="utf-8"?>
<comments xmlns="http://schemas.openxmlformats.org/spreadsheetml/2006/main">
  <authors>
    <author>Flavio Giuseppe Cocco</author>
    <author>andrea monaco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Flavio Giuseppe Cocco:</t>
        </r>
        <r>
          <rPr>
            <sz val="8"/>
            <color indexed="81"/>
            <rFont val="Tahoma"/>
            <family val="2"/>
          </rPr>
          <t xml:space="preserve">
dt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k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theta</t>
        </r>
      </text>
    </comment>
    <comment ref="E8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sigma_r</t>
        </r>
      </text>
    </comment>
    <comment ref="E9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sigma_s</t>
        </r>
      </text>
    </comment>
    <comment ref="E10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dy</t>
        </r>
      </text>
    </comment>
    <comment ref="E11" authorId="1">
      <text>
        <r>
          <rPr>
            <b/>
            <sz val="9"/>
            <color indexed="81"/>
            <rFont val="Tahoma"/>
            <family val="2"/>
          </rPr>
          <t>andrea monaco:</t>
        </r>
        <r>
          <rPr>
            <sz val="9"/>
            <color indexed="81"/>
            <rFont val="Tahoma"/>
            <family val="2"/>
          </rPr>
          <t xml:space="preserve">
shift</t>
        </r>
      </text>
    </comment>
  </commentList>
</comments>
</file>

<file path=xl/sharedStrings.xml><?xml version="1.0" encoding="utf-8"?>
<sst xmlns="http://schemas.openxmlformats.org/spreadsheetml/2006/main" count="27" uniqueCount="24">
  <si>
    <t>DATE</t>
  </si>
  <si>
    <t>S</t>
  </si>
  <si>
    <t>type</t>
  </si>
  <si>
    <t>Normal</t>
  </si>
  <si>
    <t>loc</t>
  </si>
  <si>
    <t>scale</t>
  </si>
  <si>
    <t>kappa</t>
  </si>
  <si>
    <t>theta</t>
  </si>
  <si>
    <t>dt</t>
  </si>
  <si>
    <t>sigmar</t>
  </si>
  <si>
    <t>sigmaS</t>
  </si>
  <si>
    <t>VS</t>
  </si>
  <si>
    <t>Vrf</t>
  </si>
  <si>
    <t>rf</t>
  </si>
  <si>
    <t>dividendo</t>
  </si>
  <si>
    <t>shift</t>
  </si>
  <si>
    <t>Var_S</t>
  </si>
  <si>
    <t>Sigma_S</t>
  </si>
  <si>
    <t>3*Sigma_S</t>
  </si>
  <si>
    <t>Var_r</t>
  </si>
  <si>
    <t>Sigma_r</t>
  </si>
  <si>
    <t>3*Sigma_r</t>
  </si>
  <si>
    <t>Apx min Sigma_r</t>
  </si>
  <si>
    <t>Apx max Sigma_r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</si>
</sst>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inden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600732</xdr:colOff>
      <xdr:row>1</xdr:row>
      <xdr:rowOff>184423</xdr:rowOff>
    </xdr:from>
    <xdr:ext cx="2434130" cy="309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1211646" y="374923"/>
              <a:ext cx="2434130" cy="309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it-IT" sz="1100" b="0" i="1">
                      <a:latin typeface="Cambria Math"/>
                    </a:rPr>
                    <m:t>𝑑</m:t>
                  </m:r>
                  <m:sSub>
                    <m:sSubPr>
                      <m:ctrlPr>
                        <a:rPr lang="it-IT" sz="1100" b="0" i="1">
                          <a:latin typeface="Cambria Math"/>
                        </a:rPr>
                      </m:ctrlPr>
                    </m:sSubPr>
                    <m:e>
                      <m:r>
                        <a:rPr lang="it-IT" sz="1100" b="0" i="1">
                          <a:latin typeface="Cambria Math"/>
                        </a:rPr>
                        <m:t>𝑆</m:t>
                      </m:r>
                    </m:e>
                    <m:sub>
                      <m:r>
                        <a:rPr lang="it-IT" sz="1100" b="0" i="1">
                          <a:latin typeface="Cambria Math"/>
                        </a:rPr>
                        <m:t>𝑡</m:t>
                      </m:r>
                    </m:sub>
                  </m:sSub>
                  <m:r>
                    <a:rPr lang="it-IT" sz="1100" b="0" i="1">
                      <a:latin typeface="Cambria Math"/>
                    </a:rPr>
                    <m:t>=</m:t>
                  </m:r>
                  <m:sSub>
                    <m:sSubPr>
                      <m:ctrlPr>
                        <a:rPr lang="it-IT" sz="1100" b="0" i="1">
                          <a:latin typeface="Cambria Math"/>
                        </a:rPr>
                      </m:ctrlPr>
                    </m:sSubPr>
                    <m:e>
                      <m:sSub>
                        <m:sSubPr>
                          <m:ctrlPr>
                            <a:rPr lang="it-IT" sz="1100" b="0" i="1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latin typeface="Cambria Math"/>
                            </a:rPr>
                            <m:t>𝑆</m:t>
                          </m:r>
                        </m:e>
                        <m:sub>
                          <m:r>
                            <a:rPr lang="it-IT" sz="1100" b="0" i="1">
                              <a:latin typeface="Cambria Math"/>
                            </a:rPr>
                            <m:t>𝑡</m:t>
                          </m:r>
                        </m:sub>
                      </m:sSub>
                      <m:r>
                        <a:rPr lang="it-IT" sz="1100" b="0" i="1">
                          <a:latin typeface="Cambria Math"/>
                        </a:rPr>
                        <m:t>(</m:t>
                      </m:r>
                      <m:r>
                        <a:rPr lang="it-IT" sz="1100" b="0" i="1">
                          <a:latin typeface="Cambria Math"/>
                        </a:rPr>
                        <m:t>𝑟</m:t>
                      </m:r>
                    </m:e>
                    <m:sub>
                      <m:r>
                        <a:rPr lang="it-IT" sz="1100" b="0" i="1">
                          <a:latin typeface="Cambria Math"/>
                        </a:rPr>
                        <m:t>𝑡</m:t>
                      </m:r>
                    </m:sub>
                  </m:sSub>
                  <m:r>
                    <a:rPr lang="it-IT" sz="1100" b="0" i="1">
                      <a:latin typeface="Cambria Math"/>
                    </a:rPr>
                    <m:t>−</m:t>
                  </m:r>
                  <m:r>
                    <a:rPr lang="it-IT" sz="1100" b="0" i="1">
                      <a:latin typeface="Cambria Math"/>
                    </a:rPr>
                    <m:t>𝑑𝑦</m:t>
                  </m:r>
                  <m:r>
                    <a:rPr lang="it-IT" sz="1100" b="0" i="1">
                      <a:latin typeface="Cambria Math"/>
                    </a:rPr>
                    <m:t>)</m:t>
                  </m:r>
                </m:oMath>
              </a14:m>
              <a:r>
                <a:rPr lang="it-IT" sz="1100"/>
                <a:t>dt+ </a:t>
              </a:r>
              <a14:m>
                <m:oMath xmlns:m="http://schemas.openxmlformats.org/officeDocument/2006/math"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𝜎</m:t>
                  </m:r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m:rPr>
                      <m:sty m:val="p"/>
                    </m:rPr>
                    <a:rPr lang="it-IT" sz="11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  <m:sSup>
                    <m:sSup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𝑊</m:t>
                      </m:r>
                    </m:e>
                    <m: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sup>
                  </m:sSup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𝑡</m:t>
                  </m:r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)</m:t>
                  </m:r>
                </m:oMath>
              </a14:m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211646" y="374923"/>
              <a:ext cx="2434130" cy="309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it-IT" sz="1100" b="0" i="0">
                  <a:latin typeface="Cambria Math"/>
                </a:rPr>
                <a:t>𝑑𝑆_𝑡=〖𝑆_𝑡 (𝑟〗_𝑡−𝑑𝑦)</a:t>
              </a:r>
              <a:r>
                <a:rPr lang="it-IT" sz="1100"/>
                <a:t>dt+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𝜎𝑆_𝑡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d𝑊^𝑠 (𝑡)</a:t>
              </a:r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426983</xdr:colOff>
      <xdr:row>0</xdr:row>
      <xdr:rowOff>98534</xdr:rowOff>
    </xdr:from>
    <xdr:ext cx="2724151" cy="308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/>
            <xdr:cNvSpPr txBox="1"/>
          </xdr:nvSpPr>
          <xdr:spPr>
            <a:xfrm>
              <a:off x="1037897" y="98534"/>
              <a:ext cx="2724151" cy="308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/>
                      </a:rPr>
                      <m:t>𝑑</m:t>
                    </m:r>
                    <m:sSub>
                      <m:sSubPr>
                        <m:ctrlPr>
                          <a:rPr lang="it-IT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it-IT" sz="1100" b="0" i="1">
                            <a:latin typeface="Cambria Math"/>
                          </a:rPr>
                          <m:t>𝑡</m:t>
                        </m:r>
                      </m:sub>
                    </m:sSub>
                    <m:r>
                      <a:rPr lang="it-IT" sz="1100" b="0" i="1">
                        <a:latin typeface="Cambria Math"/>
                      </a:rPr>
                      <m:t>=</m:t>
                    </m:r>
                    <m:r>
                      <a:rPr lang="it-IT" sz="1100" b="0" i="1">
                        <a:latin typeface="Cambria Math"/>
                      </a:rPr>
                      <m:t>𝑘</m:t>
                    </m:r>
                    <m:d>
                      <m:dPr>
                        <m:ctrlPr>
                          <a:rPr lang="it-IT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/>
                            <a:ea typeface="Cambria Math"/>
                          </a:rPr>
                          <m:t>𝜃</m:t>
                        </m:r>
                        <m:r>
                          <a:rPr lang="it-IT" sz="1100" b="0" i="1">
                            <a:latin typeface="Cambria Math"/>
                            <a:ea typeface="Cambria Math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latin typeface="Cambria Math"/>
                        <a:ea typeface="Cambria Math"/>
                      </a:rPr>
                      <m:t>𝑑𝑡</m:t>
                    </m:r>
                    <m:r>
                      <a:rPr lang="it-IT" sz="1100" b="0" i="1">
                        <a:latin typeface="Cambria Math"/>
                        <a:ea typeface="Cambria Math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𝜎</m:t>
                    </m:r>
                    <m:r>
                      <m:rPr>
                        <m:sty m:val="p"/>
                      </m:rP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d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(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𝑡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1037897" y="98534"/>
              <a:ext cx="2724151" cy="308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it-IT" sz="1100" b="0" i="0">
                  <a:latin typeface="Cambria Math"/>
                </a:rPr>
                <a:t>𝑑𝑟_𝑡=𝑘(</a:t>
              </a:r>
              <a:r>
                <a:rPr lang="it-IT" sz="1100" b="0" i="0">
                  <a:latin typeface="Cambria Math"/>
                  <a:ea typeface="Cambria Math"/>
                </a:rPr>
                <a:t>𝜃 −𝑟_𝑡 )𝑑𝑡+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𝜎d𝑊^𝑟 (𝑡)</a:t>
              </a:r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361294</xdr:colOff>
      <xdr:row>1</xdr:row>
      <xdr:rowOff>157655</xdr:rowOff>
    </xdr:from>
    <xdr:ext cx="2434130" cy="309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/>
            <xdr:cNvSpPr txBox="1"/>
          </xdr:nvSpPr>
          <xdr:spPr>
            <a:xfrm>
              <a:off x="3520966" y="348155"/>
              <a:ext cx="2434130" cy="309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/>
                      </a:rPr>
                      <m:t>𝐸</m:t>
                    </m:r>
                    <m:r>
                      <a:rPr lang="it-IT" sz="1100" b="0" i="1">
                        <a:latin typeface="Cambria Math"/>
                      </a:rPr>
                      <m:t>[</m:t>
                    </m:r>
                    <m:r>
                      <a:rPr lang="it-IT" sz="1100" b="0" i="1">
                        <a:latin typeface="Cambria Math"/>
                      </a:rPr>
                      <m:t>𝑑</m:t>
                    </m:r>
                    <m:sSup>
                      <m:sSupPr>
                        <m:ctrlPr>
                          <a:rPr lang="it-IT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/>
                          </a:rPr>
                          <m:t>𝑊</m:t>
                        </m:r>
                      </m:e>
                      <m:sup>
                        <m:r>
                          <a:rPr lang="it-IT" sz="1100" b="0" i="1">
                            <a:latin typeface="Cambria Math"/>
                          </a:rPr>
                          <m:t>𝑟</m:t>
                        </m:r>
                      </m:sup>
                    </m:sSup>
                    <m:sSup>
                      <m:sSupPr>
                        <m:ctrlPr>
                          <a:rPr lang="it-IT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/>
                          </a:rPr>
                          <m:t>𝑊</m:t>
                        </m:r>
                      </m:e>
                      <m:sup>
                        <m:r>
                          <a:rPr lang="it-IT" sz="1100" b="0" i="1">
                            <a:latin typeface="Cambria Math"/>
                          </a:rPr>
                          <m:t>𝑠</m:t>
                        </m:r>
                      </m:sup>
                    </m:sSup>
                    <m:r>
                      <a:rPr lang="it-IT" sz="1100" b="0" i="1">
                        <a:latin typeface="Cambria Math"/>
                      </a:rPr>
                      <m:t>]=</m:t>
                    </m:r>
                    <m:r>
                      <a:rPr lang="it-IT" sz="1100" b="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asellaDiTesto 6"/>
            <xdr:cNvSpPr txBox="1"/>
          </xdr:nvSpPr>
          <xdr:spPr>
            <a:xfrm>
              <a:off x="3520966" y="348155"/>
              <a:ext cx="2434130" cy="309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it-IT" sz="1100" b="0" i="0">
                  <a:latin typeface="Cambria Math"/>
                </a:rPr>
                <a:t>𝐸[𝑑𝑊^𝑟 𝑊^𝑠]=</a:t>
              </a:r>
              <a:r>
                <a:rPr lang="it-IT" sz="1100" b="0" i="0">
                  <a:latin typeface="Cambria Math"/>
                  <a:ea typeface="Cambria Math"/>
                </a:rPr>
                <a:t>𝜌</a:t>
              </a:r>
              <a:endParaRPr lang="it-IT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9</xdr:col>
      <xdr:colOff>0</xdr:colOff>
      <xdr:row>1</xdr:row>
      <xdr:rowOff>0</xdr:rowOff>
    </xdr:from>
    <xdr:to>
      <xdr:col>10</xdr:col>
      <xdr:colOff>533399</xdr:colOff>
      <xdr:row>2</xdr:row>
      <xdr:rowOff>28575</xdr:rowOff>
    </xdr:to>
    <xdr:pic>
      <xdr:nvPicPr>
        <xdr:cNvPr id="5" name="Immagine 4" descr="\mathbb{E}(S_t)= S_0e^{\mu t},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190500"/>
          <a:ext cx="11430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12</xdr:col>
      <xdr:colOff>457199</xdr:colOff>
      <xdr:row>3</xdr:row>
      <xdr:rowOff>161925</xdr:rowOff>
    </xdr:to>
    <xdr:pic>
      <xdr:nvPicPr>
        <xdr:cNvPr id="8" name="Immagine 7" descr="\operatorname{Var}(S_t)= S_0^2e^{2\mu t} \left( e^{\sigma^2 t}-1\right),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381000"/>
          <a:ext cx="2286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1D1D1D"/>
      </a:dk1>
      <a:lt1>
        <a:sysClr val="window" lastClr="E2E2E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Q59"/>
  <sheetViews>
    <sheetView tabSelected="1" zoomScale="115" zoomScaleNormal="115" workbookViewId="0">
      <selection activeCell="F15" sqref="F15"/>
    </sheetView>
  </sheetViews>
  <sheetFormatPr defaultRowHeight="15" x14ac:dyDescent="0.25"/>
  <cols>
    <col min="3" max="3" width="10.7109375" bestFit="1" customWidth="1"/>
    <col min="4" max="4" width="9.7109375" bestFit="1" customWidth="1"/>
    <col min="15" max="15" width="19" bestFit="1" customWidth="1"/>
    <col min="16" max="16" width="15" customWidth="1"/>
  </cols>
  <sheetData>
    <row r="2" spans="3:17" x14ac:dyDescent="0.25">
      <c r="J2" s="3"/>
    </row>
    <row r="3" spans="3:17" x14ac:dyDescent="0.25">
      <c r="J3" s="3"/>
    </row>
    <row r="5" spans="3:17" x14ac:dyDescent="0.25">
      <c r="D5" t="s">
        <v>8</v>
      </c>
    </row>
    <row r="6" spans="3:17" x14ac:dyDescent="0.25">
      <c r="D6">
        <v>0.25</v>
      </c>
      <c r="E6">
        <v>0.01</v>
      </c>
      <c r="F6" t="s">
        <v>6</v>
      </c>
      <c r="H6">
        <f>SQRT(D6)</f>
        <v>0.5</v>
      </c>
    </row>
    <row r="7" spans="3:17" x14ac:dyDescent="0.25">
      <c r="E7">
        <v>0.03</v>
      </c>
      <c r="F7" t="s">
        <v>7</v>
      </c>
    </row>
    <row r="8" spans="3:17" x14ac:dyDescent="0.25">
      <c r="E8">
        <v>0.1</v>
      </c>
      <c r="F8" t="s">
        <v>9</v>
      </c>
    </row>
    <row r="9" spans="3:17" x14ac:dyDescent="0.25">
      <c r="E9">
        <v>0.1</v>
      </c>
      <c r="F9" t="s">
        <v>10</v>
      </c>
    </row>
    <row r="10" spans="3:17" x14ac:dyDescent="0.25">
      <c r="E10">
        <v>1E-4</v>
      </c>
      <c r="F10" t="s">
        <v>14</v>
      </c>
    </row>
    <row r="11" spans="3:17" x14ac:dyDescent="0.25">
      <c r="E11">
        <v>0</v>
      </c>
      <c r="F11" t="s">
        <v>15</v>
      </c>
    </row>
    <row r="13" spans="3:17" x14ac:dyDescent="0.25">
      <c r="C13" s="1" t="s">
        <v>0</v>
      </c>
      <c r="D13" s="1" t="s">
        <v>1</v>
      </c>
      <c r="E13" s="1" t="s">
        <v>13</v>
      </c>
      <c r="F13" s="1" t="s">
        <v>11</v>
      </c>
      <c r="G13" s="1" t="s">
        <v>12</v>
      </c>
      <c r="I13" s="1" t="s">
        <v>16</v>
      </c>
      <c r="J13" s="1" t="s">
        <v>17</v>
      </c>
      <c r="K13" s="1" t="s">
        <v>18</v>
      </c>
      <c r="M13" s="1" t="s">
        <v>19</v>
      </c>
      <c r="N13" s="1" t="s">
        <v>20</v>
      </c>
      <c r="O13" s="1" t="s">
        <v>22</v>
      </c>
      <c r="P13" s="1" t="s">
        <v>23</v>
      </c>
      <c r="Q13" s="1" t="s">
        <v>21</v>
      </c>
    </row>
    <row r="14" spans="3:17" x14ac:dyDescent="0.25">
      <c r="C14" s="2">
        <v>0</v>
      </c>
      <c r="D14" s="1">
        <v>100</v>
      </c>
      <c r="E14" s="1">
        <v>0.03</v>
      </c>
      <c r="F14" s="1">
        <v>0</v>
      </c>
      <c r="G14" s="1">
        <v>0</v>
      </c>
      <c r="I14">
        <f>D14*D14*EXP(2*E14*C14)*(EXP($E$9*$E$9*C14)-1)</f>
        <v>0</v>
      </c>
      <c r="J14">
        <f>SQRT(I14)</f>
        <v>0</v>
      </c>
      <c r="K14">
        <f>J14*3</f>
        <v>0</v>
      </c>
    </row>
    <row r="15" spans="3:17" x14ac:dyDescent="0.25">
      <c r="C15" s="2">
        <v>0.25</v>
      </c>
      <c r="D15" s="1">
        <f>D14+D14*(E15 -$E$10)*$D$6 + D14*$E$9*F14*SQRT($D$6)</f>
        <v>100.7475</v>
      </c>
      <c r="E15" s="1">
        <f>E14+$E$6*($E$7-E14)*$D$6+$E$8*G14*SQRT($D$6)</f>
        <v>0.03</v>
      </c>
      <c r="F15" s="1">
        <f>$E$11</f>
        <v>0</v>
      </c>
      <c r="G15" s="1">
        <f>$E$11</f>
        <v>0</v>
      </c>
      <c r="I15">
        <f t="shared" ref="I15:I54" si="0">D15*D15*EXP(2*E15*C15)*(EXP($E$9*$E$9*C15)-1)</f>
        <v>25.790868277822195</v>
      </c>
      <c r="J15">
        <f t="shared" ref="J15:J54" si="1">SQRT(I15)</f>
        <v>5.0784710571019493</v>
      </c>
      <c r="K15">
        <f t="shared" ref="K15:K54" si="2">J15*3</f>
        <v>15.235413171305847</v>
      </c>
      <c r="M15">
        <f>$E$8*$E$8/(2*$E$6)*(1-EXP(-2*$E$6*C15))</f>
        <v>2.4937604036588405E-3</v>
      </c>
      <c r="N15">
        <f>SQRT(M15)</f>
        <v>4.9937565055365292E-2</v>
      </c>
      <c r="O15">
        <f>$E$8*SQRT(C15)</f>
        <v>0.05</v>
      </c>
      <c r="P15">
        <f>$E$8/SQRT(2*$E$6)</f>
        <v>0.70710678118654757</v>
      </c>
      <c r="Q15">
        <f t="shared" ref="Q15:Q54" si="3">N15*3</f>
        <v>0.14981269516609588</v>
      </c>
    </row>
    <row r="16" spans="3:17" x14ac:dyDescent="0.25">
      <c r="C16" s="2">
        <v>0.5</v>
      </c>
      <c r="D16" s="1">
        <f t="shared" ref="D16:D22" si="4">D15+D15*(E16 -$E$10)*$D$6 + D15*$E$9*F16*SQRT($D$6)</f>
        <v>101.5005875625</v>
      </c>
      <c r="E16" s="1">
        <f t="shared" ref="E16:E54" si="5">E15+$E$6*($E$7-E15)*$D$6+$E$8*G16*SQRT($D$6)</f>
        <v>0.03</v>
      </c>
      <c r="F16" s="1">
        <f t="shared" ref="F16:F54" si="6">$E$11+F15</f>
        <v>0</v>
      </c>
      <c r="G16" s="1">
        <f t="shared" ref="G16:G54" si="7">$E$11+G15</f>
        <v>0</v>
      </c>
      <c r="I16">
        <f t="shared" si="0"/>
        <v>53.213538637280024</v>
      </c>
      <c r="J16">
        <f t="shared" si="1"/>
        <v>7.2947610404508811</v>
      </c>
      <c r="K16">
        <f t="shared" si="2"/>
        <v>21.884283121352645</v>
      </c>
      <c r="M16">
        <f t="shared" ref="M16:M53" si="8">$E$8*$E$8/(2*$E$6)*(1-EXP(-2*$E$6*C16))</f>
        <v>4.9750831254159475E-3</v>
      </c>
      <c r="N16">
        <f t="shared" ref="N16:N54" si="9">SQRT(M16)</f>
        <v>7.0534269156318247E-2</v>
      </c>
      <c r="O16">
        <f t="shared" ref="O16:O54" si="10">$E$8*SQRT(C16)</f>
        <v>7.0710678118654766E-2</v>
      </c>
      <c r="P16">
        <f t="shared" ref="P16:P54" si="11">$E$8/SQRT(2*$E$6)</f>
        <v>0.70710678118654757</v>
      </c>
      <c r="Q16">
        <f t="shared" si="3"/>
        <v>0.21160280746895474</v>
      </c>
    </row>
    <row r="17" spans="3:17" x14ac:dyDescent="0.25">
      <c r="C17" s="2">
        <v>0.75</v>
      </c>
      <c r="D17" s="1">
        <f t="shared" si="4"/>
        <v>102.25930445452968</v>
      </c>
      <c r="E17" s="1">
        <f t="shared" si="5"/>
        <v>0.03</v>
      </c>
      <c r="F17" s="1">
        <f t="shared" si="6"/>
        <v>0</v>
      </c>
      <c r="G17" s="1">
        <f t="shared" si="7"/>
        <v>0</v>
      </c>
      <c r="I17">
        <f t="shared" si="0"/>
        <v>82.345487711884616</v>
      </c>
      <c r="J17">
        <f t="shared" si="1"/>
        <v>9.0744414545405832</v>
      </c>
      <c r="K17">
        <f t="shared" si="2"/>
        <v>27.223324363621749</v>
      </c>
      <c r="M17">
        <f t="shared" si="8"/>
        <v>7.444030198468678E-3</v>
      </c>
      <c r="N17">
        <f t="shared" si="9"/>
        <v>8.627879344583278E-2</v>
      </c>
      <c r="O17">
        <f t="shared" si="10"/>
        <v>8.6602540378443865E-2</v>
      </c>
      <c r="P17">
        <f t="shared" si="11"/>
        <v>0.70710678118654757</v>
      </c>
      <c r="Q17">
        <f t="shared" si="3"/>
        <v>0.25883638033749834</v>
      </c>
    </row>
    <row r="18" spans="3:17" x14ac:dyDescent="0.25">
      <c r="C18" s="2">
        <v>1</v>
      </c>
      <c r="D18" s="1">
        <f t="shared" si="4"/>
        <v>103.02369275532729</v>
      </c>
      <c r="E18" s="1">
        <f t="shared" si="5"/>
        <v>0.03</v>
      </c>
      <c r="F18" s="1">
        <f t="shared" si="6"/>
        <v>0</v>
      </c>
      <c r="G18" s="1">
        <f t="shared" si="7"/>
        <v>0</v>
      </c>
      <c r="I18">
        <f t="shared" si="0"/>
        <v>113.26746374534804</v>
      </c>
      <c r="J18">
        <f t="shared" si="1"/>
        <v>10.642718813599654</v>
      </c>
      <c r="K18">
        <f t="shared" si="2"/>
        <v>31.928156440798961</v>
      </c>
      <c r="M18">
        <f t="shared" si="8"/>
        <v>9.9006633466223754E-3</v>
      </c>
      <c r="N18">
        <f t="shared" si="9"/>
        <v>9.950207709702534E-2</v>
      </c>
      <c r="O18">
        <f t="shared" si="10"/>
        <v>0.1</v>
      </c>
      <c r="P18">
        <f t="shared" si="11"/>
        <v>0.70710678118654757</v>
      </c>
      <c r="Q18">
        <f t="shared" si="3"/>
        <v>0.29850623129107601</v>
      </c>
    </row>
    <row r="19" spans="3:17" x14ac:dyDescent="0.25">
      <c r="C19" s="2">
        <v>1.25</v>
      </c>
      <c r="D19" s="1">
        <f t="shared" si="4"/>
        <v>103.79379485867337</v>
      </c>
      <c r="E19" s="1">
        <f t="shared" si="5"/>
        <v>0.03</v>
      </c>
      <c r="F19" s="1">
        <f t="shared" si="6"/>
        <v>0</v>
      </c>
      <c r="G19" s="1">
        <f t="shared" si="7"/>
        <v>0</v>
      </c>
      <c r="I19">
        <f t="shared" si="0"/>
        <v>146.06361617911415</v>
      </c>
      <c r="J19">
        <f t="shared" si="1"/>
        <v>12.085678143121061</v>
      </c>
      <c r="K19">
        <f t="shared" si="2"/>
        <v>36.257034429363188</v>
      </c>
      <c r="M19">
        <f t="shared" si="8"/>
        <v>1.2345043985833696E-2</v>
      </c>
      <c r="N19">
        <f t="shared" si="9"/>
        <v>0.1111082534550593</v>
      </c>
      <c r="O19">
        <f t="shared" si="10"/>
        <v>0.1118033988749895</v>
      </c>
      <c r="P19">
        <f t="shared" si="11"/>
        <v>0.70710678118654757</v>
      </c>
      <c r="Q19">
        <f t="shared" si="3"/>
        <v>0.33332476036517789</v>
      </c>
    </row>
    <row r="20" spans="3:17" x14ac:dyDescent="0.25">
      <c r="C20" s="2">
        <v>1.5</v>
      </c>
      <c r="D20" s="1">
        <f t="shared" si="4"/>
        <v>104.56965347524195</v>
      </c>
      <c r="E20" s="1">
        <f t="shared" si="5"/>
        <v>0.03</v>
      </c>
      <c r="F20" s="1">
        <f t="shared" si="6"/>
        <v>0</v>
      </c>
      <c r="G20" s="1">
        <f t="shared" si="7"/>
        <v>0</v>
      </c>
      <c r="I20">
        <f t="shared" si="0"/>
        <v>180.82163017017689</v>
      </c>
      <c r="J20">
        <f t="shared" si="1"/>
        <v>13.446993350566396</v>
      </c>
      <c r="K20">
        <f t="shared" si="2"/>
        <v>40.340980051699191</v>
      </c>
      <c r="M20">
        <f t="shared" si="8"/>
        <v>1.4777233225745926E-2</v>
      </c>
      <c r="N20">
        <f t="shared" si="9"/>
        <v>0.12156164372755876</v>
      </c>
      <c r="O20">
        <f t="shared" si="10"/>
        <v>0.1224744871391589</v>
      </c>
      <c r="P20">
        <f t="shared" si="11"/>
        <v>0.70710678118654757</v>
      </c>
      <c r="Q20">
        <f t="shared" si="3"/>
        <v>0.36468493118267631</v>
      </c>
    </row>
    <row r="21" spans="3:17" x14ac:dyDescent="0.25">
      <c r="C21" s="2">
        <v>1.75</v>
      </c>
      <c r="D21" s="1">
        <f t="shared" si="4"/>
        <v>105.35131163496938</v>
      </c>
      <c r="E21" s="1">
        <f t="shared" si="5"/>
        <v>0.03</v>
      </c>
      <c r="F21" s="1">
        <f t="shared" si="6"/>
        <v>0</v>
      </c>
      <c r="G21" s="1">
        <f t="shared" si="7"/>
        <v>0</v>
      </c>
      <c r="I21">
        <f t="shared" si="0"/>
        <v>217.63286622171464</v>
      </c>
      <c r="J21">
        <f t="shared" si="1"/>
        <v>14.752385102813532</v>
      </c>
      <c r="K21">
        <f t="shared" si="2"/>
        <v>44.257155308440595</v>
      </c>
      <c r="M21">
        <f t="shared" si="8"/>
        <v>1.7197291871216772E-2</v>
      </c>
      <c r="N21">
        <f t="shared" si="9"/>
        <v>0.13113844543541292</v>
      </c>
      <c r="O21">
        <f t="shared" si="10"/>
        <v>0.13228756555322954</v>
      </c>
      <c r="P21">
        <f t="shared" si="11"/>
        <v>0.70710678118654757</v>
      </c>
      <c r="Q21">
        <f t="shared" si="3"/>
        <v>0.39341533630623876</v>
      </c>
    </row>
    <row r="22" spans="3:17" x14ac:dyDescent="0.25">
      <c r="C22" s="2">
        <v>2</v>
      </c>
      <c r="D22" s="1">
        <f t="shared" si="4"/>
        <v>106.13881268944077</v>
      </c>
      <c r="E22" s="1">
        <f t="shared" si="5"/>
        <v>0.03</v>
      </c>
      <c r="F22" s="1">
        <f t="shared" si="6"/>
        <v>0</v>
      </c>
      <c r="G22" s="1">
        <f t="shared" si="7"/>
        <v>0</v>
      </c>
      <c r="I22">
        <f t="shared" si="0"/>
        <v>256.59250511557332</v>
      </c>
      <c r="J22">
        <f t="shared" si="1"/>
        <v>16.018505083670366</v>
      </c>
      <c r="K22">
        <f t="shared" si="2"/>
        <v>48.055515251011101</v>
      </c>
      <c r="M22">
        <f t="shared" si="8"/>
        <v>1.9605280423838415E-2</v>
      </c>
      <c r="N22">
        <f t="shared" si="9"/>
        <v>0.14001885738656208</v>
      </c>
      <c r="O22">
        <f t="shared" si="10"/>
        <v>0.14142135623730953</v>
      </c>
      <c r="P22">
        <f t="shared" si="11"/>
        <v>0.70710678118654757</v>
      </c>
      <c r="Q22">
        <f t="shared" si="3"/>
        <v>0.42005657215968628</v>
      </c>
    </row>
    <row r="23" spans="3:17" hidden="1" x14ac:dyDescent="0.25">
      <c r="C23" s="2">
        <v>2.25</v>
      </c>
      <c r="D23" s="1">
        <f t="shared" ref="D23:D53" si="12">D22+D22*(E23 -$E$10)*$D$6 + D22*$E$9*F23*SQRT($D$6)</f>
        <v>106.93220031429433</v>
      </c>
      <c r="E23" s="1">
        <f t="shared" si="5"/>
        <v>0.03</v>
      </c>
      <c r="F23" s="1">
        <f t="shared" si="6"/>
        <v>0</v>
      </c>
      <c r="G23" s="1">
        <f t="shared" si="7"/>
        <v>0</v>
      </c>
      <c r="I23">
        <f t="shared" si="0"/>
        <v>297.79969834257639</v>
      </c>
      <c r="J23">
        <f t="shared" si="1"/>
        <v>17.256873944680027</v>
      </c>
      <c r="K23">
        <f t="shared" si="2"/>
        <v>51.770621834040085</v>
      </c>
      <c r="M23">
        <f t="shared" si="8"/>
        <v>2.2001259083450023E-2</v>
      </c>
      <c r="N23">
        <f t="shared" si="9"/>
        <v>0.14832821405063173</v>
      </c>
      <c r="O23">
        <f t="shared" si="10"/>
        <v>0.15000000000000002</v>
      </c>
      <c r="P23">
        <f t="shared" si="11"/>
        <v>0.70710678118654757</v>
      </c>
      <c r="Q23">
        <f t="shared" si="3"/>
        <v>0.4449846421518952</v>
      </c>
    </row>
    <row r="24" spans="3:17" hidden="1" x14ac:dyDescent="0.25">
      <c r="C24" s="2">
        <v>2.5</v>
      </c>
      <c r="D24" s="1">
        <f t="shared" si="12"/>
        <v>107.73151851164369</v>
      </c>
      <c r="E24" s="1">
        <f t="shared" si="5"/>
        <v>0.03</v>
      </c>
      <c r="F24" s="1">
        <f t="shared" si="6"/>
        <v>0</v>
      </c>
      <c r="G24" s="1">
        <f t="shared" si="7"/>
        <v>0</v>
      </c>
      <c r="I24">
        <f t="shared" si="0"/>
        <v>341.35772423369718</v>
      </c>
      <c r="J24">
        <f t="shared" si="1"/>
        <v>18.475868700380428</v>
      </c>
      <c r="K24">
        <f t="shared" si="2"/>
        <v>55.427606101141279</v>
      </c>
      <c r="M24">
        <f t="shared" si="8"/>
        <v>2.4385287749642999E-2</v>
      </c>
      <c r="N24">
        <f t="shared" si="9"/>
        <v>0.15615789365140334</v>
      </c>
      <c r="O24">
        <f t="shared" si="10"/>
        <v>0.158113883008419</v>
      </c>
      <c r="P24">
        <f t="shared" si="11"/>
        <v>0.70710678118654757</v>
      </c>
      <c r="Q24">
        <f t="shared" si="3"/>
        <v>0.46847368095421005</v>
      </c>
    </row>
    <row r="25" spans="3:17" hidden="1" x14ac:dyDescent="0.25">
      <c r="C25" s="2">
        <v>2.75</v>
      </c>
      <c r="D25" s="1">
        <f t="shared" si="12"/>
        <v>108.53681161251822</v>
      </c>
      <c r="E25" s="1">
        <f t="shared" si="5"/>
        <v>0.03</v>
      </c>
      <c r="F25" s="1">
        <f t="shared" si="6"/>
        <v>0</v>
      </c>
      <c r="G25" s="1">
        <f t="shared" si="7"/>
        <v>0</v>
      </c>
      <c r="I25">
        <f t="shared" si="0"/>
        <v>387.37415000250189</v>
      </c>
      <c r="J25">
        <f t="shared" si="1"/>
        <v>19.681822832311592</v>
      </c>
      <c r="K25">
        <f t="shared" si="2"/>
        <v>59.045468496934774</v>
      </c>
      <c r="M25">
        <f t="shared" si="8"/>
        <v>2.6757426023258098E-2</v>
      </c>
      <c r="N25">
        <f t="shared" si="9"/>
        <v>0.1635769727781331</v>
      </c>
      <c r="O25">
        <f t="shared" si="10"/>
        <v>0.16583123951777001</v>
      </c>
      <c r="P25">
        <f t="shared" si="11"/>
        <v>0.70710678118654757</v>
      </c>
      <c r="Q25">
        <f t="shared" si="3"/>
        <v>0.4907309183343993</v>
      </c>
    </row>
    <row r="26" spans="3:17" hidden="1" x14ac:dyDescent="0.25">
      <c r="C26" s="2">
        <v>3</v>
      </c>
      <c r="D26" s="1">
        <f t="shared" si="12"/>
        <v>109.34812427932179</v>
      </c>
      <c r="E26" s="1">
        <f t="shared" si="5"/>
        <v>0.03</v>
      </c>
      <c r="F26" s="1">
        <f t="shared" si="6"/>
        <v>0</v>
      </c>
      <c r="G26" s="1">
        <f t="shared" si="7"/>
        <v>0</v>
      </c>
      <c r="I26">
        <f t="shared" si="0"/>
        <v>435.96099991683849</v>
      </c>
      <c r="J26">
        <f t="shared" si="1"/>
        <v>20.879679114316833</v>
      </c>
      <c r="K26">
        <f t="shared" si="2"/>
        <v>62.639037342950502</v>
      </c>
      <c r="M26">
        <f t="shared" si="8"/>
        <v>2.9117733207875647E-2</v>
      </c>
      <c r="N26">
        <f t="shared" si="9"/>
        <v>0.17063919012898429</v>
      </c>
      <c r="O26">
        <f t="shared" si="10"/>
        <v>0.17320508075688773</v>
      </c>
      <c r="P26">
        <f t="shared" si="11"/>
        <v>0.70710678118654757</v>
      </c>
      <c r="Q26">
        <f t="shared" si="3"/>
        <v>0.51191757038695285</v>
      </c>
    </row>
    <row r="27" spans="3:17" hidden="1" x14ac:dyDescent="0.25">
      <c r="C27" s="2">
        <v>3.25</v>
      </c>
      <c r="D27" s="1">
        <f t="shared" si="12"/>
        <v>110.16550150830973</v>
      </c>
      <c r="E27" s="1">
        <f t="shared" si="5"/>
        <v>0.03</v>
      </c>
      <c r="F27" s="1">
        <f t="shared" si="6"/>
        <v>0</v>
      </c>
      <c r="G27" s="1">
        <f t="shared" si="7"/>
        <v>0</v>
      </c>
      <c r="I27">
        <f t="shared" si="0"/>
        <v>487.23492982572719</v>
      </c>
      <c r="J27">
        <f t="shared" si="1"/>
        <v>22.073398692220625</v>
      </c>
      <c r="K27">
        <f t="shared" si="2"/>
        <v>66.220196076661878</v>
      </c>
      <c r="M27">
        <f t="shared" si="8"/>
        <v>3.1466268311298291E-2</v>
      </c>
      <c r="N27">
        <f t="shared" si="9"/>
        <v>0.17738733977175003</v>
      </c>
      <c r="O27">
        <f t="shared" si="10"/>
        <v>0.18027756377319948</v>
      </c>
      <c r="P27">
        <f t="shared" si="11"/>
        <v>0.70710678118654757</v>
      </c>
      <c r="Q27">
        <f t="shared" si="3"/>
        <v>0.53216201931525009</v>
      </c>
    </row>
    <row r="28" spans="3:17" hidden="1" x14ac:dyDescent="0.25">
      <c r="C28" s="2">
        <v>3.5</v>
      </c>
      <c r="D28" s="1">
        <f t="shared" si="12"/>
        <v>110.98898863208434</v>
      </c>
      <c r="E28" s="1">
        <f t="shared" si="5"/>
        <v>0.03</v>
      </c>
      <c r="F28" s="1">
        <f t="shared" si="6"/>
        <v>0</v>
      </c>
      <c r="G28" s="1">
        <f t="shared" si="7"/>
        <v>0</v>
      </c>
      <c r="I28">
        <f t="shared" si="0"/>
        <v>541.31740827548231</v>
      </c>
      <c r="J28">
        <f t="shared" si="1"/>
        <v>23.266228922528082</v>
      </c>
      <c r="K28">
        <f t="shared" si="2"/>
        <v>69.798686767584243</v>
      </c>
      <c r="M28">
        <f t="shared" si="8"/>
        <v>3.380309004702587E-2</v>
      </c>
      <c r="N28">
        <f t="shared" si="9"/>
        <v>0.18385616673646241</v>
      </c>
      <c r="O28">
        <f t="shared" si="10"/>
        <v>0.18708286933869708</v>
      </c>
      <c r="P28">
        <f t="shared" si="11"/>
        <v>0.70710678118654757</v>
      </c>
      <c r="Q28">
        <f t="shared" si="3"/>
        <v>0.55156850020938719</v>
      </c>
    </row>
    <row r="29" spans="3:17" hidden="1" x14ac:dyDescent="0.25">
      <c r="C29" s="2">
        <v>3.75</v>
      </c>
      <c r="D29" s="1">
        <f t="shared" si="12"/>
        <v>111.81863132210917</v>
      </c>
      <c r="E29" s="1">
        <f t="shared" si="5"/>
        <v>0.03</v>
      </c>
      <c r="F29" s="1">
        <f t="shared" si="6"/>
        <v>0</v>
      </c>
      <c r="G29" s="1">
        <f t="shared" si="7"/>
        <v>0</v>
      </c>
      <c r="I29">
        <f t="shared" si="0"/>
        <v>598.33490445761004</v>
      </c>
      <c r="J29">
        <f t="shared" si="1"/>
        <v>24.460885193663987</v>
      </c>
      <c r="K29">
        <f t="shared" si="2"/>
        <v>73.382655580991965</v>
      </c>
      <c r="M29">
        <f t="shared" si="8"/>
        <v>3.6128256835723578E-2</v>
      </c>
      <c r="N29">
        <f t="shared" si="9"/>
        <v>0.19007434554858679</v>
      </c>
      <c r="O29">
        <f t="shared" si="10"/>
        <v>0.19364916731037085</v>
      </c>
      <c r="P29">
        <f t="shared" si="11"/>
        <v>0.70710678118654757</v>
      </c>
      <c r="Q29">
        <f t="shared" si="3"/>
        <v>0.57022303664576035</v>
      </c>
    </row>
    <row r="30" spans="3:17" hidden="1" x14ac:dyDescent="0.25">
      <c r="C30" s="2">
        <v>4</v>
      </c>
      <c r="D30" s="1">
        <f t="shared" si="12"/>
        <v>112.65447559124193</v>
      </c>
      <c r="E30" s="1">
        <f t="shared" si="5"/>
        <v>0.03</v>
      </c>
      <c r="F30" s="1">
        <f t="shared" si="6"/>
        <v>0</v>
      </c>
      <c r="G30" s="1">
        <f t="shared" si="7"/>
        <v>0</v>
      </c>
      <c r="I30">
        <f t="shared" si="0"/>
        <v>658.41908323977509</v>
      </c>
      <c r="J30">
        <f t="shared" si="1"/>
        <v>25.659678159317881</v>
      </c>
      <c r="K30">
        <f t="shared" si="2"/>
        <v>76.979034477953647</v>
      </c>
      <c r="M30">
        <f t="shared" si="8"/>
        <v>3.8441826806682129E-2</v>
      </c>
      <c r="N30">
        <f t="shared" si="9"/>
        <v>0.19606587364118758</v>
      </c>
      <c r="O30">
        <f t="shared" si="10"/>
        <v>0.2</v>
      </c>
      <c r="P30">
        <f t="shared" si="11"/>
        <v>0.70710678118654757</v>
      </c>
      <c r="Q30">
        <f t="shared" si="3"/>
        <v>0.58819762092356276</v>
      </c>
    </row>
    <row r="31" spans="3:17" hidden="1" x14ac:dyDescent="0.25">
      <c r="C31" s="2">
        <v>4.25</v>
      </c>
      <c r="D31" s="1">
        <f t="shared" si="12"/>
        <v>113.49656779628647</v>
      </c>
      <c r="E31" s="1">
        <f t="shared" si="5"/>
        <v>0.03</v>
      </c>
      <c r="F31" s="1">
        <f t="shared" si="6"/>
        <v>0</v>
      </c>
      <c r="G31" s="1">
        <f t="shared" si="7"/>
        <v>0</v>
      </c>
      <c r="I31">
        <f t="shared" si="0"/>
        <v>721.7070075402039</v>
      </c>
      <c r="J31">
        <f t="shared" si="1"/>
        <v>26.864605106723676</v>
      </c>
      <c r="K31">
        <f t="shared" si="2"/>
        <v>80.593815320171032</v>
      </c>
      <c r="M31">
        <f t="shared" si="8"/>
        <v>4.0743857799271317E-2</v>
      </c>
      <c r="N31">
        <f t="shared" si="9"/>
        <v>0.20185107827126245</v>
      </c>
      <c r="O31">
        <f t="shared" si="10"/>
        <v>0.20615528128088303</v>
      </c>
      <c r="P31">
        <f t="shared" si="11"/>
        <v>0.70710678118654757</v>
      </c>
      <c r="Q31">
        <f t="shared" si="3"/>
        <v>0.60555323481378731</v>
      </c>
    </row>
    <row r="32" spans="3:17" hidden="1" x14ac:dyDescent="0.25">
      <c r="C32" s="2">
        <v>4.5</v>
      </c>
      <c r="D32" s="1">
        <f t="shared" si="12"/>
        <v>114.34495464056371</v>
      </c>
      <c r="E32" s="1">
        <f t="shared" si="5"/>
        <v>0.03</v>
      </c>
      <c r="F32" s="1">
        <f t="shared" si="6"/>
        <v>0</v>
      </c>
      <c r="G32" s="1">
        <f t="shared" si="7"/>
        <v>0</v>
      </c>
      <c r="I32">
        <f t="shared" si="0"/>
        <v>788.34134831527967</v>
      </c>
      <c r="J32">
        <f t="shared" si="1"/>
        <v>28.077417052059467</v>
      </c>
      <c r="K32">
        <f t="shared" si="2"/>
        <v>84.232251156178393</v>
      </c>
      <c r="M32">
        <f t="shared" si="8"/>
        <v>4.3034407364385914E-2</v>
      </c>
      <c r="N32">
        <f t="shared" si="9"/>
        <v>0.20744736046618167</v>
      </c>
      <c r="O32">
        <f t="shared" si="10"/>
        <v>0.21213203435596426</v>
      </c>
      <c r="P32">
        <f t="shared" si="11"/>
        <v>0.70710678118654757</v>
      </c>
      <c r="Q32">
        <f t="shared" si="3"/>
        <v>0.62234208139854497</v>
      </c>
    </row>
    <row r="33" spans="3:17" hidden="1" x14ac:dyDescent="0.25">
      <c r="C33" s="2">
        <v>4.75</v>
      </c>
      <c r="D33" s="1">
        <f t="shared" si="12"/>
        <v>115.19968317650192</v>
      </c>
      <c r="E33" s="1">
        <f t="shared" si="5"/>
        <v>0.03</v>
      </c>
      <c r="F33" s="1">
        <f t="shared" si="6"/>
        <v>0</v>
      </c>
      <c r="G33" s="1">
        <f t="shared" si="7"/>
        <v>0</v>
      </c>
      <c r="I33">
        <f t="shared" si="0"/>
        <v>858.47060243981605</v>
      </c>
      <c r="J33">
        <f t="shared" si="1"/>
        <v>29.299668981744759</v>
      </c>
      <c r="K33">
        <f t="shared" si="2"/>
        <v>87.899006945234277</v>
      </c>
      <c r="M33">
        <f t="shared" si="8"/>
        <v>4.5313532765884297E-2</v>
      </c>
      <c r="N33">
        <f t="shared" si="9"/>
        <v>0.21286975540429481</v>
      </c>
      <c r="O33">
        <f t="shared" si="10"/>
        <v>0.21794494717703372</v>
      </c>
      <c r="P33">
        <f t="shared" si="11"/>
        <v>0.70710678118654757</v>
      </c>
      <c r="Q33">
        <f t="shared" si="3"/>
        <v>0.63860926621288439</v>
      </c>
    </row>
    <row r="34" spans="3:17" hidden="1" x14ac:dyDescent="0.25">
      <c r="C34" s="2">
        <v>5</v>
      </c>
      <c r="D34" s="1">
        <f t="shared" si="12"/>
        <v>116.06080080824627</v>
      </c>
      <c r="E34" s="1">
        <f t="shared" si="5"/>
        <v>0.03</v>
      </c>
      <c r="F34" s="1">
        <f t="shared" si="6"/>
        <v>0</v>
      </c>
      <c r="G34" s="1">
        <f t="shared" si="7"/>
        <v>0</v>
      </c>
      <c r="I34">
        <f t="shared" si="0"/>
        <v>932.24931876961659</v>
      </c>
      <c r="J34">
        <f t="shared" si="1"/>
        <v>30.532758125816549</v>
      </c>
      <c r="K34">
        <f t="shared" si="2"/>
        <v>91.598274377449656</v>
      </c>
      <c r="M34">
        <f t="shared" si="8"/>
        <v>4.7581290982020255E-2</v>
      </c>
      <c r="N34">
        <f t="shared" si="9"/>
        <v>0.21813136175713077</v>
      </c>
      <c r="O34">
        <f t="shared" si="10"/>
        <v>0.22360679774997899</v>
      </c>
      <c r="P34">
        <f t="shared" si="11"/>
        <v>0.70710678118654757</v>
      </c>
      <c r="Q34">
        <f t="shared" si="3"/>
        <v>0.65439408527139231</v>
      </c>
    </row>
    <row r="35" spans="3:17" hidden="1" x14ac:dyDescent="0.25">
      <c r="C35" s="2">
        <v>5.25</v>
      </c>
      <c r="D35" s="1">
        <f t="shared" si="12"/>
        <v>116.92835529428791</v>
      </c>
      <c r="E35" s="1">
        <f t="shared" si="5"/>
        <v>0.03</v>
      </c>
      <c r="F35" s="1">
        <f t="shared" si="6"/>
        <v>0</v>
      </c>
      <c r="G35" s="1">
        <f t="shared" si="7"/>
        <v>0</v>
      </c>
      <c r="I35">
        <f t="shared" si="0"/>
        <v>1009.8383326862587</v>
      </c>
      <c r="J35">
        <f t="shared" si="1"/>
        <v>31.77795356353613</v>
      </c>
      <c r="K35">
        <f t="shared" si="2"/>
        <v>95.33386069060839</v>
      </c>
      <c r="M35">
        <f t="shared" si="8"/>
        <v>4.983773870686721E-2</v>
      </c>
      <c r="N35">
        <f t="shared" si="9"/>
        <v>0.22324367562568756</v>
      </c>
      <c r="O35">
        <f t="shared" si="10"/>
        <v>0.229128784747792</v>
      </c>
      <c r="P35">
        <f t="shared" si="11"/>
        <v>0.70710678118654757</v>
      </c>
      <c r="Q35">
        <f t="shared" si="3"/>
        <v>0.66973102687706265</v>
      </c>
    </row>
    <row r="36" spans="3:17" hidden="1" x14ac:dyDescent="0.25">
      <c r="C36" s="2">
        <v>5.5</v>
      </c>
      <c r="D36" s="1">
        <f t="shared" si="12"/>
        <v>117.80239475011271</v>
      </c>
      <c r="E36" s="1">
        <f t="shared" si="5"/>
        <v>0.03</v>
      </c>
      <c r="F36" s="1">
        <f t="shared" si="6"/>
        <v>0</v>
      </c>
      <c r="G36" s="1">
        <f t="shared" si="7"/>
        <v>0</v>
      </c>
      <c r="I36">
        <f t="shared" si="0"/>
        <v>1091.4050094349968</v>
      </c>
      <c r="J36">
        <f t="shared" si="1"/>
        <v>33.036419440293415</v>
      </c>
      <c r="K36">
        <f t="shared" si="2"/>
        <v>99.109258320880244</v>
      </c>
      <c r="M36">
        <f t="shared" si="8"/>
        <v>5.2082932351735903E-2</v>
      </c>
      <c r="N36">
        <f t="shared" si="9"/>
        <v>0.22821685378546411</v>
      </c>
      <c r="O36">
        <f t="shared" si="10"/>
        <v>0.23452078799117149</v>
      </c>
      <c r="P36">
        <f t="shared" si="11"/>
        <v>0.70710678118654757</v>
      </c>
      <c r="Q36">
        <f t="shared" si="3"/>
        <v>0.68465056135639235</v>
      </c>
    </row>
    <row r="37" spans="3:17" hidden="1" x14ac:dyDescent="0.25">
      <c r="C37" s="2">
        <v>5.75</v>
      </c>
      <c r="D37" s="1">
        <f t="shared" si="12"/>
        <v>118.6829676508698</v>
      </c>
      <c r="E37" s="1">
        <f t="shared" si="5"/>
        <v>0.03</v>
      </c>
      <c r="F37" s="1">
        <f t="shared" si="6"/>
        <v>0</v>
      </c>
      <c r="G37" s="1">
        <f t="shared" si="7"/>
        <v>0</v>
      </c>
      <c r="I37">
        <f t="shared" si="0"/>
        <v>1177.1234965777121</v>
      </c>
      <c r="J37">
        <f t="shared" si="1"/>
        <v>34.309233401195549</v>
      </c>
      <c r="K37">
        <f t="shared" si="2"/>
        <v>102.92770020358665</v>
      </c>
      <c r="M37">
        <f t="shared" si="8"/>
        <v>5.4316928046584348E-2</v>
      </c>
      <c r="N37">
        <f t="shared" si="9"/>
        <v>0.23305992372474585</v>
      </c>
      <c r="O37">
        <f t="shared" si="10"/>
        <v>0.23979157616563596</v>
      </c>
      <c r="P37">
        <f t="shared" si="11"/>
        <v>0.70710678118654757</v>
      </c>
      <c r="Q37">
        <f t="shared" si="3"/>
        <v>0.69917977117423757</v>
      </c>
    </row>
    <row r="38" spans="3:17" hidden="1" x14ac:dyDescent="0.25">
      <c r="C38" s="2">
        <v>6</v>
      </c>
      <c r="D38" s="1">
        <f t="shared" si="12"/>
        <v>119.57012283406004</v>
      </c>
      <c r="E38" s="1">
        <f t="shared" si="5"/>
        <v>0.03</v>
      </c>
      <c r="F38" s="1">
        <f t="shared" si="6"/>
        <v>0</v>
      </c>
      <c r="G38" s="1">
        <f t="shared" si="7"/>
        <v>0</v>
      </c>
      <c r="I38">
        <f t="shared" si="0"/>
        <v>1267.1749858945477</v>
      </c>
      <c r="J38">
        <f t="shared" si="1"/>
        <v>35.597401392440823</v>
      </c>
      <c r="K38">
        <f t="shared" si="2"/>
        <v>106.79220417732247</v>
      </c>
      <c r="M38">
        <f t="shared" si="8"/>
        <v>5.6539781641421274E-2</v>
      </c>
      <c r="N38">
        <f t="shared" si="9"/>
        <v>0.23778095306693781</v>
      </c>
      <c r="O38">
        <f t="shared" si="10"/>
        <v>0.2449489742783178</v>
      </c>
      <c r="P38">
        <f t="shared" si="11"/>
        <v>0.70710678118654757</v>
      </c>
      <c r="Q38">
        <f t="shared" si="3"/>
        <v>0.71334285920081342</v>
      </c>
    </row>
    <row r="39" spans="3:17" hidden="1" x14ac:dyDescent="0.25">
      <c r="C39" s="2">
        <v>6.25</v>
      </c>
      <c r="D39" s="1">
        <f t="shared" si="12"/>
        <v>120.46390950224465</v>
      </c>
      <c r="E39" s="1">
        <f t="shared" si="5"/>
        <v>0.03</v>
      </c>
      <c r="F39" s="1">
        <f t="shared" si="6"/>
        <v>0</v>
      </c>
      <c r="G39" s="1">
        <f t="shared" si="7"/>
        <v>0</v>
      </c>
      <c r="I39">
        <f t="shared" si="0"/>
        <v>1361.7479850797977</v>
      </c>
      <c r="J39">
        <f t="shared" si="1"/>
        <v>36.901869669161719</v>
      </c>
      <c r="K39">
        <f t="shared" si="2"/>
        <v>110.70560900748515</v>
      </c>
      <c r="M39">
        <f t="shared" si="8"/>
        <v>5.8751548707702286E-2</v>
      </c>
      <c r="N39">
        <f t="shared" si="9"/>
        <v>0.24238718758981936</v>
      </c>
      <c r="O39">
        <f t="shared" si="10"/>
        <v>0.25</v>
      </c>
      <c r="P39">
        <f t="shared" si="11"/>
        <v>0.70710678118654757</v>
      </c>
      <c r="Q39">
        <f t="shared" si="3"/>
        <v>0.72716156276945809</v>
      </c>
    </row>
    <row r="40" spans="3:17" hidden="1" x14ac:dyDescent="0.25">
      <c r="C40" s="2">
        <v>6.5</v>
      </c>
      <c r="D40" s="1">
        <f t="shared" si="12"/>
        <v>121.36437722577392</v>
      </c>
      <c r="E40" s="1">
        <f t="shared" si="5"/>
        <v>0.03</v>
      </c>
      <c r="F40" s="1">
        <f t="shared" si="6"/>
        <v>0</v>
      </c>
      <c r="G40" s="1">
        <f t="shared" si="7"/>
        <v>0</v>
      </c>
      <c r="I40">
        <f t="shared" si="0"/>
        <v>1461.0385995900638</v>
      </c>
      <c r="J40">
        <f t="shared" si="1"/>
        <v>38.223534629728633</v>
      </c>
      <c r="K40">
        <f t="shared" si="2"/>
        <v>114.6706038891859</v>
      </c>
      <c r="M40">
        <f t="shared" si="8"/>
        <v>6.0952284539719362E-2</v>
      </c>
      <c r="N40">
        <f t="shared" si="9"/>
        <v>0.24688516468131366</v>
      </c>
      <c r="O40">
        <f t="shared" si="10"/>
        <v>0.25495097567963926</v>
      </c>
      <c r="P40">
        <f t="shared" si="11"/>
        <v>0.70710678118654757</v>
      </c>
      <c r="Q40">
        <f t="shared" si="3"/>
        <v>0.74065549404394093</v>
      </c>
    </row>
    <row r="41" spans="3:17" hidden="1" x14ac:dyDescent="0.25">
      <c r="C41" s="2">
        <v>6.75</v>
      </c>
      <c r="D41" s="1">
        <f t="shared" si="12"/>
        <v>122.27157594553658</v>
      </c>
      <c r="E41" s="1">
        <f t="shared" si="5"/>
        <v>0.03</v>
      </c>
      <c r="F41" s="1">
        <f t="shared" si="6"/>
        <v>0</v>
      </c>
      <c r="G41" s="1">
        <f t="shared" si="7"/>
        <v>0</v>
      </c>
      <c r="I41">
        <f t="shared" si="0"/>
        <v>1565.2508250155959</v>
      </c>
      <c r="J41">
        <f t="shared" si="1"/>
        <v>39.56325094093755</v>
      </c>
      <c r="K41">
        <f t="shared" si="2"/>
        <v>118.68975282281265</v>
      </c>
      <c r="M41">
        <f t="shared" si="8"/>
        <v>6.3142044155982804E-2</v>
      </c>
      <c r="N41">
        <f t="shared" si="9"/>
        <v>0.25128080737689218</v>
      </c>
      <c r="O41">
        <f t="shared" si="10"/>
        <v>0.25980762113533162</v>
      </c>
      <c r="P41">
        <f t="shared" si="11"/>
        <v>0.70710678118654757</v>
      </c>
      <c r="Q41">
        <f t="shared" si="3"/>
        <v>0.75384242213067654</v>
      </c>
    </row>
    <row r="42" spans="3:17" hidden="1" x14ac:dyDescent="0.25">
      <c r="C42" s="2">
        <v>7</v>
      </c>
      <c r="D42" s="1">
        <f t="shared" si="12"/>
        <v>123.18555597572947</v>
      </c>
      <c r="E42" s="1">
        <f t="shared" si="5"/>
        <v>0.03</v>
      </c>
      <c r="F42" s="1">
        <f t="shared" si="6"/>
        <v>0</v>
      </c>
      <c r="G42" s="1">
        <f t="shared" si="7"/>
        <v>0</v>
      </c>
      <c r="I42">
        <f t="shared" si="0"/>
        <v>1674.5968503589447</v>
      </c>
      <c r="J42">
        <f t="shared" si="1"/>
        <v>40.921838306202041</v>
      </c>
      <c r="K42">
        <f t="shared" si="2"/>
        <v>122.76551491860613</v>
      </c>
      <c r="M42">
        <f t="shared" si="8"/>
        <v>6.5320882300597086E-2</v>
      </c>
      <c r="N42">
        <f t="shared" si="9"/>
        <v>0.25557950289605991</v>
      </c>
      <c r="O42">
        <f t="shared" si="10"/>
        <v>0.26457513110645908</v>
      </c>
      <c r="P42">
        <f t="shared" si="11"/>
        <v>0.70710678118654757</v>
      </c>
      <c r="Q42">
        <f t="shared" si="3"/>
        <v>0.76673850868817972</v>
      </c>
    </row>
    <row r="43" spans="3:17" hidden="1" x14ac:dyDescent="0.25">
      <c r="C43" s="2">
        <v>7.25</v>
      </c>
      <c r="D43" s="1">
        <f t="shared" si="12"/>
        <v>124.10636800664805</v>
      </c>
      <c r="E43" s="1">
        <f t="shared" si="5"/>
        <v>0.03</v>
      </c>
      <c r="F43" s="1">
        <f t="shared" si="6"/>
        <v>0</v>
      </c>
      <c r="G43" s="1">
        <f t="shared" si="7"/>
        <v>0</v>
      </c>
      <c r="I43">
        <f t="shared" si="0"/>
        <v>1789.2973726190141</v>
      </c>
      <c r="J43">
        <f t="shared" si="1"/>
        <v>42.300087146707085</v>
      </c>
      <c r="K43">
        <f t="shared" si="2"/>
        <v>126.90026144012126</v>
      </c>
      <c r="M43">
        <f t="shared" si="8"/>
        <v>6.7488853444629363E-2</v>
      </c>
      <c r="N43">
        <f t="shared" si="9"/>
        <v>0.25978616869384974</v>
      </c>
      <c r="O43">
        <f t="shared" si="10"/>
        <v>0.26925824035672519</v>
      </c>
      <c r="P43">
        <f t="shared" si="11"/>
        <v>0.70710678118654757</v>
      </c>
      <c r="Q43">
        <f t="shared" si="3"/>
        <v>0.77935850608154922</v>
      </c>
    </row>
    <row r="44" spans="3:17" hidden="1" x14ac:dyDescent="0.25">
      <c r="C44" s="2">
        <v>7.5</v>
      </c>
      <c r="D44" s="1">
        <f t="shared" si="12"/>
        <v>125.03406310749774</v>
      </c>
      <c r="E44" s="1">
        <f t="shared" si="5"/>
        <v>0.03</v>
      </c>
      <c r="F44" s="1">
        <f t="shared" si="6"/>
        <v>0</v>
      </c>
      <c r="G44" s="1">
        <f t="shared" si="7"/>
        <v>0</v>
      </c>
      <c r="I44">
        <f t="shared" si="0"/>
        <v>1909.5819230927311</v>
      </c>
      <c r="J44">
        <f t="shared" si="1"/>
        <v>43.698763404617424</v>
      </c>
      <c r="K44">
        <f t="shared" si="2"/>
        <v>131.09629021385228</v>
      </c>
      <c r="M44">
        <f t="shared" si="8"/>
        <v>6.964601178747111E-2</v>
      </c>
      <c r="N44">
        <f t="shared" si="9"/>
        <v>0.26390530837304338</v>
      </c>
      <c r="O44">
        <f t="shared" si="10"/>
        <v>0.27386127875258309</v>
      </c>
      <c r="P44">
        <f t="shared" si="11"/>
        <v>0.70710678118654757</v>
      </c>
      <c r="Q44">
        <f t="shared" si="3"/>
        <v>0.79171592511913014</v>
      </c>
    </row>
    <row r="45" spans="3:17" hidden="1" x14ac:dyDescent="0.25">
      <c r="C45" s="2">
        <v>7.75</v>
      </c>
      <c r="D45" s="1">
        <f t="shared" si="12"/>
        <v>125.96869272922629</v>
      </c>
      <c r="E45" s="1">
        <f t="shared" si="5"/>
        <v>0.03</v>
      </c>
      <c r="F45" s="1">
        <f t="shared" si="6"/>
        <v>0</v>
      </c>
      <c r="G45" s="1">
        <f t="shared" si="7"/>
        <v>0</v>
      </c>
      <c r="I45">
        <f t="shared" si="0"/>
        <v>2035.6892058214305</v>
      </c>
      <c r="J45">
        <f t="shared" si="1"/>
        <v>45.118612631833336</v>
      </c>
      <c r="K45">
        <f t="shared" si="2"/>
        <v>135.3558378955</v>
      </c>
      <c r="M45">
        <f t="shared" si="8"/>
        <v>7.1792411258193259E-2</v>
      </c>
      <c r="N45">
        <f t="shared" si="9"/>
        <v>0.26794105929885637</v>
      </c>
      <c r="O45">
        <f t="shared" si="10"/>
        <v>0.27838821814150111</v>
      </c>
      <c r="P45">
        <f t="shared" si="11"/>
        <v>0.70710678118654757</v>
      </c>
      <c r="Q45">
        <f t="shared" si="3"/>
        <v>0.8038231778965691</v>
      </c>
    </row>
    <row r="46" spans="3:17" hidden="1" x14ac:dyDescent="0.25">
      <c r="C46" s="2">
        <v>8</v>
      </c>
      <c r="D46" s="1">
        <f t="shared" si="12"/>
        <v>126.91030870737725</v>
      </c>
      <c r="E46" s="1">
        <f t="shared" si="5"/>
        <v>0.03</v>
      </c>
      <c r="F46" s="1">
        <f t="shared" si="6"/>
        <v>0</v>
      </c>
      <c r="G46" s="1">
        <f t="shared" si="7"/>
        <v>0</v>
      </c>
      <c r="I46">
        <f t="shared" si="0"/>
        <v>2167.8674486243308</v>
      </c>
      <c r="J46">
        <f t="shared" si="1"/>
        <v>46.560363493258201</v>
      </c>
      <c r="K46">
        <f t="shared" si="2"/>
        <v>139.68109047977461</v>
      </c>
      <c r="M46">
        <f t="shared" si="8"/>
        <v>7.3928105516894341E-2</v>
      </c>
      <c r="N46">
        <f t="shared" si="9"/>
        <v>0.27189723337484395</v>
      </c>
      <c r="O46">
        <f t="shared" si="10"/>
        <v>0.28284271247461906</v>
      </c>
      <c r="P46">
        <f t="shared" si="11"/>
        <v>0.70710678118654757</v>
      </c>
      <c r="Q46">
        <f t="shared" si="3"/>
        <v>0.81569170012453185</v>
      </c>
    </row>
    <row r="47" spans="3:17" hidden="1" x14ac:dyDescent="0.25">
      <c r="C47" s="2">
        <v>8.25</v>
      </c>
      <c r="D47" s="1">
        <f t="shared" si="12"/>
        <v>127.8589632649649</v>
      </c>
      <c r="E47" s="1">
        <f t="shared" si="5"/>
        <v>0.03</v>
      </c>
      <c r="F47" s="1">
        <f t="shared" si="6"/>
        <v>0</v>
      </c>
      <c r="G47" s="1">
        <f t="shared" si="7"/>
        <v>0</v>
      </c>
      <c r="I47">
        <f t="shared" si="0"/>
        <v>2306.3747671773572</v>
      </c>
      <c r="J47">
        <f t="shared" si="1"/>
        <v>48.024730787140882</v>
      </c>
      <c r="K47">
        <f t="shared" si="2"/>
        <v>144.07419236142266</v>
      </c>
      <c r="M47">
        <f t="shared" si="8"/>
        <v>7.605314795604208E-2</v>
      </c>
      <c r="N47">
        <f t="shared" si="9"/>
        <v>0.27577735214488169</v>
      </c>
      <c r="O47">
        <f t="shared" si="10"/>
        <v>0.28722813232690142</v>
      </c>
      <c r="P47">
        <f t="shared" si="11"/>
        <v>0.70710678118654757</v>
      </c>
      <c r="Q47">
        <f t="shared" si="3"/>
        <v>0.82733205643464514</v>
      </c>
    </row>
    <row r="48" spans="3:17" hidden="1" x14ac:dyDescent="0.25">
      <c r="C48" s="2">
        <v>8.5</v>
      </c>
      <c r="D48" s="1">
        <f t="shared" si="12"/>
        <v>128.81470901537051</v>
      </c>
      <c r="E48" s="1">
        <f t="shared" si="5"/>
        <v>0.03</v>
      </c>
      <c r="F48" s="1">
        <f t="shared" si="6"/>
        <v>0</v>
      </c>
      <c r="G48" s="1">
        <f t="shared" si="7"/>
        <v>0</v>
      </c>
      <c r="I48">
        <f t="shared" si="0"/>
        <v>2451.4795426119681</v>
      </c>
      <c r="J48">
        <f t="shared" si="1"/>
        <v>49.51241806468321</v>
      </c>
      <c r="K48">
        <f t="shared" si="2"/>
        <v>148.53725419404964</v>
      </c>
      <c r="M48">
        <f t="shared" si="8"/>
        <v>7.8167591701808162E-2</v>
      </c>
      <c r="N48">
        <f t="shared" si="9"/>
        <v>0.27958467715847407</v>
      </c>
      <c r="O48">
        <f t="shared" si="10"/>
        <v>0.29154759474226505</v>
      </c>
      <c r="P48">
        <f t="shared" si="11"/>
        <v>0.70710678118654757</v>
      </c>
      <c r="Q48">
        <f t="shared" si="3"/>
        <v>0.83875403147542227</v>
      </c>
    </row>
    <row r="49" spans="3:17" hidden="1" x14ac:dyDescent="0.25">
      <c r="C49" s="2">
        <v>8.75</v>
      </c>
      <c r="D49" s="1">
        <f t="shared" si="12"/>
        <v>129.77759896526041</v>
      </c>
      <c r="E49" s="1">
        <f t="shared" si="5"/>
        <v>0.03</v>
      </c>
      <c r="F49" s="1">
        <f t="shared" si="6"/>
        <v>0</v>
      </c>
      <c r="G49" s="1">
        <f t="shared" si="7"/>
        <v>0</v>
      </c>
      <c r="I49">
        <f t="shared" si="0"/>
        <v>2603.4608131255982</v>
      </c>
      <c r="J49">
        <f t="shared" si="1"/>
        <v>51.024119915247908</v>
      </c>
      <c r="K49">
        <f t="shared" si="2"/>
        <v>153.07235974574371</v>
      </c>
      <c r="M49">
        <f t="shared" si="8"/>
        <v>8.0271489615396333E-2</v>
      </c>
      <c r="N49">
        <f t="shared" si="9"/>
        <v>0.28332223635887871</v>
      </c>
      <c r="O49">
        <f t="shared" si="10"/>
        <v>0.2958039891549808</v>
      </c>
      <c r="P49">
        <f t="shared" si="11"/>
        <v>0.70710678118654757</v>
      </c>
      <c r="Q49">
        <f t="shared" si="3"/>
        <v>0.84996670907663607</v>
      </c>
    </row>
    <row r="50" spans="3:17" hidden="1" x14ac:dyDescent="0.25">
      <c r="C50" s="2">
        <v>9</v>
      </c>
      <c r="D50" s="1">
        <f t="shared" si="12"/>
        <v>130.74768651752572</v>
      </c>
      <c r="E50" s="1">
        <f t="shared" si="5"/>
        <v>0.03</v>
      </c>
      <c r="F50" s="1">
        <f t="shared" si="6"/>
        <v>0</v>
      </c>
      <c r="G50" s="1">
        <f t="shared" si="7"/>
        <v>0</v>
      </c>
      <c r="I50">
        <f t="shared" si="0"/>
        <v>2762.6086801130514</v>
      </c>
      <c r="J50">
        <f t="shared" si="1"/>
        <v>52.560523971066452</v>
      </c>
      <c r="K50">
        <f t="shared" si="2"/>
        <v>157.68157191319935</v>
      </c>
      <c r="M50">
        <f t="shared" si="8"/>
        <v>8.2364894294364013E-2</v>
      </c>
      <c r="N50">
        <f t="shared" si="9"/>
        <v>0.28699284711358924</v>
      </c>
      <c r="O50">
        <f t="shared" si="10"/>
        <v>0.30000000000000004</v>
      </c>
      <c r="P50">
        <f t="shared" si="11"/>
        <v>0.70710678118654757</v>
      </c>
      <c r="Q50">
        <f t="shared" si="3"/>
        <v>0.86097854134076779</v>
      </c>
    </row>
    <row r="51" spans="3:17" hidden="1" x14ac:dyDescent="0.25">
      <c r="C51" s="2">
        <v>9.25</v>
      </c>
      <c r="D51" s="1">
        <f t="shared" si="12"/>
        <v>131.72502547424423</v>
      </c>
      <c r="E51" s="1">
        <f t="shared" si="5"/>
        <v>0.03</v>
      </c>
      <c r="F51" s="1">
        <f t="shared" si="6"/>
        <v>0</v>
      </c>
      <c r="G51" s="1">
        <f t="shared" si="7"/>
        <v>0</v>
      </c>
      <c r="I51">
        <f t="shared" si="0"/>
        <v>2929.2247293462556</v>
      </c>
      <c r="J51">
        <f t="shared" si="1"/>
        <v>54.122312675515403</v>
      </c>
      <c r="K51">
        <f t="shared" si="2"/>
        <v>162.36693802654622</v>
      </c>
      <c r="M51">
        <f t="shared" si="8"/>
        <v>8.444785807393719E-2</v>
      </c>
      <c r="N51">
        <f t="shared" si="9"/>
        <v>0.29059913639571811</v>
      </c>
      <c r="O51">
        <f t="shared" si="10"/>
        <v>0.30413812651491101</v>
      </c>
      <c r="P51">
        <f t="shared" si="11"/>
        <v>0.70710678118654757</v>
      </c>
      <c r="Q51">
        <f t="shared" si="3"/>
        <v>0.87179740918715432</v>
      </c>
    </row>
    <row r="52" spans="3:17" hidden="1" x14ac:dyDescent="0.25">
      <c r="C52" s="2">
        <v>9.5</v>
      </c>
      <c r="D52" s="1">
        <f t="shared" si="12"/>
        <v>132.70967003966422</v>
      </c>
      <c r="E52" s="1">
        <f t="shared" si="5"/>
        <v>0.03</v>
      </c>
      <c r="F52" s="1">
        <f t="shared" si="6"/>
        <v>0</v>
      </c>
      <c r="G52" s="1">
        <f t="shared" si="7"/>
        <v>0</v>
      </c>
      <c r="I52">
        <f t="shared" si="0"/>
        <v>3103.6224677487535</v>
      </c>
      <c r="J52">
        <f t="shared" si="1"/>
        <v>55.710164851207843</v>
      </c>
      <c r="K52">
        <f t="shared" si="2"/>
        <v>167.13049455362352</v>
      </c>
      <c r="M52">
        <f t="shared" si="8"/>
        <v>8.6520433028318869E-2</v>
      </c>
      <c r="N52">
        <f t="shared" si="9"/>
        <v>0.29414355853616592</v>
      </c>
      <c r="O52">
        <f t="shared" si="10"/>
        <v>0.30822070014844882</v>
      </c>
      <c r="P52">
        <f t="shared" si="11"/>
        <v>0.70710678118654757</v>
      </c>
      <c r="Q52">
        <f t="shared" si="3"/>
        <v>0.88243067560849775</v>
      </c>
    </row>
    <row r="53" spans="3:17" hidden="1" x14ac:dyDescent="0.25">
      <c r="C53" s="2">
        <v>9.75</v>
      </c>
      <c r="D53" s="1">
        <f t="shared" si="12"/>
        <v>133.70167482321071</v>
      </c>
      <c r="E53" s="1">
        <f t="shared" si="5"/>
        <v>0.03</v>
      </c>
      <c r="F53" s="1">
        <f t="shared" si="6"/>
        <v>0</v>
      </c>
      <c r="G53" s="1">
        <f t="shared" si="7"/>
        <v>0</v>
      </c>
      <c r="I53">
        <f t="shared" si="0"/>
        <v>3286.1277763307721</v>
      </c>
      <c r="J53">
        <f t="shared" si="1"/>
        <v>57.324757097878503</v>
      </c>
      <c r="K53">
        <f t="shared" si="2"/>
        <v>171.97427129363552</v>
      </c>
      <c r="M53">
        <f t="shared" si="8"/>
        <v>8.858267097199081E-2</v>
      </c>
      <c r="N53">
        <f t="shared" si="9"/>
        <v>0.29762841089518122</v>
      </c>
      <c r="O53">
        <f t="shared" si="10"/>
        <v>0.31224989991991992</v>
      </c>
      <c r="P53">
        <f t="shared" si="11"/>
        <v>0.70710678118654757</v>
      </c>
      <c r="Q53">
        <f t="shared" si="3"/>
        <v>0.89288523268554365</v>
      </c>
    </row>
    <row r="54" spans="3:17" x14ac:dyDescent="0.25">
      <c r="C54" s="2">
        <v>10</v>
      </c>
      <c r="D54" s="1">
        <f>D53+D53*(E54 -$E$10)*$D$6 + D53*$E$9*F54*SQRT($D$6)</f>
        <v>134.70109484251421</v>
      </c>
      <c r="E54" s="1">
        <f t="shared" si="5"/>
        <v>0.03</v>
      </c>
      <c r="F54" s="1">
        <f t="shared" si="6"/>
        <v>0</v>
      </c>
      <c r="G54" s="1">
        <f t="shared" si="7"/>
        <v>0</v>
      </c>
      <c r="I54">
        <f t="shared" si="0"/>
        <v>3477.0793798710415</v>
      </c>
      <c r="J54">
        <f t="shared" si="1"/>
        <v>58.966765044989891</v>
      </c>
      <c r="K54">
        <f t="shared" si="2"/>
        <v>176.90029513496967</v>
      </c>
      <c r="M54">
        <f>$E$8*$E$8/(2*$E$6)*(1-EXP(-2*$E$6*C54))</f>
        <v>9.0634623461009103E-2</v>
      </c>
      <c r="N54">
        <f t="shared" si="9"/>
        <v>0.30105584774425009</v>
      </c>
      <c r="O54">
        <f t="shared" si="10"/>
        <v>0.316227766016838</v>
      </c>
      <c r="P54">
        <f t="shared" si="11"/>
        <v>0.70710678118654757</v>
      </c>
      <c r="Q54">
        <f t="shared" si="3"/>
        <v>0.90316754323275028</v>
      </c>
    </row>
    <row r="56" spans="3:17" x14ac:dyDescent="0.25">
      <c r="C56" s="1"/>
      <c r="D56" s="1" t="s">
        <v>11</v>
      </c>
      <c r="E56" s="1" t="s">
        <v>12</v>
      </c>
    </row>
    <row r="57" spans="3:17" x14ac:dyDescent="0.25">
      <c r="C57" s="1" t="s">
        <v>2</v>
      </c>
      <c r="D57" s="1" t="s">
        <v>3</v>
      </c>
      <c r="E57" s="1" t="s">
        <v>3</v>
      </c>
    </row>
    <row r="58" spans="3:17" x14ac:dyDescent="0.25">
      <c r="C58" s="1" t="s">
        <v>4</v>
      </c>
      <c r="D58" s="1">
        <v>0</v>
      </c>
      <c r="E58" s="1">
        <v>0</v>
      </c>
    </row>
    <row r="59" spans="3:17" x14ac:dyDescent="0.25">
      <c r="C59" s="1" t="s">
        <v>5</v>
      </c>
      <c r="D59" s="1">
        <v>1</v>
      </c>
      <c r="E59" s="1"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MARGINAL</vt:lpstr>
      <vt:lpstr>MODEL</vt:lpstr>
      <vt:lpstr>PARAMETERS</vt:lpstr>
      <vt:lpstr>VARNAMES</vt:lpstr>
    </vt:vector>
  </TitlesOfParts>
  <Company>Prometeia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Giuseppe Cocco</dc:creator>
  <cp:lastModifiedBy>glauco uri</cp:lastModifiedBy>
  <dcterms:created xsi:type="dcterms:W3CDTF">2013-03-12T14:14:39Z</dcterms:created>
  <dcterms:modified xsi:type="dcterms:W3CDTF">2013-04-16T10:44:59Z</dcterms:modified>
</cp:coreProperties>
</file>