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thumbnail" Target="docProps/thumbnail.emf"/><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DATA ANALYSIS PORTFOLIO\SMARTPHONES DATA_KAGGLE\"/>
    </mc:Choice>
  </mc:AlternateContent>
  <xr:revisionPtr revIDLastSave="0" documentId="13_ncr:1_{E78C0209-A54D-4F1C-A707-9682E4145C78}" xr6:coauthVersionLast="47" xr6:coauthVersionMax="47" xr10:uidLastSave="{00000000-0000-0000-0000-000000000000}"/>
  <bookViews>
    <workbookView xWindow="-120" yWindow="-120" windowWidth="24240" windowHeight="13020" tabRatio="410" activeTab="1" xr2:uid="{80F66082-0C34-4BF6-AB6D-DFE6A5AC828F}"/>
  </bookViews>
  <sheets>
    <sheet name="PIVOT_CALCULATONS" sheetId="27" r:id="rId1"/>
    <sheet name="Brand_dashboard" sheetId="31" r:id="rId2"/>
    <sheet name="processor_brand_dashboard" sheetId="32" r:id="rId3"/>
    <sheet name="os_dashboard" sheetId="34" r:id="rId4"/>
    <sheet name="smartphones_data_clean" sheetId="1" r:id="rId5"/>
    <sheet name="Quartile" sheetId="24" r:id="rId6"/>
  </sheets>
  <definedNames>
    <definedName name="_xlcn.WorksheetConnection_smartphones_data_clean.xlsxsmartphones_data_clean1" hidden="1">smartphones_data_clean[]</definedName>
    <definedName name="_xlcn.WorksheetConnection_smartphones_data_cleanAV1" hidden="1">smartphones_data_clean!$A:$V</definedName>
    <definedName name="A_R">#REF!</definedName>
    <definedName name="Avg_Price">#REF!</definedName>
    <definedName name="avg_rate">#REF!</definedName>
    <definedName name="BRANDS">#REF!</definedName>
    <definedName name="COUNT_5G">#REF!</definedName>
    <definedName name="Distinct_brand_count">#REF!</definedName>
    <definedName name="model_count">#REF!</definedName>
    <definedName name="MODELS">#REF!</definedName>
    <definedName name="OS">#REF!</definedName>
    <definedName name="P_B">#REF!</definedName>
    <definedName name="processor_brand">#REF!</definedName>
    <definedName name="RATING">#REF!</definedName>
    <definedName name="Slicer_brand_name">#N/A</definedName>
    <definedName name="Slicer_Brand_Status">#N/A</definedName>
    <definedName name="Slicer_model">#N/A</definedName>
    <definedName name="Slicer_os">#N/A</definedName>
    <definedName name="Slicer_processor_brand">#N/A</definedName>
    <definedName name="Slicer_Rating">#N/A</definedName>
    <definedName name="top_10_brands">#REF!</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 cacheId="18" r:id="rId25"/>
    <pivotCache cacheId="19" r:id="rId26"/>
    <pivotCache cacheId="20" r:id="rId27"/>
    <pivotCache cacheId="21" r:id="rId28"/>
    <pivotCache cacheId="22" r:id="rId29"/>
    <pivotCache cacheId="23" r:id="rId30"/>
    <pivotCache cacheId="24" r:id="rId31"/>
    <pivotCache cacheId="25" r:id="rId32"/>
    <pivotCache cacheId="26" r:id="rId33"/>
    <pivotCache cacheId="27" r:id="rId34"/>
    <pivotCache cacheId="28" r:id="rId35"/>
    <pivotCache cacheId="29" r:id="rId36"/>
  </pivotCaches>
  <extLst>
    <ext xmlns:x14="http://schemas.microsoft.com/office/spreadsheetml/2009/9/main" uri="{876F7934-8845-4945-9796-88D515C7AA90}">
      <x14:pivotCaches>
        <pivotCache cacheId="30" r:id="rId37"/>
      </x14:pivotCaches>
    </ext>
    <ext xmlns:x14="http://schemas.microsoft.com/office/spreadsheetml/2009/9/main" uri="{BBE1A952-AA13-448e-AADC-164F8A28A991}">
      <x14:slicerCaches>
        <x14:slicerCache r:id="rId38"/>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martphones_data_clean" name="smartphones_data_clean" connection="WorksheetConnection_smartphones_data_clean.xlsx!smartphones_data_clean"/>
          <x15:modelTable id="Range" name="Range" connection="WorksheetConnection_smartphones_data_clean!$A:$V"/>
        </x15:modelTables>
        <x15:modelRelationships>
          <x15:modelRelationship fromTable="Range" fromColumn="model" toTable="smartphones_data_clean" toColumn="model"/>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27" l="1" a="1"/>
  <c r="D4" i="27" s="1"/>
  <c r="X3" i="1" a="1"/>
  <c r="X3" i="1" s="1"/>
  <c r="X4" i="1" a="1"/>
  <c r="X4" i="1"/>
  <c r="X5" i="1" a="1"/>
  <c r="X5" i="1" s="1"/>
  <c r="X6" i="1" a="1"/>
  <c r="X6" i="1" s="1"/>
  <c r="X7" i="1" a="1"/>
  <c r="X7" i="1" s="1"/>
  <c r="X8" i="1" a="1"/>
  <c r="X8" i="1" s="1"/>
  <c r="X9" i="1" a="1"/>
  <c r="X9" i="1" s="1"/>
  <c r="X10" i="1" a="1"/>
  <c r="X10" i="1"/>
  <c r="X11" i="1" a="1"/>
  <c r="X11" i="1" s="1"/>
  <c r="X12" i="1" a="1"/>
  <c r="X12" i="1" s="1"/>
  <c r="X13" i="1" a="1"/>
  <c r="X13" i="1" s="1"/>
  <c r="X14" i="1" a="1"/>
  <c r="X14" i="1"/>
  <c r="X15" i="1" a="1"/>
  <c r="X15" i="1" s="1"/>
  <c r="X16" i="1" a="1"/>
  <c r="X16" i="1" s="1"/>
  <c r="X17" i="1" a="1"/>
  <c r="X17" i="1" s="1"/>
  <c r="X18" i="1" a="1"/>
  <c r="X18" i="1"/>
  <c r="X19" i="1" a="1"/>
  <c r="X19" i="1" s="1"/>
  <c r="X20" i="1" a="1"/>
  <c r="X20" i="1" s="1"/>
  <c r="X21" i="1" a="1"/>
  <c r="X21" i="1" s="1"/>
  <c r="X22" i="1" a="1"/>
  <c r="X22" i="1"/>
  <c r="X23" i="1" a="1"/>
  <c r="X23" i="1" s="1"/>
  <c r="X24" i="1" a="1"/>
  <c r="X24" i="1" s="1"/>
  <c r="X25" i="1" a="1"/>
  <c r="X25" i="1" s="1"/>
  <c r="X26" i="1" a="1"/>
  <c r="X26" i="1"/>
  <c r="X27" i="1" a="1"/>
  <c r="X27" i="1" s="1"/>
  <c r="X28" i="1" a="1"/>
  <c r="X28" i="1" s="1"/>
  <c r="X29" i="1" a="1"/>
  <c r="X29" i="1" s="1"/>
  <c r="X30" i="1" a="1"/>
  <c r="X30" i="1"/>
  <c r="X31" i="1" a="1"/>
  <c r="X31" i="1" s="1"/>
  <c r="X32" i="1" a="1"/>
  <c r="X32" i="1" s="1"/>
  <c r="X33" i="1" a="1"/>
  <c r="X33" i="1" s="1"/>
  <c r="X34" i="1" a="1"/>
  <c r="X34" i="1"/>
  <c r="X35" i="1" a="1"/>
  <c r="X35" i="1" s="1"/>
  <c r="X36" i="1" a="1"/>
  <c r="X36" i="1" s="1"/>
  <c r="X37" i="1" a="1"/>
  <c r="X37" i="1" s="1"/>
  <c r="X38" i="1" a="1"/>
  <c r="X38" i="1"/>
  <c r="X39" i="1" a="1"/>
  <c r="X39" i="1" s="1"/>
  <c r="X40" i="1" a="1"/>
  <c r="X40" i="1" s="1"/>
  <c r="X41" i="1" a="1"/>
  <c r="X41" i="1" s="1"/>
  <c r="X42" i="1" a="1"/>
  <c r="X42" i="1"/>
  <c r="X43" i="1" a="1"/>
  <c r="X43" i="1" s="1"/>
  <c r="X44" i="1" a="1"/>
  <c r="X44" i="1" s="1"/>
  <c r="X45" i="1" a="1"/>
  <c r="X45" i="1" s="1"/>
  <c r="X46" i="1" a="1"/>
  <c r="X46" i="1"/>
  <c r="X47" i="1" a="1"/>
  <c r="X47" i="1" s="1"/>
  <c r="X48" i="1" a="1"/>
  <c r="X48" i="1" s="1"/>
  <c r="X49" i="1" a="1"/>
  <c r="X49" i="1" s="1"/>
  <c r="X50" i="1" a="1"/>
  <c r="X50" i="1"/>
  <c r="X51" i="1" a="1"/>
  <c r="X51" i="1" s="1"/>
  <c r="X52" i="1" a="1"/>
  <c r="X52" i="1" s="1"/>
  <c r="X53" i="1" a="1"/>
  <c r="X53" i="1" s="1"/>
  <c r="X54" i="1" a="1"/>
  <c r="X54" i="1"/>
  <c r="X55" i="1" a="1"/>
  <c r="X55" i="1" s="1"/>
  <c r="X56" i="1" a="1"/>
  <c r="X56" i="1" s="1"/>
  <c r="X57" i="1" a="1"/>
  <c r="X57" i="1" s="1"/>
  <c r="X58" i="1" a="1"/>
  <c r="X58" i="1"/>
  <c r="X59" i="1" a="1"/>
  <c r="X59" i="1" s="1"/>
  <c r="X60" i="1" a="1"/>
  <c r="X60" i="1" s="1"/>
  <c r="X61" i="1" a="1"/>
  <c r="X61" i="1" s="1"/>
  <c r="X62" i="1" a="1"/>
  <c r="X62" i="1"/>
  <c r="X63" i="1" a="1"/>
  <c r="X63" i="1" s="1"/>
  <c r="X64" i="1" a="1"/>
  <c r="X64" i="1" s="1"/>
  <c r="X65" i="1" a="1"/>
  <c r="X65" i="1" s="1"/>
  <c r="X66" i="1" a="1"/>
  <c r="X66" i="1"/>
  <c r="X67" i="1" a="1"/>
  <c r="X67" i="1" s="1"/>
  <c r="X68" i="1" a="1"/>
  <c r="X68" i="1" s="1"/>
  <c r="X69" i="1" a="1"/>
  <c r="X69" i="1" s="1"/>
  <c r="X70" i="1" a="1"/>
  <c r="X70" i="1"/>
  <c r="X71" i="1" a="1"/>
  <c r="X71" i="1" s="1"/>
  <c r="X72" i="1" a="1"/>
  <c r="X72" i="1" s="1"/>
  <c r="X73" i="1" a="1"/>
  <c r="X73" i="1" s="1"/>
  <c r="X74" i="1" a="1"/>
  <c r="X74" i="1"/>
  <c r="X75" i="1" a="1"/>
  <c r="X75" i="1" s="1"/>
  <c r="X76" i="1" a="1"/>
  <c r="X76" i="1" s="1"/>
  <c r="X77" i="1" a="1"/>
  <c r="X77" i="1" s="1"/>
  <c r="X78" i="1" a="1"/>
  <c r="X78" i="1"/>
  <c r="X79" i="1" a="1"/>
  <c r="X79" i="1" s="1"/>
  <c r="X80" i="1" a="1"/>
  <c r="X80" i="1" s="1"/>
  <c r="X81" i="1" a="1"/>
  <c r="X81" i="1" s="1"/>
  <c r="X82" i="1" a="1"/>
  <c r="X82" i="1"/>
  <c r="X83" i="1" a="1"/>
  <c r="X83" i="1" s="1"/>
  <c r="X84" i="1" a="1"/>
  <c r="X84" i="1" s="1"/>
  <c r="X85" i="1" a="1"/>
  <c r="X85" i="1" s="1"/>
  <c r="X86" i="1" a="1"/>
  <c r="X86" i="1"/>
  <c r="X87" i="1" a="1"/>
  <c r="X87" i="1" s="1"/>
  <c r="X88" i="1" a="1"/>
  <c r="X88" i="1" s="1"/>
  <c r="X89" i="1" a="1"/>
  <c r="X89" i="1" s="1"/>
  <c r="X90" i="1" a="1"/>
  <c r="X90" i="1"/>
  <c r="X91" i="1" a="1"/>
  <c r="X91" i="1" s="1"/>
  <c r="X92" i="1" a="1"/>
  <c r="X92" i="1" s="1"/>
  <c r="X93" i="1" a="1"/>
  <c r="X93" i="1" s="1"/>
  <c r="X94" i="1" a="1"/>
  <c r="X94" i="1"/>
  <c r="X95" i="1" a="1"/>
  <c r="X95" i="1" s="1"/>
  <c r="X96" i="1" a="1"/>
  <c r="X96" i="1" s="1"/>
  <c r="X97" i="1" a="1"/>
  <c r="X97" i="1" s="1"/>
  <c r="X98" i="1" a="1"/>
  <c r="X98" i="1"/>
  <c r="X99" i="1" a="1"/>
  <c r="X99" i="1" s="1"/>
  <c r="X100" i="1" a="1"/>
  <c r="X100" i="1" s="1"/>
  <c r="X101" i="1" a="1"/>
  <c r="X101" i="1" s="1"/>
  <c r="X102" i="1" a="1"/>
  <c r="X102" i="1"/>
  <c r="X103" i="1" a="1"/>
  <c r="X103" i="1" s="1"/>
  <c r="X104" i="1" a="1"/>
  <c r="X104" i="1" s="1"/>
  <c r="X105" i="1" a="1"/>
  <c r="X105" i="1" s="1"/>
  <c r="X106" i="1" a="1"/>
  <c r="X106" i="1"/>
  <c r="X107" i="1" a="1"/>
  <c r="X107" i="1" s="1"/>
  <c r="X108" i="1" a="1"/>
  <c r="X108" i="1" s="1"/>
  <c r="X109" i="1" a="1"/>
  <c r="X109" i="1" s="1"/>
  <c r="X110" i="1" a="1"/>
  <c r="X110" i="1"/>
  <c r="X111" i="1" a="1"/>
  <c r="X111" i="1" s="1"/>
  <c r="X112" i="1" a="1"/>
  <c r="X112" i="1" s="1"/>
  <c r="X113" i="1" a="1"/>
  <c r="X113" i="1" s="1"/>
  <c r="X114" i="1" a="1"/>
  <c r="X114" i="1"/>
  <c r="X115" i="1" a="1"/>
  <c r="X115" i="1" s="1"/>
  <c r="X116" i="1" a="1"/>
  <c r="X116" i="1" s="1"/>
  <c r="X117" i="1" a="1"/>
  <c r="X117" i="1" s="1"/>
  <c r="X118" i="1" a="1"/>
  <c r="X118" i="1"/>
  <c r="X119" i="1" a="1"/>
  <c r="X119" i="1" s="1"/>
  <c r="X120" i="1" a="1"/>
  <c r="X120" i="1" s="1"/>
  <c r="X121" i="1" a="1"/>
  <c r="X121" i="1" s="1"/>
  <c r="X122" i="1" a="1"/>
  <c r="X122" i="1"/>
  <c r="X123" i="1" a="1"/>
  <c r="X123" i="1" s="1"/>
  <c r="X124" i="1" a="1"/>
  <c r="X124" i="1" s="1"/>
  <c r="X125" i="1" a="1"/>
  <c r="X125" i="1" s="1"/>
  <c r="X126" i="1" a="1"/>
  <c r="X126" i="1"/>
  <c r="X127" i="1" a="1"/>
  <c r="X127" i="1" s="1"/>
  <c r="X128" i="1" a="1"/>
  <c r="X128" i="1" s="1"/>
  <c r="X129" i="1" a="1"/>
  <c r="X129" i="1" s="1"/>
  <c r="X130" i="1" a="1"/>
  <c r="X130" i="1"/>
  <c r="X131" i="1" a="1"/>
  <c r="X131" i="1" s="1"/>
  <c r="X132" i="1" a="1"/>
  <c r="X132" i="1" s="1"/>
  <c r="X133" i="1" a="1"/>
  <c r="X133" i="1" s="1"/>
  <c r="X134" i="1" a="1"/>
  <c r="X134" i="1"/>
  <c r="X135" i="1" a="1"/>
  <c r="X135" i="1" s="1"/>
  <c r="X136" i="1" a="1"/>
  <c r="X136" i="1" s="1"/>
  <c r="X137" i="1" a="1"/>
  <c r="X137" i="1" s="1"/>
  <c r="X138" i="1" a="1"/>
  <c r="X138" i="1"/>
  <c r="X139" i="1" a="1"/>
  <c r="X139" i="1" s="1"/>
  <c r="X140" i="1" a="1"/>
  <c r="X140" i="1" s="1"/>
  <c r="X141" i="1" a="1"/>
  <c r="X141" i="1" s="1"/>
  <c r="X142" i="1" a="1"/>
  <c r="X142" i="1"/>
  <c r="X143" i="1" a="1"/>
  <c r="X143" i="1" s="1"/>
  <c r="X144" i="1" a="1"/>
  <c r="X144" i="1" s="1"/>
  <c r="X145" i="1" a="1"/>
  <c r="X145" i="1" s="1"/>
  <c r="X146" i="1" a="1"/>
  <c r="X146" i="1"/>
  <c r="X147" i="1" a="1"/>
  <c r="X147" i="1" s="1"/>
  <c r="X148" i="1" a="1"/>
  <c r="X148" i="1" s="1"/>
  <c r="X149" i="1" a="1"/>
  <c r="X149" i="1" s="1"/>
  <c r="X150" i="1" a="1"/>
  <c r="X150" i="1"/>
  <c r="X151" i="1" a="1"/>
  <c r="X151" i="1" s="1"/>
  <c r="X152" i="1" a="1"/>
  <c r="X152" i="1" s="1"/>
  <c r="X153" i="1" a="1"/>
  <c r="X153" i="1" s="1"/>
  <c r="X154" i="1" a="1"/>
  <c r="X154" i="1"/>
  <c r="X155" i="1" a="1"/>
  <c r="X155" i="1" s="1"/>
  <c r="X156" i="1" a="1"/>
  <c r="X156" i="1" s="1"/>
  <c r="X157" i="1" a="1"/>
  <c r="X157" i="1" s="1"/>
  <c r="X158" i="1" a="1"/>
  <c r="X158" i="1"/>
  <c r="X159" i="1" a="1"/>
  <c r="X159" i="1" s="1"/>
  <c r="X160" i="1" a="1"/>
  <c r="X160" i="1" s="1"/>
  <c r="X161" i="1" a="1"/>
  <c r="X161" i="1" s="1"/>
  <c r="X162" i="1" a="1"/>
  <c r="X162" i="1"/>
  <c r="X163" i="1" a="1"/>
  <c r="X163" i="1" s="1"/>
  <c r="X164" i="1" a="1"/>
  <c r="X164" i="1" s="1"/>
  <c r="X165" i="1" a="1"/>
  <c r="X165" i="1" s="1"/>
  <c r="X166" i="1" a="1"/>
  <c r="X166" i="1"/>
  <c r="X167" i="1" a="1"/>
  <c r="X167" i="1" s="1"/>
  <c r="X168" i="1" a="1"/>
  <c r="X168" i="1" s="1"/>
  <c r="X169" i="1" a="1"/>
  <c r="X169" i="1" s="1"/>
  <c r="X170" i="1" a="1"/>
  <c r="X170" i="1"/>
  <c r="X171" i="1" a="1"/>
  <c r="X171" i="1" s="1"/>
  <c r="X172" i="1" a="1"/>
  <c r="X172" i="1" s="1"/>
  <c r="X173" i="1" a="1"/>
  <c r="X173" i="1" s="1"/>
  <c r="X174" i="1" a="1"/>
  <c r="X174" i="1" s="1"/>
  <c r="X175" i="1" a="1"/>
  <c r="X175" i="1" s="1"/>
  <c r="X176" i="1" a="1"/>
  <c r="X176" i="1" s="1"/>
  <c r="X177" i="1" a="1"/>
  <c r="X177" i="1" s="1"/>
  <c r="X178" i="1" a="1"/>
  <c r="X178" i="1" s="1"/>
  <c r="X179" i="1" a="1"/>
  <c r="X179" i="1" s="1"/>
  <c r="X180" i="1" a="1"/>
  <c r="X180" i="1" s="1"/>
  <c r="X181" i="1" a="1"/>
  <c r="X181" i="1" s="1"/>
  <c r="X182" i="1" a="1"/>
  <c r="X182" i="1" s="1"/>
  <c r="X183" i="1" a="1"/>
  <c r="X183" i="1" s="1"/>
  <c r="X184" i="1" a="1"/>
  <c r="X184" i="1" s="1"/>
  <c r="X185" i="1" a="1"/>
  <c r="X185" i="1" s="1"/>
  <c r="X186" i="1" a="1"/>
  <c r="X186" i="1" s="1"/>
  <c r="X187" i="1" a="1"/>
  <c r="X187" i="1" s="1"/>
  <c r="X188" i="1" a="1"/>
  <c r="X188" i="1" s="1"/>
  <c r="X189" i="1" a="1"/>
  <c r="X189" i="1" s="1"/>
  <c r="X190" i="1" a="1"/>
  <c r="X190" i="1" s="1"/>
  <c r="X191" i="1" a="1"/>
  <c r="X191" i="1" s="1"/>
  <c r="X192" i="1" a="1"/>
  <c r="X192" i="1" s="1"/>
  <c r="X193" i="1" a="1"/>
  <c r="X193" i="1" s="1"/>
  <c r="X194" i="1" a="1"/>
  <c r="X194" i="1" s="1"/>
  <c r="X195" i="1" a="1"/>
  <c r="X195" i="1" s="1"/>
  <c r="X196" i="1" a="1"/>
  <c r="X196" i="1" s="1"/>
  <c r="X197" i="1" a="1"/>
  <c r="X197" i="1" s="1"/>
  <c r="X198" i="1" a="1"/>
  <c r="X198" i="1" s="1"/>
  <c r="X199" i="1" a="1"/>
  <c r="X199" i="1" s="1"/>
  <c r="X200" i="1" a="1"/>
  <c r="X200" i="1" s="1"/>
  <c r="X201" i="1" a="1"/>
  <c r="X201" i="1" s="1"/>
  <c r="X202" i="1" a="1"/>
  <c r="X202" i="1" s="1"/>
  <c r="X203" i="1" a="1"/>
  <c r="X203" i="1" s="1"/>
  <c r="X204" i="1" a="1"/>
  <c r="X204" i="1" s="1"/>
  <c r="X205" i="1" a="1"/>
  <c r="X205" i="1" s="1"/>
  <c r="X206" i="1" a="1"/>
  <c r="X206" i="1" s="1"/>
  <c r="X207" i="1" a="1"/>
  <c r="X207" i="1" s="1"/>
  <c r="X208" i="1" a="1"/>
  <c r="X208" i="1" s="1"/>
  <c r="X209" i="1" a="1"/>
  <c r="X209" i="1" s="1"/>
  <c r="X210" i="1" a="1"/>
  <c r="X210" i="1" s="1"/>
  <c r="X211" i="1" a="1"/>
  <c r="X211" i="1" s="1"/>
  <c r="X212" i="1" a="1"/>
  <c r="X212" i="1" s="1"/>
  <c r="X213" i="1" a="1"/>
  <c r="X213" i="1" s="1"/>
  <c r="X214" i="1" a="1"/>
  <c r="X214" i="1" s="1"/>
  <c r="X215" i="1" a="1"/>
  <c r="X215" i="1" s="1"/>
  <c r="X216" i="1" a="1"/>
  <c r="X216" i="1" s="1"/>
  <c r="X217" i="1" a="1"/>
  <c r="X217" i="1" s="1"/>
  <c r="X218" i="1" a="1"/>
  <c r="X218" i="1" s="1"/>
  <c r="X219" i="1" a="1"/>
  <c r="X219" i="1" s="1"/>
  <c r="X220" i="1" a="1"/>
  <c r="X220" i="1" s="1"/>
  <c r="X221" i="1" a="1"/>
  <c r="X221" i="1" s="1"/>
  <c r="X222" i="1" a="1"/>
  <c r="X222" i="1" s="1"/>
  <c r="X223" i="1" a="1"/>
  <c r="X223" i="1" s="1"/>
  <c r="X224" i="1" a="1"/>
  <c r="X224" i="1" s="1"/>
  <c r="X225" i="1" a="1"/>
  <c r="X225" i="1" s="1"/>
  <c r="X226" i="1" a="1"/>
  <c r="X226" i="1" s="1"/>
  <c r="X227" i="1" a="1"/>
  <c r="X227" i="1" s="1"/>
  <c r="X228" i="1" a="1"/>
  <c r="X228" i="1" s="1"/>
  <c r="X229" i="1" a="1"/>
  <c r="X229" i="1" s="1"/>
  <c r="X230" i="1" a="1"/>
  <c r="X230" i="1" s="1"/>
  <c r="X231" i="1" a="1"/>
  <c r="X231" i="1" s="1"/>
  <c r="X232" i="1" a="1"/>
  <c r="X232" i="1" s="1"/>
  <c r="X233" i="1" a="1"/>
  <c r="X233" i="1" s="1"/>
  <c r="X234" i="1" a="1"/>
  <c r="X234" i="1" s="1"/>
  <c r="X235" i="1" a="1"/>
  <c r="X235" i="1" s="1"/>
  <c r="X236" i="1" a="1"/>
  <c r="X236" i="1" s="1"/>
  <c r="X237" i="1" a="1"/>
  <c r="X237" i="1" s="1"/>
  <c r="X238" i="1" a="1"/>
  <c r="X238" i="1" s="1"/>
  <c r="X239" i="1" a="1"/>
  <c r="X239" i="1" s="1"/>
  <c r="X240" i="1" a="1"/>
  <c r="X240" i="1" s="1"/>
  <c r="X241" i="1" a="1"/>
  <c r="X241" i="1" s="1"/>
  <c r="X242" i="1" a="1"/>
  <c r="X242" i="1" s="1"/>
  <c r="X243" i="1" a="1"/>
  <c r="X243" i="1" s="1"/>
  <c r="X244" i="1" a="1"/>
  <c r="X244" i="1" s="1"/>
  <c r="X245" i="1" a="1"/>
  <c r="X245" i="1" s="1"/>
  <c r="X246" i="1" a="1"/>
  <c r="X246" i="1" s="1"/>
  <c r="X247" i="1" a="1"/>
  <c r="X247" i="1" s="1"/>
  <c r="X248" i="1" a="1"/>
  <c r="X248" i="1" s="1"/>
  <c r="X249" i="1" a="1"/>
  <c r="X249" i="1" s="1"/>
  <c r="X250" i="1" a="1"/>
  <c r="X250" i="1" s="1"/>
  <c r="X251" i="1" a="1"/>
  <c r="X251" i="1" s="1"/>
  <c r="X252" i="1" a="1"/>
  <c r="X252" i="1" s="1"/>
  <c r="X253" i="1" a="1"/>
  <c r="X253" i="1" s="1"/>
  <c r="X254" i="1" a="1"/>
  <c r="X254" i="1" s="1"/>
  <c r="X255" i="1" a="1"/>
  <c r="X255" i="1" s="1"/>
  <c r="X256" i="1" a="1"/>
  <c r="X256" i="1" s="1"/>
  <c r="X257" i="1" a="1"/>
  <c r="X257" i="1" s="1"/>
  <c r="X258" i="1" a="1"/>
  <c r="X258" i="1" s="1"/>
  <c r="X259" i="1" a="1"/>
  <c r="X259" i="1" s="1"/>
  <c r="X260" i="1" a="1"/>
  <c r="X260" i="1" s="1"/>
  <c r="X261" i="1" a="1"/>
  <c r="X261" i="1" s="1"/>
  <c r="X262" i="1" a="1"/>
  <c r="X262" i="1" s="1"/>
  <c r="X263" i="1" a="1"/>
  <c r="X263" i="1" s="1"/>
  <c r="X264" i="1" a="1"/>
  <c r="X264" i="1" s="1"/>
  <c r="X265" i="1" a="1"/>
  <c r="X265" i="1" s="1"/>
  <c r="X266" i="1" a="1"/>
  <c r="X266" i="1" s="1"/>
  <c r="X267" i="1" a="1"/>
  <c r="X267" i="1" s="1"/>
  <c r="X268" i="1" a="1"/>
  <c r="X268" i="1" s="1"/>
  <c r="X269" i="1" a="1"/>
  <c r="X269" i="1" s="1"/>
  <c r="X270" i="1" a="1"/>
  <c r="X270" i="1" s="1"/>
  <c r="X271" i="1" a="1"/>
  <c r="X271" i="1" s="1"/>
  <c r="X272" i="1" a="1"/>
  <c r="X272" i="1" s="1"/>
  <c r="X273" i="1" a="1"/>
  <c r="X273" i="1" s="1"/>
  <c r="X274" i="1" a="1"/>
  <c r="X274" i="1" s="1"/>
  <c r="X275" i="1" a="1"/>
  <c r="X275" i="1" s="1"/>
  <c r="X276" i="1" a="1"/>
  <c r="X276" i="1" s="1"/>
  <c r="X277" i="1" a="1"/>
  <c r="X277" i="1" s="1"/>
  <c r="X278" i="1" a="1"/>
  <c r="X278" i="1" s="1"/>
  <c r="X279" i="1" a="1"/>
  <c r="X279" i="1" s="1"/>
  <c r="X280" i="1" a="1"/>
  <c r="X280" i="1" s="1"/>
  <c r="X281" i="1" a="1"/>
  <c r="X281" i="1" s="1"/>
  <c r="X282" i="1" a="1"/>
  <c r="X282" i="1" s="1"/>
  <c r="X283" i="1" a="1"/>
  <c r="X283" i="1" s="1"/>
  <c r="X284" i="1" a="1"/>
  <c r="X284" i="1" s="1"/>
  <c r="X285" i="1" a="1"/>
  <c r="X285" i="1" s="1"/>
  <c r="X286" i="1" a="1"/>
  <c r="X286" i="1" s="1"/>
  <c r="X287" i="1" a="1"/>
  <c r="X287" i="1" s="1"/>
  <c r="X288" i="1" a="1"/>
  <c r="X288" i="1" s="1"/>
  <c r="X289" i="1" a="1"/>
  <c r="X289" i="1" s="1"/>
  <c r="X290" i="1" a="1"/>
  <c r="X290" i="1" s="1"/>
  <c r="X291" i="1" a="1"/>
  <c r="X291" i="1" s="1"/>
  <c r="X292" i="1" a="1"/>
  <c r="X292" i="1" s="1"/>
  <c r="X293" i="1" a="1"/>
  <c r="X293" i="1" s="1"/>
  <c r="X294" i="1" a="1"/>
  <c r="X294" i="1" s="1"/>
  <c r="X295" i="1" a="1"/>
  <c r="X295" i="1" s="1"/>
  <c r="X296" i="1" a="1"/>
  <c r="X296" i="1" s="1"/>
  <c r="X297" i="1" a="1"/>
  <c r="X297" i="1" s="1"/>
  <c r="X298" i="1" a="1"/>
  <c r="X298" i="1" s="1"/>
  <c r="X299" i="1" a="1"/>
  <c r="X299" i="1" s="1"/>
  <c r="X300" i="1" a="1"/>
  <c r="X300" i="1" s="1"/>
  <c r="X301" i="1" a="1"/>
  <c r="X301" i="1" s="1"/>
  <c r="X302" i="1" a="1"/>
  <c r="X302" i="1"/>
  <c r="X303" i="1" a="1"/>
  <c r="X303" i="1" s="1"/>
  <c r="X304" i="1" a="1"/>
  <c r="X304" i="1"/>
  <c r="X305" i="1" a="1"/>
  <c r="X305" i="1" s="1"/>
  <c r="X306" i="1" a="1"/>
  <c r="X306" i="1"/>
  <c r="X307" i="1" a="1"/>
  <c r="X307" i="1" s="1"/>
  <c r="X308" i="1" a="1"/>
  <c r="X308" i="1"/>
  <c r="X309" i="1" a="1"/>
  <c r="X309" i="1" s="1"/>
  <c r="X310" i="1" a="1"/>
  <c r="X310" i="1"/>
  <c r="X311" i="1" a="1"/>
  <c r="X311" i="1" s="1"/>
  <c r="X312" i="1" a="1"/>
  <c r="X312" i="1"/>
  <c r="X313" i="1" a="1"/>
  <c r="X313" i="1" s="1"/>
  <c r="X314" i="1" a="1"/>
  <c r="X314" i="1"/>
  <c r="X315" i="1" a="1"/>
  <c r="X315" i="1" s="1"/>
  <c r="X316" i="1" a="1"/>
  <c r="X316" i="1"/>
  <c r="X317" i="1" a="1"/>
  <c r="X317" i="1" s="1"/>
  <c r="X318" i="1" a="1"/>
  <c r="X318" i="1"/>
  <c r="X319" i="1" a="1"/>
  <c r="X319" i="1" s="1"/>
  <c r="X320" i="1" a="1"/>
  <c r="X320" i="1"/>
  <c r="X321" i="1" a="1"/>
  <c r="X321" i="1" s="1"/>
  <c r="X322" i="1" a="1"/>
  <c r="X322" i="1" s="1"/>
  <c r="X323" i="1" a="1"/>
  <c r="X323" i="1" s="1"/>
  <c r="X324" i="1" a="1"/>
  <c r="X324" i="1"/>
  <c r="X325" i="1" a="1"/>
  <c r="X325" i="1" s="1"/>
  <c r="X326" i="1" a="1"/>
  <c r="X326" i="1" s="1"/>
  <c r="X327" i="1" a="1"/>
  <c r="X327" i="1" s="1"/>
  <c r="X328" i="1" a="1"/>
  <c r="X328" i="1"/>
  <c r="X329" i="1" a="1"/>
  <c r="X329" i="1" s="1"/>
  <c r="X330" i="1" a="1"/>
  <c r="X330" i="1" s="1"/>
  <c r="X331" i="1" a="1"/>
  <c r="X331" i="1" s="1"/>
  <c r="X332" i="1" a="1"/>
  <c r="X332" i="1"/>
  <c r="X333" i="1" a="1"/>
  <c r="X333" i="1" s="1"/>
  <c r="X334" i="1" a="1"/>
  <c r="X334" i="1" s="1"/>
  <c r="X335" i="1" a="1"/>
  <c r="X335" i="1" s="1"/>
  <c r="X336" i="1" a="1"/>
  <c r="X336" i="1"/>
  <c r="X337" i="1" a="1"/>
  <c r="X337" i="1" s="1"/>
  <c r="X338" i="1" a="1"/>
  <c r="X338" i="1" s="1"/>
  <c r="X339" i="1" a="1"/>
  <c r="X339" i="1" s="1"/>
  <c r="X340" i="1" a="1"/>
  <c r="X340" i="1"/>
  <c r="X341" i="1" a="1"/>
  <c r="X341" i="1" s="1"/>
  <c r="X342" i="1" a="1"/>
  <c r="X342" i="1" s="1"/>
  <c r="X343" i="1" a="1"/>
  <c r="X343" i="1" s="1"/>
  <c r="X344" i="1" a="1"/>
  <c r="X344" i="1"/>
  <c r="X345" i="1" a="1"/>
  <c r="X345" i="1" s="1"/>
  <c r="X346" i="1" a="1"/>
  <c r="X346" i="1" s="1"/>
  <c r="X347" i="1" a="1"/>
  <c r="X347" i="1" s="1"/>
  <c r="X348" i="1" a="1"/>
  <c r="X348" i="1"/>
  <c r="X349" i="1" a="1"/>
  <c r="X349" i="1" s="1"/>
  <c r="X350" i="1" a="1"/>
  <c r="X350" i="1" s="1"/>
  <c r="X351" i="1" a="1"/>
  <c r="X351" i="1" s="1"/>
  <c r="X352" i="1" a="1"/>
  <c r="X352" i="1"/>
  <c r="X353" i="1" a="1"/>
  <c r="X353" i="1" s="1"/>
  <c r="X354" i="1" a="1"/>
  <c r="X354" i="1" s="1"/>
  <c r="X355" i="1" a="1"/>
  <c r="X355" i="1" s="1"/>
  <c r="X356" i="1" a="1"/>
  <c r="X356" i="1"/>
  <c r="X357" i="1" a="1"/>
  <c r="X357" i="1" s="1"/>
  <c r="X358" i="1" a="1"/>
  <c r="X358" i="1" s="1"/>
  <c r="X359" i="1" a="1"/>
  <c r="X359" i="1" s="1"/>
  <c r="X360" i="1" a="1"/>
  <c r="X360" i="1"/>
  <c r="X361" i="1" a="1"/>
  <c r="X361" i="1" s="1"/>
  <c r="X362" i="1" a="1"/>
  <c r="X362" i="1" s="1"/>
  <c r="X363" i="1" a="1"/>
  <c r="X363" i="1" s="1"/>
  <c r="X364" i="1" a="1"/>
  <c r="X364" i="1"/>
  <c r="X365" i="1" a="1"/>
  <c r="X365" i="1" s="1"/>
  <c r="X366" i="1" a="1"/>
  <c r="X366" i="1" s="1"/>
  <c r="X367" i="1" a="1"/>
  <c r="X367" i="1" s="1"/>
  <c r="X368" i="1" a="1"/>
  <c r="X368" i="1"/>
  <c r="X369" i="1" a="1"/>
  <c r="X369" i="1" s="1"/>
  <c r="X370" i="1" a="1"/>
  <c r="X370" i="1" s="1"/>
  <c r="X371" i="1" a="1"/>
  <c r="X371" i="1" s="1"/>
  <c r="X372" i="1" a="1"/>
  <c r="X372" i="1"/>
  <c r="X373" i="1" a="1"/>
  <c r="X373" i="1" s="1"/>
  <c r="X374" i="1" a="1"/>
  <c r="X374" i="1" s="1"/>
  <c r="X375" i="1" a="1"/>
  <c r="X375" i="1" s="1"/>
  <c r="X376" i="1" a="1"/>
  <c r="X376" i="1"/>
  <c r="X377" i="1" a="1"/>
  <c r="X377" i="1" s="1"/>
  <c r="X378" i="1" a="1"/>
  <c r="X378" i="1" s="1"/>
  <c r="X379" i="1" a="1"/>
  <c r="X379" i="1" s="1"/>
  <c r="X380" i="1" a="1"/>
  <c r="X380" i="1"/>
  <c r="X381" i="1" a="1"/>
  <c r="X381" i="1" s="1"/>
  <c r="X382" i="1" a="1"/>
  <c r="X382" i="1" s="1"/>
  <c r="X383" i="1" a="1"/>
  <c r="X383" i="1" s="1"/>
  <c r="X384" i="1" a="1"/>
  <c r="X384" i="1"/>
  <c r="X385" i="1" a="1"/>
  <c r="X385" i="1" s="1"/>
  <c r="X386" i="1" a="1"/>
  <c r="X386" i="1" s="1"/>
  <c r="X387" i="1" a="1"/>
  <c r="X387" i="1" s="1"/>
  <c r="X388" i="1" a="1"/>
  <c r="X388" i="1"/>
  <c r="X389" i="1" a="1"/>
  <c r="X389" i="1" s="1"/>
  <c r="X390" i="1" a="1"/>
  <c r="X390" i="1" s="1"/>
  <c r="X391" i="1" a="1"/>
  <c r="X391" i="1" s="1"/>
  <c r="X392" i="1" a="1"/>
  <c r="X392" i="1"/>
  <c r="X393" i="1" a="1"/>
  <c r="X393" i="1" s="1"/>
  <c r="X394" i="1" a="1"/>
  <c r="X394" i="1" s="1"/>
  <c r="X395" i="1" a="1"/>
  <c r="X395" i="1" s="1"/>
  <c r="X396" i="1" a="1"/>
  <c r="X396" i="1"/>
  <c r="X397" i="1" a="1"/>
  <c r="X397" i="1" s="1"/>
  <c r="X398" i="1" a="1"/>
  <c r="X398" i="1" s="1"/>
  <c r="X399" i="1" a="1"/>
  <c r="X399" i="1" s="1"/>
  <c r="X400" i="1" a="1"/>
  <c r="X400" i="1"/>
  <c r="X401" i="1" a="1"/>
  <c r="X401" i="1" s="1"/>
  <c r="X402" i="1" a="1"/>
  <c r="X402" i="1" s="1"/>
  <c r="X403" i="1" a="1"/>
  <c r="X403" i="1" s="1"/>
  <c r="X404" i="1" a="1"/>
  <c r="X404" i="1"/>
  <c r="X405" i="1" a="1"/>
  <c r="X405" i="1" s="1"/>
  <c r="X406" i="1" a="1"/>
  <c r="X406" i="1" s="1"/>
  <c r="X407" i="1" a="1"/>
  <c r="X407" i="1" s="1"/>
  <c r="X408" i="1" a="1"/>
  <c r="X408" i="1"/>
  <c r="X409" i="1" a="1"/>
  <c r="X409" i="1" s="1"/>
  <c r="X410" i="1" a="1"/>
  <c r="X410" i="1" s="1"/>
  <c r="X411" i="1" a="1"/>
  <c r="X411" i="1" s="1"/>
  <c r="X412" i="1" a="1"/>
  <c r="X412" i="1"/>
  <c r="X413" i="1" a="1"/>
  <c r="X413" i="1" s="1"/>
  <c r="X414" i="1" a="1"/>
  <c r="X414" i="1" s="1"/>
  <c r="X415" i="1" a="1"/>
  <c r="X415" i="1" s="1"/>
  <c r="X416" i="1" a="1"/>
  <c r="X416" i="1"/>
  <c r="X417" i="1" a="1"/>
  <c r="X417" i="1" s="1"/>
  <c r="X418" i="1" a="1"/>
  <c r="X418" i="1" s="1"/>
  <c r="X419" i="1" a="1"/>
  <c r="X419" i="1" s="1"/>
  <c r="X420" i="1" a="1"/>
  <c r="X420" i="1"/>
  <c r="X421" i="1" a="1"/>
  <c r="X421" i="1" s="1"/>
  <c r="X422" i="1" a="1"/>
  <c r="X422" i="1" s="1"/>
  <c r="X423" i="1" a="1"/>
  <c r="X423" i="1" s="1"/>
  <c r="X424" i="1" a="1"/>
  <c r="X424" i="1"/>
  <c r="X425" i="1" a="1"/>
  <c r="X425" i="1" s="1"/>
  <c r="X426" i="1" a="1"/>
  <c r="X426" i="1" s="1"/>
  <c r="X427" i="1" a="1"/>
  <c r="X427" i="1" s="1"/>
  <c r="X428" i="1" a="1"/>
  <c r="X428" i="1"/>
  <c r="X429" i="1" a="1"/>
  <c r="X429" i="1" s="1"/>
  <c r="X430" i="1" a="1"/>
  <c r="X430" i="1" s="1"/>
  <c r="X431" i="1" a="1"/>
  <c r="X431" i="1" s="1"/>
  <c r="X432" i="1" a="1"/>
  <c r="X432" i="1"/>
  <c r="X433" i="1" a="1"/>
  <c r="X433" i="1" s="1"/>
  <c r="X434" i="1" a="1"/>
  <c r="X434" i="1" s="1"/>
  <c r="X435" i="1" a="1"/>
  <c r="X435" i="1" s="1"/>
  <c r="X436" i="1" a="1"/>
  <c r="X436" i="1"/>
  <c r="X437" i="1" a="1"/>
  <c r="X437" i="1" s="1"/>
  <c r="X438" i="1" a="1"/>
  <c r="X438" i="1" s="1"/>
  <c r="X439" i="1" a="1"/>
  <c r="X439" i="1" s="1"/>
  <c r="X440" i="1" a="1"/>
  <c r="X440" i="1"/>
  <c r="X441" i="1" a="1"/>
  <c r="X441" i="1" s="1"/>
  <c r="X442" i="1" a="1"/>
  <c r="X442" i="1" s="1"/>
  <c r="X443" i="1" a="1"/>
  <c r="X443" i="1" s="1"/>
  <c r="X444" i="1" a="1"/>
  <c r="X444" i="1"/>
  <c r="X445" i="1" a="1"/>
  <c r="X445" i="1" s="1"/>
  <c r="X446" i="1" a="1"/>
  <c r="X446" i="1" s="1"/>
  <c r="X447" i="1" a="1"/>
  <c r="X447" i="1" s="1"/>
  <c r="X448" i="1" a="1"/>
  <c r="X448" i="1"/>
  <c r="X449" i="1" a="1"/>
  <c r="X449" i="1" s="1"/>
  <c r="X450" i="1" a="1"/>
  <c r="X450" i="1" s="1"/>
  <c r="X451" i="1" a="1"/>
  <c r="X451" i="1" s="1"/>
  <c r="X452" i="1" a="1"/>
  <c r="X452" i="1"/>
  <c r="X453" i="1" a="1"/>
  <c r="X453" i="1" s="1"/>
  <c r="X454" i="1" a="1"/>
  <c r="X454" i="1" s="1"/>
  <c r="X455" i="1" a="1"/>
  <c r="X455" i="1" s="1"/>
  <c r="X456" i="1" a="1"/>
  <c r="X456" i="1"/>
  <c r="X457" i="1" a="1"/>
  <c r="X457" i="1" s="1"/>
  <c r="X458" i="1" a="1"/>
  <c r="X458" i="1" s="1"/>
  <c r="X459" i="1" a="1"/>
  <c r="X459" i="1" s="1"/>
  <c r="X460" i="1" a="1"/>
  <c r="X460" i="1"/>
  <c r="X461" i="1" a="1"/>
  <c r="X461" i="1" s="1"/>
  <c r="X462" i="1" a="1"/>
  <c r="X462" i="1" s="1"/>
  <c r="X463" i="1" a="1"/>
  <c r="X463" i="1" s="1"/>
  <c r="X464" i="1" a="1"/>
  <c r="X464" i="1"/>
  <c r="X465" i="1" a="1"/>
  <c r="X465" i="1" s="1"/>
  <c r="X466" i="1" a="1"/>
  <c r="X466" i="1" s="1"/>
  <c r="X467" i="1" a="1"/>
  <c r="X467" i="1" s="1"/>
  <c r="X468" i="1" a="1"/>
  <c r="X468" i="1"/>
  <c r="X469" i="1" a="1"/>
  <c r="X469" i="1" s="1"/>
  <c r="X470" i="1" a="1"/>
  <c r="X470" i="1" s="1"/>
  <c r="X471" i="1" a="1"/>
  <c r="X471" i="1" s="1"/>
  <c r="X472" i="1" a="1"/>
  <c r="X472" i="1"/>
  <c r="X473" i="1" a="1"/>
  <c r="X473" i="1" s="1"/>
  <c r="X474" i="1" a="1"/>
  <c r="X474" i="1" s="1"/>
  <c r="X475" i="1" a="1"/>
  <c r="X475" i="1" s="1"/>
  <c r="X476" i="1" a="1"/>
  <c r="X476" i="1"/>
  <c r="X477" i="1" a="1"/>
  <c r="X477" i="1" s="1"/>
  <c r="X478" i="1" a="1"/>
  <c r="X478" i="1" s="1"/>
  <c r="X479" i="1" a="1"/>
  <c r="X479" i="1" s="1"/>
  <c r="X480" i="1" a="1"/>
  <c r="X480" i="1"/>
  <c r="X481" i="1" a="1"/>
  <c r="X481" i="1" s="1"/>
  <c r="X482" i="1" a="1"/>
  <c r="X482" i="1" s="1"/>
  <c r="X483" i="1" a="1"/>
  <c r="X483" i="1" s="1"/>
  <c r="X484" i="1" a="1"/>
  <c r="X484" i="1"/>
  <c r="X485" i="1" a="1"/>
  <c r="X485" i="1" s="1"/>
  <c r="X486" i="1" a="1"/>
  <c r="X486" i="1" s="1"/>
  <c r="X487" i="1" a="1"/>
  <c r="X487" i="1" s="1"/>
  <c r="X488" i="1" a="1"/>
  <c r="X488" i="1"/>
  <c r="X489" i="1" a="1"/>
  <c r="X489" i="1" s="1"/>
  <c r="X490" i="1" a="1"/>
  <c r="X490" i="1" s="1"/>
  <c r="X491" i="1" a="1"/>
  <c r="X491" i="1" s="1"/>
  <c r="X492" i="1" a="1"/>
  <c r="X492" i="1"/>
  <c r="X493" i="1" a="1"/>
  <c r="X493" i="1" s="1"/>
  <c r="X494" i="1" a="1"/>
  <c r="X494" i="1" s="1"/>
  <c r="X495" i="1" a="1"/>
  <c r="X495" i="1" s="1"/>
  <c r="X496" i="1" a="1"/>
  <c r="X496" i="1"/>
  <c r="X497" i="1" a="1"/>
  <c r="X497" i="1" s="1"/>
  <c r="X498" i="1" a="1"/>
  <c r="X498" i="1" s="1"/>
  <c r="X499" i="1" a="1"/>
  <c r="X499" i="1" s="1"/>
  <c r="X500" i="1" a="1"/>
  <c r="X500" i="1"/>
  <c r="X501" i="1" a="1"/>
  <c r="X501" i="1" s="1"/>
  <c r="X502" i="1" a="1"/>
  <c r="X502" i="1" s="1"/>
  <c r="X503" i="1" a="1"/>
  <c r="X503" i="1" s="1"/>
  <c r="X504" i="1" a="1"/>
  <c r="X504" i="1"/>
  <c r="X505" i="1" a="1"/>
  <c r="X505" i="1" s="1"/>
  <c r="X506" i="1" a="1"/>
  <c r="X506" i="1" s="1"/>
  <c r="X507" i="1" a="1"/>
  <c r="X507" i="1" s="1"/>
  <c r="X508" i="1" a="1"/>
  <c r="X508" i="1"/>
  <c r="X509" i="1" a="1"/>
  <c r="X509" i="1" s="1"/>
  <c r="X510" i="1" a="1"/>
  <c r="X510" i="1" s="1"/>
  <c r="X511" i="1" a="1"/>
  <c r="X511" i="1" s="1"/>
  <c r="X512" i="1" a="1"/>
  <c r="X512" i="1"/>
  <c r="X513" i="1" a="1"/>
  <c r="X513" i="1" s="1"/>
  <c r="X514" i="1" a="1"/>
  <c r="X514" i="1" s="1"/>
  <c r="X515" i="1" a="1"/>
  <c r="X515" i="1" s="1"/>
  <c r="X516" i="1" a="1"/>
  <c r="X516" i="1"/>
  <c r="X517" i="1" a="1"/>
  <c r="X517" i="1" s="1"/>
  <c r="X518" i="1" a="1"/>
  <c r="X518" i="1" s="1"/>
  <c r="X519" i="1" a="1"/>
  <c r="X519" i="1" s="1"/>
  <c r="X520" i="1" a="1"/>
  <c r="X520" i="1"/>
  <c r="X521" i="1" a="1"/>
  <c r="X521" i="1" s="1"/>
  <c r="X522" i="1" a="1"/>
  <c r="X522" i="1" s="1"/>
  <c r="X523" i="1" a="1"/>
  <c r="X523" i="1" s="1"/>
  <c r="X524" i="1" a="1"/>
  <c r="X524" i="1"/>
  <c r="X525" i="1" a="1"/>
  <c r="X525" i="1" s="1"/>
  <c r="X526" i="1" a="1"/>
  <c r="X526" i="1" s="1"/>
  <c r="X527" i="1" a="1"/>
  <c r="X527" i="1" s="1"/>
  <c r="X528" i="1" a="1"/>
  <c r="X528" i="1"/>
  <c r="X529" i="1" a="1"/>
  <c r="X529" i="1" s="1"/>
  <c r="X530" i="1" a="1"/>
  <c r="X530" i="1" s="1"/>
  <c r="X531" i="1" a="1"/>
  <c r="X531" i="1" s="1"/>
  <c r="X532" i="1" a="1"/>
  <c r="X532" i="1"/>
  <c r="X533" i="1" a="1"/>
  <c r="X533" i="1" s="1"/>
  <c r="X534" i="1" a="1"/>
  <c r="X534" i="1" s="1"/>
  <c r="X535" i="1" a="1"/>
  <c r="X535" i="1" s="1"/>
  <c r="X536" i="1" a="1"/>
  <c r="X536" i="1"/>
  <c r="X537" i="1" a="1"/>
  <c r="X537" i="1" s="1"/>
  <c r="X538" i="1" a="1"/>
  <c r="X538" i="1" s="1"/>
  <c r="X539" i="1" a="1"/>
  <c r="X539" i="1" s="1"/>
  <c r="X540" i="1" a="1"/>
  <c r="X540" i="1"/>
  <c r="X541" i="1" a="1"/>
  <c r="X541" i="1" s="1"/>
  <c r="X542" i="1" a="1"/>
  <c r="X542" i="1" s="1"/>
  <c r="X543" i="1" a="1"/>
  <c r="X543" i="1" s="1"/>
  <c r="X544" i="1" a="1"/>
  <c r="X544" i="1"/>
  <c r="X545" i="1" a="1"/>
  <c r="X545" i="1" s="1"/>
  <c r="X546" i="1" a="1"/>
  <c r="X546" i="1" s="1"/>
  <c r="X547" i="1" a="1"/>
  <c r="X547" i="1" s="1"/>
  <c r="X548" i="1" a="1"/>
  <c r="X548" i="1"/>
  <c r="X549" i="1" a="1"/>
  <c r="X549" i="1" s="1"/>
  <c r="X550" i="1" a="1"/>
  <c r="X550" i="1" s="1"/>
  <c r="X551" i="1" a="1"/>
  <c r="X551" i="1" s="1"/>
  <c r="X552" i="1" a="1"/>
  <c r="X552" i="1"/>
  <c r="X553" i="1" a="1"/>
  <c r="X553" i="1" s="1"/>
  <c r="X554" i="1" a="1"/>
  <c r="X554" i="1" s="1"/>
  <c r="X555" i="1" a="1"/>
  <c r="X555" i="1" s="1"/>
  <c r="X556" i="1" a="1"/>
  <c r="X556" i="1"/>
  <c r="X557" i="1" a="1"/>
  <c r="X557" i="1" s="1"/>
  <c r="X558" i="1" a="1"/>
  <c r="X558" i="1" s="1"/>
  <c r="X559" i="1" a="1"/>
  <c r="X559" i="1" s="1"/>
  <c r="X560" i="1" a="1"/>
  <c r="X560" i="1"/>
  <c r="X561" i="1" a="1"/>
  <c r="X561" i="1" s="1"/>
  <c r="X562" i="1" a="1"/>
  <c r="X562" i="1" s="1"/>
  <c r="X563" i="1" a="1"/>
  <c r="X563" i="1" s="1"/>
  <c r="X564" i="1" a="1"/>
  <c r="X564" i="1"/>
  <c r="X565" i="1" a="1"/>
  <c r="X565" i="1" s="1"/>
  <c r="X566" i="1" a="1"/>
  <c r="X566" i="1" s="1"/>
  <c r="X567" i="1" a="1"/>
  <c r="X567" i="1" s="1"/>
  <c r="X568" i="1" a="1"/>
  <c r="X568" i="1"/>
  <c r="X569" i="1" a="1"/>
  <c r="X569" i="1" s="1"/>
  <c r="X570" i="1" a="1"/>
  <c r="X570" i="1" s="1"/>
  <c r="X571" i="1" a="1"/>
  <c r="X571" i="1" s="1"/>
  <c r="X572" i="1" a="1"/>
  <c r="X572" i="1"/>
  <c r="X573" i="1" a="1"/>
  <c r="X573" i="1" s="1"/>
  <c r="X574" i="1" a="1"/>
  <c r="X574" i="1" s="1"/>
  <c r="X575" i="1" a="1"/>
  <c r="X575" i="1" s="1"/>
  <c r="X576" i="1" a="1"/>
  <c r="X576" i="1"/>
  <c r="X577" i="1" a="1"/>
  <c r="X577" i="1" s="1"/>
  <c r="X578" i="1" a="1"/>
  <c r="X578" i="1" s="1"/>
  <c r="X579" i="1" a="1"/>
  <c r="X579" i="1" s="1"/>
  <c r="X580" i="1" a="1"/>
  <c r="X580" i="1"/>
  <c r="X581" i="1" a="1"/>
  <c r="X581" i="1" s="1"/>
  <c r="X582" i="1" a="1"/>
  <c r="X582" i="1" s="1"/>
  <c r="X583" i="1" a="1"/>
  <c r="X583" i="1" s="1"/>
  <c r="X584" i="1" a="1"/>
  <c r="X584" i="1"/>
  <c r="X585" i="1" a="1"/>
  <c r="X585" i="1" s="1"/>
  <c r="X586" i="1" a="1"/>
  <c r="X586" i="1" s="1"/>
  <c r="X587" i="1" a="1"/>
  <c r="X587" i="1" s="1"/>
  <c r="X588" i="1" a="1"/>
  <c r="X588" i="1"/>
  <c r="X589" i="1" a="1"/>
  <c r="X589" i="1" s="1"/>
  <c r="X590" i="1" a="1"/>
  <c r="X590" i="1" s="1"/>
  <c r="X591" i="1" a="1"/>
  <c r="X591" i="1" s="1"/>
  <c r="X592" i="1" a="1"/>
  <c r="X592" i="1"/>
  <c r="X593" i="1" a="1"/>
  <c r="X593" i="1" s="1"/>
  <c r="X594" i="1" a="1"/>
  <c r="X594" i="1" s="1"/>
  <c r="X595" i="1" a="1"/>
  <c r="X595" i="1" s="1"/>
  <c r="X596" i="1" a="1"/>
  <c r="X596" i="1"/>
  <c r="X597" i="1" a="1"/>
  <c r="X597" i="1" s="1"/>
  <c r="X598" i="1" a="1"/>
  <c r="X598" i="1" s="1"/>
  <c r="X599" i="1" a="1"/>
  <c r="X599" i="1" s="1"/>
  <c r="X600" i="1" a="1"/>
  <c r="X600" i="1"/>
  <c r="X601" i="1" a="1"/>
  <c r="X601" i="1" s="1"/>
  <c r="X602" i="1" a="1"/>
  <c r="X602" i="1" s="1"/>
  <c r="X603" i="1" a="1"/>
  <c r="X603" i="1" s="1"/>
  <c r="X604" i="1" a="1"/>
  <c r="X604" i="1"/>
  <c r="X605" i="1" a="1"/>
  <c r="X605" i="1" s="1"/>
  <c r="X606" i="1" a="1"/>
  <c r="X606" i="1" s="1"/>
  <c r="X607" i="1" a="1"/>
  <c r="X607" i="1" s="1"/>
  <c r="X608" i="1" a="1"/>
  <c r="X608" i="1"/>
  <c r="X609" i="1" a="1"/>
  <c r="X609" i="1" s="1"/>
  <c r="X610" i="1" a="1"/>
  <c r="X610" i="1" s="1"/>
  <c r="X611" i="1" a="1"/>
  <c r="X611" i="1" s="1"/>
  <c r="X612" i="1" a="1"/>
  <c r="X612" i="1"/>
  <c r="X613" i="1" a="1"/>
  <c r="X613" i="1" s="1"/>
  <c r="X614" i="1" a="1"/>
  <c r="X614" i="1" s="1"/>
  <c r="X615" i="1" a="1"/>
  <c r="X615" i="1" s="1"/>
  <c r="X616" i="1" a="1"/>
  <c r="X616" i="1"/>
  <c r="X617" i="1" a="1"/>
  <c r="X617" i="1" s="1"/>
  <c r="X618" i="1" a="1"/>
  <c r="X618" i="1" s="1"/>
  <c r="X619" i="1" a="1"/>
  <c r="X619" i="1" s="1"/>
  <c r="X620" i="1" a="1"/>
  <c r="X620" i="1"/>
  <c r="X621" i="1" a="1"/>
  <c r="X621" i="1" s="1"/>
  <c r="X622" i="1" a="1"/>
  <c r="X622" i="1" s="1"/>
  <c r="X623" i="1" a="1"/>
  <c r="X623" i="1" s="1"/>
  <c r="X624" i="1" a="1"/>
  <c r="X624" i="1"/>
  <c r="X625" i="1" a="1"/>
  <c r="X625" i="1" s="1"/>
  <c r="X626" i="1" a="1"/>
  <c r="X626" i="1" s="1"/>
  <c r="X627" i="1" a="1"/>
  <c r="X627" i="1" s="1"/>
  <c r="X628" i="1" a="1"/>
  <c r="X628" i="1"/>
  <c r="X629" i="1" a="1"/>
  <c r="X629" i="1" s="1"/>
  <c r="X630" i="1" a="1"/>
  <c r="X630" i="1" s="1"/>
  <c r="X631" i="1" a="1"/>
  <c r="X631" i="1" s="1"/>
  <c r="X632" i="1" a="1"/>
  <c r="X632" i="1"/>
  <c r="X633" i="1" a="1"/>
  <c r="X633" i="1" s="1"/>
  <c r="X634" i="1" a="1"/>
  <c r="X634" i="1" s="1"/>
  <c r="X635" i="1" a="1"/>
  <c r="X635" i="1" s="1"/>
  <c r="X636" i="1" a="1"/>
  <c r="X636" i="1"/>
  <c r="X637" i="1" a="1"/>
  <c r="X637" i="1" s="1"/>
  <c r="X638" i="1" a="1"/>
  <c r="X638" i="1" s="1"/>
  <c r="X639" i="1" a="1"/>
  <c r="X639" i="1" s="1"/>
  <c r="X640" i="1" a="1"/>
  <c r="X640" i="1"/>
  <c r="X641" i="1" a="1"/>
  <c r="X641" i="1"/>
  <c r="X642" i="1" a="1"/>
  <c r="X642" i="1"/>
  <c r="X643" i="1" a="1"/>
  <c r="X643" i="1"/>
  <c r="X644" i="1" a="1"/>
  <c r="X644" i="1"/>
  <c r="X645" i="1" a="1"/>
  <c r="X645" i="1"/>
  <c r="X646" i="1" a="1"/>
  <c r="X646" i="1"/>
  <c r="X647" i="1" a="1"/>
  <c r="X647" i="1"/>
  <c r="X648" i="1" a="1"/>
  <c r="X648" i="1"/>
  <c r="X649" i="1" a="1"/>
  <c r="X649" i="1"/>
  <c r="X650" i="1" a="1"/>
  <c r="X650" i="1"/>
  <c r="X651" i="1" a="1"/>
  <c r="X651" i="1"/>
  <c r="X652" i="1" a="1"/>
  <c r="X652" i="1"/>
  <c r="X653" i="1" a="1"/>
  <c r="X653" i="1"/>
  <c r="X654" i="1" a="1"/>
  <c r="X654" i="1"/>
  <c r="X655" i="1" a="1"/>
  <c r="X655" i="1"/>
  <c r="X656" i="1" a="1"/>
  <c r="X656" i="1"/>
  <c r="X657" i="1" a="1"/>
  <c r="X657" i="1"/>
  <c r="X658" i="1" a="1"/>
  <c r="X658" i="1"/>
  <c r="X659" i="1" a="1"/>
  <c r="X659" i="1"/>
  <c r="X660" i="1" a="1"/>
  <c r="X660" i="1" s="1"/>
  <c r="X661" i="1" a="1"/>
  <c r="X661" i="1"/>
  <c r="X662" i="1" a="1"/>
  <c r="X662" i="1" s="1"/>
  <c r="X663" i="1" a="1"/>
  <c r="X663" i="1"/>
  <c r="X664" i="1" a="1"/>
  <c r="X664" i="1" s="1"/>
  <c r="X665" i="1" a="1"/>
  <c r="X665" i="1"/>
  <c r="X666" i="1" a="1"/>
  <c r="X666" i="1" s="1"/>
  <c r="X667" i="1" a="1"/>
  <c r="X667" i="1"/>
  <c r="X668" i="1" a="1"/>
  <c r="X668" i="1" s="1"/>
  <c r="X669" i="1" a="1"/>
  <c r="X669" i="1"/>
  <c r="X670" i="1" a="1"/>
  <c r="X670" i="1" s="1"/>
  <c r="X671" i="1" a="1"/>
  <c r="X671" i="1"/>
  <c r="X672" i="1" a="1"/>
  <c r="X672" i="1" s="1"/>
  <c r="X673" i="1" a="1"/>
  <c r="X673" i="1"/>
  <c r="X674" i="1" a="1"/>
  <c r="X674" i="1" s="1"/>
  <c r="X675" i="1" a="1"/>
  <c r="X675" i="1"/>
  <c r="X676" i="1" a="1"/>
  <c r="X676" i="1" s="1"/>
  <c r="X677" i="1" a="1"/>
  <c r="X677" i="1"/>
  <c r="X678" i="1" a="1"/>
  <c r="X678" i="1" s="1"/>
  <c r="X679" i="1" a="1"/>
  <c r="X679" i="1"/>
  <c r="X680" i="1" a="1"/>
  <c r="X680" i="1" s="1"/>
  <c r="X681" i="1" a="1"/>
  <c r="X681" i="1"/>
  <c r="X682" i="1" a="1"/>
  <c r="X682" i="1" s="1"/>
  <c r="X683" i="1" a="1"/>
  <c r="X683" i="1"/>
  <c r="X684" i="1" a="1"/>
  <c r="X684" i="1" s="1"/>
  <c r="X685" i="1" a="1"/>
  <c r="X685" i="1"/>
  <c r="X686" i="1" a="1"/>
  <c r="X686" i="1" s="1"/>
  <c r="X687" i="1" a="1"/>
  <c r="X687" i="1"/>
  <c r="X688" i="1" a="1"/>
  <c r="X688" i="1" s="1"/>
  <c r="X689" i="1" a="1"/>
  <c r="X689" i="1"/>
  <c r="X690" i="1" a="1"/>
  <c r="X690" i="1" s="1"/>
  <c r="X691" i="1" a="1"/>
  <c r="X691" i="1"/>
  <c r="X692" i="1" a="1"/>
  <c r="X692" i="1" s="1"/>
  <c r="X693" i="1" a="1"/>
  <c r="X693" i="1"/>
  <c r="X694" i="1" a="1"/>
  <c r="X694" i="1" s="1"/>
  <c r="X695" i="1" a="1"/>
  <c r="X695" i="1"/>
  <c r="X696" i="1" a="1"/>
  <c r="X696" i="1" s="1"/>
  <c r="X697" i="1" a="1"/>
  <c r="X697" i="1"/>
  <c r="X698" i="1" a="1"/>
  <c r="X698" i="1" s="1"/>
  <c r="X699" i="1" a="1"/>
  <c r="X699" i="1"/>
  <c r="X700" i="1" a="1"/>
  <c r="X700" i="1" s="1"/>
  <c r="X701" i="1" a="1"/>
  <c r="X701" i="1"/>
  <c r="X702" i="1" a="1"/>
  <c r="X702" i="1" s="1"/>
  <c r="X703" i="1" a="1"/>
  <c r="X703" i="1"/>
  <c r="X704" i="1" a="1"/>
  <c r="X704" i="1" s="1"/>
  <c r="X705" i="1" a="1"/>
  <c r="X705" i="1"/>
  <c r="X706" i="1" a="1"/>
  <c r="X706" i="1" s="1"/>
  <c r="X707" i="1" a="1"/>
  <c r="X707" i="1"/>
  <c r="X708" i="1" a="1"/>
  <c r="X708" i="1" s="1"/>
  <c r="X709" i="1" a="1"/>
  <c r="X709" i="1"/>
  <c r="X710" i="1" a="1"/>
  <c r="X710" i="1" s="1"/>
  <c r="X711" i="1" a="1"/>
  <c r="X711" i="1"/>
  <c r="X712" i="1" a="1"/>
  <c r="X712" i="1" s="1"/>
  <c r="X713" i="1" a="1"/>
  <c r="X713" i="1"/>
  <c r="X714" i="1" a="1"/>
  <c r="X714" i="1" s="1"/>
  <c r="X715" i="1" a="1"/>
  <c r="X715" i="1"/>
  <c r="X716" i="1" a="1"/>
  <c r="X716" i="1" s="1"/>
  <c r="X717" i="1" a="1"/>
  <c r="X717" i="1"/>
  <c r="X718" i="1" a="1"/>
  <c r="X718" i="1" s="1"/>
  <c r="X719" i="1" a="1"/>
  <c r="X719" i="1"/>
  <c r="X720" i="1" a="1"/>
  <c r="X720" i="1" s="1"/>
  <c r="X721" i="1" a="1"/>
  <c r="X721" i="1"/>
  <c r="X722" i="1" a="1"/>
  <c r="X722" i="1" s="1"/>
  <c r="X723" i="1" a="1"/>
  <c r="X723" i="1"/>
  <c r="X724" i="1" a="1"/>
  <c r="X724" i="1" s="1"/>
  <c r="X725" i="1" a="1"/>
  <c r="X725" i="1"/>
  <c r="X726" i="1" a="1"/>
  <c r="X726" i="1" s="1"/>
  <c r="X727" i="1" a="1"/>
  <c r="X727" i="1"/>
  <c r="X728" i="1" a="1"/>
  <c r="X728" i="1" s="1"/>
  <c r="X729" i="1" a="1"/>
  <c r="X729" i="1"/>
  <c r="X730" i="1" a="1"/>
  <c r="X730" i="1" s="1"/>
  <c r="X731" i="1" a="1"/>
  <c r="X731" i="1"/>
  <c r="X732" i="1" a="1"/>
  <c r="X732" i="1" s="1"/>
  <c r="X733" i="1" a="1"/>
  <c r="X733" i="1"/>
  <c r="X734" i="1" a="1"/>
  <c r="X734" i="1" s="1"/>
  <c r="X735" i="1" a="1"/>
  <c r="X735" i="1"/>
  <c r="X736" i="1" a="1"/>
  <c r="X736" i="1" s="1"/>
  <c r="X737" i="1" a="1"/>
  <c r="X737" i="1"/>
  <c r="X738" i="1" a="1"/>
  <c r="X738" i="1" s="1"/>
  <c r="X739" i="1" a="1"/>
  <c r="X739" i="1"/>
  <c r="X740" i="1" a="1"/>
  <c r="X740" i="1" s="1"/>
  <c r="X741" i="1" a="1"/>
  <c r="X741" i="1"/>
  <c r="X742" i="1" a="1"/>
  <c r="X742" i="1" s="1"/>
  <c r="X743" i="1" a="1"/>
  <c r="X743" i="1"/>
  <c r="X744" i="1" a="1"/>
  <c r="X744" i="1" s="1"/>
  <c r="X745" i="1" a="1"/>
  <c r="X745" i="1"/>
  <c r="X746" i="1" a="1"/>
  <c r="X746" i="1" s="1"/>
  <c r="X747" i="1" a="1"/>
  <c r="X747" i="1"/>
  <c r="X748" i="1" a="1"/>
  <c r="X748" i="1" s="1"/>
  <c r="X749" i="1" a="1"/>
  <c r="X749" i="1"/>
  <c r="X750" i="1" a="1"/>
  <c r="X750" i="1" s="1"/>
  <c r="X751" i="1" a="1"/>
  <c r="X751" i="1"/>
  <c r="X752" i="1" a="1"/>
  <c r="X752" i="1" s="1"/>
  <c r="X753" i="1" a="1"/>
  <c r="X753" i="1"/>
  <c r="X754" i="1" a="1"/>
  <c r="X754" i="1" s="1"/>
  <c r="X755" i="1" a="1"/>
  <c r="X755" i="1"/>
  <c r="X756" i="1" a="1"/>
  <c r="X756" i="1" s="1"/>
  <c r="X757" i="1" a="1"/>
  <c r="X757" i="1"/>
  <c r="X758" i="1" a="1"/>
  <c r="X758" i="1" s="1"/>
  <c r="X759" i="1" a="1"/>
  <c r="X759" i="1"/>
  <c r="X760" i="1" a="1"/>
  <c r="X760" i="1" s="1"/>
  <c r="X761" i="1" a="1"/>
  <c r="X761" i="1"/>
  <c r="X762" i="1" a="1"/>
  <c r="X762" i="1" s="1"/>
  <c r="X763" i="1" a="1"/>
  <c r="X763" i="1"/>
  <c r="X764" i="1" a="1"/>
  <c r="X764" i="1" s="1"/>
  <c r="X765" i="1" a="1"/>
  <c r="X765" i="1"/>
  <c r="X766" i="1" a="1"/>
  <c r="X766" i="1" s="1"/>
  <c r="X767" i="1" a="1"/>
  <c r="X767" i="1"/>
  <c r="X768" i="1" a="1"/>
  <c r="X768" i="1" s="1"/>
  <c r="X769" i="1" a="1"/>
  <c r="X769" i="1"/>
  <c r="X770" i="1" a="1"/>
  <c r="X770" i="1" s="1"/>
  <c r="X771" i="1" a="1"/>
  <c r="X771" i="1"/>
  <c r="X772" i="1" a="1"/>
  <c r="X772" i="1" s="1"/>
  <c r="X773" i="1" a="1"/>
  <c r="X773" i="1"/>
  <c r="X774" i="1" a="1"/>
  <c r="X774" i="1" s="1"/>
  <c r="X775" i="1" a="1"/>
  <c r="X775" i="1"/>
  <c r="X776" i="1" a="1"/>
  <c r="X776" i="1" s="1"/>
  <c r="X777" i="1" a="1"/>
  <c r="X777" i="1"/>
  <c r="X778" i="1" a="1"/>
  <c r="X778" i="1" s="1"/>
  <c r="X779" i="1" a="1"/>
  <c r="X779" i="1"/>
  <c r="X780" i="1" a="1"/>
  <c r="X780" i="1" s="1"/>
  <c r="X781" i="1" a="1"/>
  <c r="X781" i="1"/>
  <c r="X782" i="1" a="1"/>
  <c r="X782" i="1" s="1"/>
  <c r="X783" i="1" a="1"/>
  <c r="X783" i="1"/>
  <c r="X784" i="1" a="1"/>
  <c r="X784" i="1" s="1"/>
  <c r="X785" i="1" a="1"/>
  <c r="X785" i="1"/>
  <c r="X786" i="1" a="1"/>
  <c r="X786" i="1" s="1"/>
  <c r="X787" i="1" a="1"/>
  <c r="X787" i="1"/>
  <c r="X788" i="1" a="1"/>
  <c r="X788" i="1" s="1"/>
  <c r="X789" i="1" a="1"/>
  <c r="X789" i="1"/>
  <c r="X790" i="1" a="1"/>
  <c r="X790" i="1" s="1"/>
  <c r="X791" i="1" a="1"/>
  <c r="X791" i="1"/>
  <c r="X792" i="1" a="1"/>
  <c r="X792" i="1" s="1"/>
  <c r="X793" i="1" a="1"/>
  <c r="X793" i="1"/>
  <c r="X794" i="1" a="1"/>
  <c r="X794" i="1" s="1"/>
  <c r="X795" i="1" a="1"/>
  <c r="X795" i="1"/>
  <c r="X796" i="1" a="1"/>
  <c r="X796" i="1" s="1"/>
  <c r="X797" i="1" a="1"/>
  <c r="X797" i="1"/>
  <c r="X798" i="1" a="1"/>
  <c r="X798" i="1" s="1"/>
  <c r="X799" i="1" a="1"/>
  <c r="X799" i="1"/>
  <c r="X800" i="1" a="1"/>
  <c r="X800" i="1" s="1"/>
  <c r="X801" i="1" a="1"/>
  <c r="X801" i="1"/>
  <c r="X802" i="1" a="1"/>
  <c r="X802" i="1" s="1"/>
  <c r="X803" i="1" a="1"/>
  <c r="X803" i="1"/>
  <c r="X804" i="1" a="1"/>
  <c r="X804" i="1" s="1"/>
  <c r="X805" i="1" a="1"/>
  <c r="X805" i="1"/>
  <c r="X806" i="1" a="1"/>
  <c r="X806" i="1" s="1"/>
  <c r="X807" i="1" a="1"/>
  <c r="X807" i="1"/>
  <c r="X808" i="1" a="1"/>
  <c r="X808" i="1" s="1"/>
  <c r="X809" i="1" a="1"/>
  <c r="X809" i="1"/>
  <c r="X810" i="1" a="1"/>
  <c r="X810" i="1" s="1"/>
  <c r="X811" i="1" a="1"/>
  <c r="X811" i="1"/>
  <c r="X812" i="1" a="1"/>
  <c r="X812" i="1" s="1"/>
  <c r="X813" i="1" a="1"/>
  <c r="X813" i="1"/>
  <c r="X814" i="1" a="1"/>
  <c r="X814" i="1" s="1"/>
  <c r="X815" i="1" a="1"/>
  <c r="X815" i="1"/>
  <c r="X816" i="1" a="1"/>
  <c r="X816" i="1" s="1"/>
  <c r="X817" i="1" a="1"/>
  <c r="X817" i="1"/>
  <c r="X818" i="1" a="1"/>
  <c r="X818" i="1" s="1"/>
  <c r="X819" i="1" a="1"/>
  <c r="X819" i="1"/>
  <c r="X820" i="1" a="1"/>
  <c r="X820" i="1" s="1"/>
  <c r="X821" i="1" a="1"/>
  <c r="X821" i="1"/>
  <c r="X822" i="1" a="1"/>
  <c r="X822" i="1" s="1"/>
  <c r="X823" i="1" a="1"/>
  <c r="X823" i="1"/>
  <c r="X824" i="1" a="1"/>
  <c r="X824" i="1" s="1"/>
  <c r="X825" i="1" a="1"/>
  <c r="X825" i="1"/>
  <c r="X826" i="1" a="1"/>
  <c r="X826" i="1" s="1"/>
  <c r="X827" i="1" a="1"/>
  <c r="X827" i="1"/>
  <c r="X828" i="1" a="1"/>
  <c r="X828" i="1" s="1"/>
  <c r="X829" i="1" a="1"/>
  <c r="X829" i="1"/>
  <c r="X830" i="1" a="1"/>
  <c r="X830" i="1" s="1"/>
  <c r="X831" i="1" a="1"/>
  <c r="X831" i="1"/>
  <c r="X832" i="1" a="1"/>
  <c r="X832" i="1" s="1"/>
  <c r="X833" i="1" a="1"/>
  <c r="X833" i="1"/>
  <c r="X834" i="1" a="1"/>
  <c r="X834" i="1" s="1"/>
  <c r="X835" i="1" a="1"/>
  <c r="X835" i="1"/>
  <c r="X836" i="1" a="1"/>
  <c r="X836" i="1" s="1"/>
  <c r="X837" i="1" a="1"/>
  <c r="X837" i="1"/>
  <c r="X838" i="1" a="1"/>
  <c r="X838" i="1" s="1"/>
  <c r="X839" i="1" a="1"/>
  <c r="X839" i="1"/>
  <c r="X840" i="1" a="1"/>
  <c r="X840" i="1" s="1"/>
  <c r="X841" i="1" a="1"/>
  <c r="X841" i="1"/>
  <c r="X842" i="1" a="1"/>
  <c r="X842" i="1" s="1"/>
  <c r="X843" i="1" a="1"/>
  <c r="X843" i="1"/>
  <c r="X844" i="1" a="1"/>
  <c r="X844" i="1" s="1"/>
  <c r="X845" i="1" a="1"/>
  <c r="X845" i="1"/>
  <c r="X846" i="1" a="1"/>
  <c r="X846" i="1" s="1"/>
  <c r="X847" i="1" a="1"/>
  <c r="X847" i="1"/>
  <c r="X848" i="1" a="1"/>
  <c r="X848" i="1" s="1"/>
  <c r="X849" i="1" a="1"/>
  <c r="X849" i="1"/>
  <c r="X850" i="1" a="1"/>
  <c r="X850" i="1" s="1"/>
  <c r="X851" i="1" a="1"/>
  <c r="X851" i="1"/>
  <c r="X852" i="1" a="1"/>
  <c r="X852" i="1" s="1"/>
  <c r="X853" i="1" a="1"/>
  <c r="X853" i="1"/>
  <c r="X854" i="1" a="1"/>
  <c r="X854" i="1" s="1"/>
  <c r="X855" i="1" a="1"/>
  <c r="X855" i="1"/>
  <c r="X856" i="1" a="1"/>
  <c r="X856" i="1" s="1"/>
  <c r="X857" i="1" a="1"/>
  <c r="X857" i="1"/>
  <c r="X858" i="1" a="1"/>
  <c r="X858" i="1" s="1"/>
  <c r="X859" i="1" a="1"/>
  <c r="X859" i="1"/>
  <c r="X860" i="1" a="1"/>
  <c r="X860" i="1" s="1"/>
  <c r="X861" i="1" a="1"/>
  <c r="X861" i="1"/>
  <c r="X862" i="1" a="1"/>
  <c r="X862" i="1" s="1"/>
  <c r="X863" i="1" a="1"/>
  <c r="X863" i="1"/>
  <c r="X864" i="1" a="1"/>
  <c r="X864" i="1" s="1"/>
  <c r="X865" i="1" a="1"/>
  <c r="X865" i="1"/>
  <c r="X866" i="1" a="1"/>
  <c r="X866" i="1" s="1"/>
  <c r="X867" i="1" a="1"/>
  <c r="X867" i="1"/>
  <c r="X868" i="1" a="1"/>
  <c r="X868" i="1" s="1"/>
  <c r="X869" i="1" a="1"/>
  <c r="X869" i="1"/>
  <c r="X870" i="1" a="1"/>
  <c r="X870" i="1" s="1"/>
  <c r="X871" i="1" a="1"/>
  <c r="X871" i="1"/>
  <c r="X872" i="1" a="1"/>
  <c r="X872" i="1" s="1"/>
  <c r="X873" i="1" a="1"/>
  <c r="X873" i="1"/>
  <c r="X874" i="1" a="1"/>
  <c r="X874" i="1" s="1"/>
  <c r="X875" i="1" a="1"/>
  <c r="X875" i="1"/>
  <c r="X876" i="1" a="1"/>
  <c r="X876" i="1" s="1"/>
  <c r="X877" i="1" a="1"/>
  <c r="X877" i="1"/>
  <c r="X878" i="1" a="1"/>
  <c r="X878" i="1" s="1"/>
  <c r="X879" i="1" a="1"/>
  <c r="X879" i="1"/>
  <c r="X880" i="1" a="1"/>
  <c r="X880" i="1" s="1"/>
  <c r="X881" i="1" a="1"/>
  <c r="X881" i="1"/>
  <c r="X882" i="1" a="1"/>
  <c r="X882" i="1" s="1"/>
  <c r="X883" i="1" a="1"/>
  <c r="X883" i="1"/>
  <c r="X884" i="1" a="1"/>
  <c r="X884" i="1" s="1"/>
  <c r="X885" i="1" a="1"/>
  <c r="X885" i="1"/>
  <c r="X886" i="1" a="1"/>
  <c r="X886" i="1" s="1"/>
  <c r="X887" i="1" a="1"/>
  <c r="X887" i="1"/>
  <c r="X888" i="1" a="1"/>
  <c r="X888" i="1" s="1"/>
  <c r="X889" i="1" a="1"/>
  <c r="X889" i="1"/>
  <c r="X890" i="1" a="1"/>
  <c r="X890" i="1" s="1"/>
  <c r="X891" i="1" a="1"/>
  <c r="X891" i="1"/>
  <c r="X892" i="1" a="1"/>
  <c r="X892" i="1" s="1"/>
  <c r="X893" i="1" a="1"/>
  <c r="X893" i="1"/>
  <c r="X894" i="1" a="1"/>
  <c r="X894" i="1" s="1"/>
  <c r="X895" i="1" a="1"/>
  <c r="X895" i="1"/>
  <c r="X896" i="1" a="1"/>
  <c r="X896" i="1" s="1"/>
  <c r="X897" i="1" a="1"/>
  <c r="X897" i="1"/>
  <c r="X898" i="1" a="1"/>
  <c r="X898" i="1" s="1"/>
  <c r="X899" i="1" a="1"/>
  <c r="X899" i="1"/>
  <c r="X900" i="1" a="1"/>
  <c r="X900" i="1" s="1"/>
  <c r="X901" i="1" a="1"/>
  <c r="X901" i="1"/>
  <c r="X902" i="1" a="1"/>
  <c r="X902" i="1" s="1"/>
  <c r="X903" i="1" a="1"/>
  <c r="X903" i="1"/>
  <c r="X904" i="1" a="1"/>
  <c r="X904" i="1" s="1"/>
  <c r="X905" i="1" a="1"/>
  <c r="X905" i="1"/>
  <c r="X906" i="1" a="1"/>
  <c r="X906" i="1" s="1"/>
  <c r="X907" i="1" a="1"/>
  <c r="X907" i="1"/>
  <c r="X908" i="1" a="1"/>
  <c r="X908" i="1" s="1"/>
  <c r="X909" i="1" a="1"/>
  <c r="X909" i="1"/>
  <c r="X910" i="1" a="1"/>
  <c r="X910" i="1" s="1"/>
  <c r="X911" i="1" a="1"/>
  <c r="X911" i="1"/>
  <c r="X912" i="1" a="1"/>
  <c r="X912" i="1" s="1"/>
  <c r="X913" i="1" a="1"/>
  <c r="X913" i="1"/>
  <c r="X914" i="1" a="1"/>
  <c r="X914" i="1" s="1"/>
  <c r="X915" i="1" a="1"/>
  <c r="X915" i="1"/>
  <c r="X916" i="1" a="1"/>
  <c r="X916" i="1" s="1"/>
  <c r="X917" i="1" a="1"/>
  <c r="X917" i="1"/>
  <c r="X918" i="1" a="1"/>
  <c r="X918" i="1" s="1"/>
  <c r="X919" i="1" a="1"/>
  <c r="X919" i="1"/>
  <c r="X920" i="1" a="1"/>
  <c r="X920" i="1" s="1"/>
  <c r="X921" i="1" a="1"/>
  <c r="X921" i="1"/>
  <c r="X922" i="1" a="1"/>
  <c r="X922" i="1" s="1"/>
  <c r="X923" i="1" a="1"/>
  <c r="X923" i="1"/>
  <c r="X924" i="1" a="1"/>
  <c r="X924" i="1" s="1"/>
  <c r="X925" i="1" a="1"/>
  <c r="X925" i="1"/>
  <c r="X926" i="1" a="1"/>
  <c r="X926" i="1" s="1"/>
  <c r="X927" i="1" a="1"/>
  <c r="X927" i="1"/>
  <c r="X928" i="1" a="1"/>
  <c r="X928" i="1" s="1"/>
  <c r="X929" i="1" a="1"/>
  <c r="X929" i="1"/>
  <c r="X930" i="1" a="1"/>
  <c r="X930" i="1" s="1"/>
  <c r="X931" i="1" a="1"/>
  <c r="X931" i="1"/>
  <c r="X932" i="1" a="1"/>
  <c r="X932" i="1" s="1"/>
  <c r="X933" i="1" a="1"/>
  <c r="X933" i="1"/>
  <c r="X934" i="1" a="1"/>
  <c r="X934" i="1" s="1"/>
  <c r="X935" i="1" a="1"/>
  <c r="X935" i="1"/>
  <c r="X936" i="1" a="1"/>
  <c r="X936" i="1" s="1"/>
  <c r="X937" i="1" a="1"/>
  <c r="X937" i="1"/>
  <c r="X938" i="1" a="1"/>
  <c r="X938" i="1" s="1"/>
  <c r="X939" i="1" a="1"/>
  <c r="X939" i="1"/>
  <c r="X940" i="1" a="1"/>
  <c r="X940" i="1" s="1"/>
  <c r="X941" i="1" a="1"/>
  <c r="X941" i="1"/>
  <c r="X942" i="1" a="1"/>
  <c r="X942" i="1" s="1"/>
  <c r="X943" i="1" a="1"/>
  <c r="X943" i="1"/>
  <c r="X944" i="1" a="1"/>
  <c r="X944" i="1" s="1"/>
  <c r="X945" i="1" a="1"/>
  <c r="X945" i="1"/>
  <c r="X946" i="1" a="1"/>
  <c r="X946" i="1" s="1"/>
  <c r="X947" i="1" a="1"/>
  <c r="X947" i="1"/>
  <c r="X948" i="1" a="1"/>
  <c r="X948" i="1" s="1"/>
  <c r="X949" i="1" a="1"/>
  <c r="X949" i="1"/>
  <c r="X950" i="1" a="1"/>
  <c r="X950" i="1" s="1"/>
  <c r="X951" i="1" a="1"/>
  <c r="X951" i="1"/>
  <c r="X952" i="1" a="1"/>
  <c r="X952" i="1" s="1"/>
  <c r="X953" i="1" a="1"/>
  <c r="X953" i="1"/>
  <c r="X954" i="1" a="1"/>
  <c r="X954" i="1" s="1"/>
  <c r="X955" i="1" a="1"/>
  <c r="X955" i="1"/>
  <c r="X956" i="1" a="1"/>
  <c r="X956" i="1" s="1"/>
  <c r="X957" i="1" a="1"/>
  <c r="X957" i="1"/>
  <c r="X958" i="1" a="1"/>
  <c r="X958" i="1" s="1"/>
  <c r="X959" i="1" a="1"/>
  <c r="X959" i="1"/>
  <c r="X960" i="1" a="1"/>
  <c r="X960" i="1" s="1"/>
  <c r="X961" i="1" a="1"/>
  <c r="X961" i="1"/>
  <c r="X962" i="1" a="1"/>
  <c r="X962" i="1" s="1"/>
  <c r="X963" i="1" a="1"/>
  <c r="X963" i="1"/>
  <c r="X964" i="1" a="1"/>
  <c r="X964" i="1" s="1"/>
  <c r="X965" i="1" a="1"/>
  <c r="X965" i="1"/>
  <c r="X966" i="1" a="1"/>
  <c r="X966" i="1" s="1"/>
  <c r="X967" i="1" a="1"/>
  <c r="X967" i="1"/>
  <c r="X968" i="1" a="1"/>
  <c r="X968" i="1" s="1"/>
  <c r="X969" i="1" a="1"/>
  <c r="X969" i="1"/>
  <c r="X970" i="1" a="1"/>
  <c r="X970" i="1" s="1"/>
  <c r="X971" i="1" a="1"/>
  <c r="X971" i="1"/>
  <c r="X972" i="1" a="1"/>
  <c r="X972" i="1" s="1"/>
  <c r="X973" i="1" a="1"/>
  <c r="X973" i="1"/>
  <c r="X974" i="1" a="1"/>
  <c r="X974" i="1" s="1"/>
  <c r="X975" i="1" a="1"/>
  <c r="X975" i="1"/>
  <c r="X976" i="1" a="1"/>
  <c r="X976" i="1" s="1"/>
  <c r="X977" i="1" a="1"/>
  <c r="X977" i="1"/>
  <c r="X978" i="1" a="1"/>
  <c r="X978" i="1" s="1"/>
  <c r="X979" i="1" a="1"/>
  <c r="X979" i="1"/>
  <c r="X980" i="1" a="1"/>
  <c r="X980" i="1" s="1"/>
  <c r="X981" i="1" a="1"/>
  <c r="X981" i="1"/>
  <c r="X2" i="1" a="1"/>
  <c r="X2" i="1" s="1"/>
  <c r="D109" i="27"/>
  <c r="D108" i="27"/>
  <c r="D107" i="27"/>
  <c r="D106" i="27"/>
  <c r="D60" i="27" a="1"/>
  <c r="D60" i="27" s="1"/>
  <c r="D57" i="27" a="1"/>
  <c r="D57" i="27" s="1"/>
  <c r="D55" i="27" a="1"/>
  <c r="D55" i="27" s="1"/>
  <c r="D6" i="27" a="1"/>
  <c r="D6" i="27" s="1"/>
  <c r="Z5" i="1"/>
  <c r="Z9" i="1"/>
  <c r="Z15" i="1"/>
  <c r="Z21" i="1"/>
  <c r="Z28" i="1"/>
  <c r="Z33" i="1"/>
  <c r="Z36" i="1"/>
  <c r="Z37" i="1"/>
  <c r="Z41" i="1"/>
  <c r="Z44" i="1"/>
  <c r="Z49" i="1"/>
  <c r="Z57" i="1"/>
  <c r="Z64" i="1"/>
  <c r="Z65" i="1"/>
  <c r="Z69" i="1"/>
  <c r="Z73" i="1"/>
  <c r="Z85" i="1"/>
  <c r="Z97" i="1"/>
  <c r="Z100" i="1"/>
  <c r="Z101" i="1"/>
  <c r="Z105" i="1"/>
  <c r="Z108" i="1"/>
  <c r="Z113" i="1"/>
  <c r="Z121" i="1"/>
  <c r="Z129" i="1"/>
  <c r="Z133" i="1"/>
  <c r="Z137" i="1"/>
  <c r="Z144" i="1"/>
  <c r="Z149" i="1"/>
  <c r="Z161" i="1"/>
  <c r="Z165" i="1"/>
  <c r="Z169" i="1"/>
  <c r="Z177" i="1"/>
  <c r="Z180" i="1"/>
  <c r="Z185" i="1"/>
  <c r="Z193" i="1"/>
  <c r="Z197" i="1"/>
  <c r="Z201" i="1"/>
  <c r="Z208" i="1"/>
  <c r="Z213" i="1"/>
  <c r="Z220" i="1"/>
  <c r="Z225" i="1"/>
  <c r="Z229" i="1"/>
  <c r="Z233" i="1"/>
  <c r="Z241" i="1"/>
  <c r="Z244" i="1"/>
  <c r="Z249" i="1"/>
  <c r="Z256" i="1"/>
  <c r="Z257" i="1"/>
  <c r="Z261" i="1"/>
  <c r="Z265" i="1"/>
  <c r="Z277" i="1"/>
  <c r="Z284" i="1"/>
  <c r="Z289" i="1"/>
  <c r="Z292" i="1"/>
  <c r="Z293" i="1"/>
  <c r="Z297" i="1"/>
  <c r="Z300" i="1"/>
  <c r="Z305" i="1"/>
  <c r="Z313" i="1"/>
  <c r="Z320" i="1"/>
  <c r="Z321" i="1"/>
  <c r="Z325" i="1"/>
  <c r="Z329" i="1"/>
  <c r="Z341" i="1"/>
  <c r="Z342" i="1"/>
  <c r="Z345" i="1"/>
  <c r="Z348" i="1"/>
  <c r="Z352" i="1"/>
  <c r="Z353" i="1"/>
  <c r="Z357" i="1"/>
  <c r="Z361" i="1"/>
  <c r="Z368" i="1"/>
  <c r="Z369" i="1"/>
  <c r="Z373" i="1"/>
  <c r="Z377" i="1"/>
  <c r="Z378" i="1"/>
  <c r="Z385" i="1"/>
  <c r="Z389" i="1"/>
  <c r="Z393" i="1"/>
  <c r="Z396" i="1"/>
  <c r="Z401" i="1"/>
  <c r="Z405" i="1"/>
  <c r="Z406" i="1"/>
  <c r="Z409" i="1"/>
  <c r="Z412" i="1"/>
  <c r="Z416" i="1"/>
  <c r="Z417" i="1"/>
  <c r="Z421" i="1"/>
  <c r="Z425" i="1"/>
  <c r="Z432" i="1"/>
  <c r="Z433" i="1"/>
  <c r="Z437" i="1"/>
  <c r="Z441" i="1"/>
  <c r="Z442" i="1"/>
  <c r="Z449" i="1"/>
  <c r="Z453" i="1"/>
  <c r="Z457" i="1"/>
  <c r="Z460" i="1"/>
  <c r="Z465" i="1"/>
  <c r="Z469" i="1"/>
  <c r="Z470" i="1"/>
  <c r="Z473" i="1"/>
  <c r="Z476" i="1"/>
  <c r="Z480" i="1"/>
  <c r="Z481" i="1"/>
  <c r="Z485" i="1"/>
  <c r="Z489" i="1"/>
  <c r="Z496" i="1"/>
  <c r="Z497" i="1"/>
  <c r="Z501" i="1"/>
  <c r="Z505" i="1"/>
  <c r="Z506" i="1"/>
  <c r="Z513" i="1"/>
  <c r="Z517" i="1"/>
  <c r="Z521" i="1"/>
  <c r="Z524" i="1"/>
  <c r="Z529" i="1"/>
  <c r="Z533" i="1"/>
  <c r="Z534" i="1"/>
  <c r="Z537" i="1"/>
  <c r="Z540" i="1"/>
  <c r="Z544" i="1"/>
  <c r="Z545" i="1"/>
  <c r="Z549" i="1"/>
  <c r="Z553" i="1"/>
  <c r="Z560" i="1"/>
  <c r="Z561" i="1"/>
  <c r="Z565" i="1"/>
  <c r="Z569" i="1"/>
  <c r="Z570" i="1"/>
  <c r="Z577" i="1"/>
  <c r="Z581" i="1"/>
  <c r="Z585" i="1"/>
  <c r="Z588" i="1"/>
  <c r="Z593" i="1"/>
  <c r="Z597" i="1"/>
  <c r="Z598" i="1"/>
  <c r="Z601" i="1"/>
  <c r="Z604" i="1"/>
  <c r="Z608" i="1"/>
  <c r="Z609" i="1"/>
  <c r="Z613" i="1"/>
  <c r="Z617" i="1"/>
  <c r="Z624" i="1"/>
  <c r="Z625" i="1"/>
  <c r="Z629" i="1"/>
  <c r="Z633" i="1"/>
  <c r="Z634" i="1"/>
  <c r="Z641" i="1"/>
  <c r="Z645" i="1"/>
  <c r="Z649" i="1"/>
  <c r="Z652" i="1"/>
  <c r="Z657" i="1"/>
  <c r="Z661" i="1"/>
  <c r="Z662" i="1"/>
  <c r="Z665" i="1"/>
  <c r="Z668" i="1"/>
  <c r="Z672" i="1"/>
  <c r="Z673" i="1"/>
  <c r="Z677" i="1"/>
  <c r="Z681" i="1"/>
  <c r="Z688" i="1"/>
  <c r="Z689" i="1"/>
  <c r="Z693" i="1"/>
  <c r="Z697" i="1"/>
  <c r="Z698" i="1"/>
  <c r="Z705" i="1"/>
  <c r="Z709" i="1"/>
  <c r="Z713" i="1"/>
  <c r="Z716" i="1"/>
  <c r="Z721" i="1"/>
  <c r="Z725" i="1"/>
  <c r="Z726" i="1"/>
  <c r="Z729" i="1"/>
  <c r="Z732" i="1"/>
  <c r="Z736" i="1"/>
  <c r="Z737" i="1"/>
  <c r="Z741" i="1"/>
  <c r="Z745" i="1"/>
  <c r="Z752" i="1"/>
  <c r="Z753" i="1"/>
  <c r="Z757" i="1"/>
  <c r="Z761" i="1"/>
  <c r="Z762" i="1"/>
  <c r="Z768" i="1"/>
  <c r="Z770" i="1"/>
  <c r="Z780" i="1"/>
  <c r="Z784" i="1"/>
  <c r="Z786" i="1"/>
  <c r="Z796" i="1"/>
  <c r="Z800" i="1"/>
  <c r="Z812" i="1"/>
  <c r="Z816" i="1"/>
  <c r="Z818" i="1"/>
  <c r="Z828" i="1"/>
  <c r="Z832" i="1"/>
  <c r="Z834" i="1"/>
  <c r="Z844" i="1"/>
  <c r="Z848" i="1"/>
  <c r="Z850" i="1"/>
  <c r="Z860" i="1"/>
  <c r="Z864" i="1"/>
  <c r="Z866" i="1"/>
  <c r="Z876" i="1"/>
  <c r="Z880" i="1"/>
  <c r="Z882" i="1"/>
  <c r="Z892" i="1"/>
  <c r="Z896" i="1"/>
  <c r="Z898" i="1"/>
  <c r="Z908" i="1"/>
  <c r="Z912" i="1"/>
  <c r="Z914" i="1"/>
  <c r="Z924" i="1"/>
  <c r="Z928" i="1"/>
  <c r="Z930" i="1"/>
  <c r="Z940" i="1"/>
  <c r="Z944" i="1"/>
  <c r="Z946" i="1"/>
  <c r="Z956" i="1"/>
  <c r="Z960" i="1"/>
  <c r="Z962" i="1"/>
  <c r="Z972" i="1"/>
  <c r="Z976" i="1"/>
  <c r="Z978" i="1"/>
  <c r="Y2" i="1"/>
  <c r="Z2" i="1" s="1"/>
  <c r="Y3" i="1"/>
  <c r="Z3" i="1" s="1"/>
  <c r="Y4" i="1"/>
  <c r="Z4" i="1" s="1"/>
  <c r="Y5" i="1"/>
  <c r="Y6" i="1"/>
  <c r="Z6" i="1" s="1"/>
  <c r="Y7" i="1"/>
  <c r="Z7" i="1" s="1"/>
  <c r="Y8" i="1"/>
  <c r="Z8" i="1" s="1"/>
  <c r="Y9" i="1"/>
  <c r="Y10" i="1"/>
  <c r="Z10" i="1" s="1"/>
  <c r="Y11" i="1"/>
  <c r="Z11" i="1" s="1"/>
  <c r="Y12" i="1"/>
  <c r="Z12" i="1" s="1"/>
  <c r="Y13" i="1"/>
  <c r="Z13" i="1" s="1"/>
  <c r="Y14" i="1"/>
  <c r="Z14" i="1" s="1"/>
  <c r="Y15" i="1"/>
  <c r="Y16" i="1"/>
  <c r="Z16" i="1" s="1"/>
  <c r="Y17" i="1"/>
  <c r="Z17" i="1" s="1"/>
  <c r="Y18" i="1"/>
  <c r="Z18" i="1" s="1"/>
  <c r="Y19" i="1"/>
  <c r="Z19" i="1" s="1"/>
  <c r="Y20" i="1"/>
  <c r="Z20" i="1" s="1"/>
  <c r="Y21" i="1"/>
  <c r="Y22" i="1"/>
  <c r="Z22" i="1" s="1"/>
  <c r="Y23" i="1"/>
  <c r="Z23" i="1" s="1"/>
  <c r="Y24" i="1"/>
  <c r="Z24" i="1" s="1"/>
  <c r="Y25" i="1"/>
  <c r="Z25" i="1" s="1"/>
  <c r="Y26" i="1"/>
  <c r="Z26" i="1" s="1"/>
  <c r="Y27" i="1"/>
  <c r="Z27" i="1" s="1"/>
  <c r="Y28" i="1"/>
  <c r="Y29" i="1"/>
  <c r="Z29" i="1" s="1"/>
  <c r="Y30" i="1"/>
  <c r="Z30" i="1" s="1"/>
  <c r="Y31" i="1"/>
  <c r="Z31" i="1" s="1"/>
  <c r="Y32" i="1"/>
  <c r="Z32" i="1" s="1"/>
  <c r="Y33" i="1"/>
  <c r="Y34" i="1"/>
  <c r="Z34" i="1" s="1"/>
  <c r="Y35" i="1"/>
  <c r="Z35" i="1" s="1"/>
  <c r="Y36" i="1"/>
  <c r="Y37" i="1"/>
  <c r="Y38" i="1"/>
  <c r="Z38" i="1" s="1"/>
  <c r="Y39" i="1"/>
  <c r="Z39" i="1" s="1"/>
  <c r="Y40" i="1"/>
  <c r="Z40" i="1" s="1"/>
  <c r="Y41" i="1"/>
  <c r="Y42" i="1"/>
  <c r="Z42" i="1" s="1"/>
  <c r="Y43" i="1"/>
  <c r="Z43" i="1" s="1"/>
  <c r="Y44" i="1"/>
  <c r="Y45" i="1"/>
  <c r="Z45" i="1" s="1"/>
  <c r="Y46" i="1"/>
  <c r="Z46" i="1" s="1"/>
  <c r="Y47" i="1"/>
  <c r="Z47" i="1" s="1"/>
  <c r="Y48" i="1"/>
  <c r="Z48" i="1" s="1"/>
  <c r="Y49" i="1"/>
  <c r="Y50" i="1"/>
  <c r="Z50" i="1" s="1"/>
  <c r="Y51" i="1"/>
  <c r="Z51" i="1" s="1"/>
  <c r="Y52" i="1"/>
  <c r="Z52" i="1" s="1"/>
  <c r="Y53" i="1"/>
  <c r="Z53" i="1" s="1"/>
  <c r="Y54" i="1"/>
  <c r="Z54" i="1" s="1"/>
  <c r="Y55" i="1"/>
  <c r="Z55" i="1" s="1"/>
  <c r="Y56" i="1"/>
  <c r="Z56" i="1" s="1"/>
  <c r="Y57" i="1"/>
  <c r="Y58" i="1"/>
  <c r="Z58" i="1" s="1"/>
  <c r="Y59" i="1"/>
  <c r="Z59" i="1" s="1"/>
  <c r="Y60" i="1"/>
  <c r="Z60" i="1" s="1"/>
  <c r="Y61" i="1"/>
  <c r="Z61" i="1" s="1"/>
  <c r="Y62" i="1"/>
  <c r="Z62" i="1" s="1"/>
  <c r="Y63" i="1"/>
  <c r="Z63" i="1" s="1"/>
  <c r="Y64" i="1"/>
  <c r="Y65" i="1"/>
  <c r="Y66" i="1"/>
  <c r="Z66" i="1" s="1"/>
  <c r="Y67" i="1"/>
  <c r="Z67" i="1" s="1"/>
  <c r="Y68" i="1"/>
  <c r="Z68" i="1" s="1"/>
  <c r="Y69" i="1"/>
  <c r="Y70" i="1"/>
  <c r="Z70" i="1" s="1"/>
  <c r="Y71" i="1"/>
  <c r="Z71" i="1" s="1"/>
  <c r="Y72" i="1"/>
  <c r="Z72" i="1" s="1"/>
  <c r="Y73" i="1"/>
  <c r="Y74" i="1"/>
  <c r="Z74" i="1" s="1"/>
  <c r="Y75" i="1"/>
  <c r="Z75" i="1" s="1"/>
  <c r="Y76" i="1"/>
  <c r="Z76" i="1" s="1"/>
  <c r="Y77" i="1"/>
  <c r="Z77" i="1" s="1"/>
  <c r="Y78" i="1"/>
  <c r="Z78" i="1" s="1"/>
  <c r="Y79" i="1"/>
  <c r="Z79" i="1" s="1"/>
  <c r="Y80" i="1"/>
  <c r="Z80" i="1" s="1"/>
  <c r="Y81" i="1"/>
  <c r="Z81" i="1" s="1"/>
  <c r="Y82" i="1"/>
  <c r="Z82" i="1" s="1"/>
  <c r="Y83" i="1"/>
  <c r="Z83" i="1" s="1"/>
  <c r="Y84" i="1"/>
  <c r="Z84" i="1" s="1"/>
  <c r="Y85" i="1"/>
  <c r="Y86" i="1"/>
  <c r="Z86" i="1" s="1"/>
  <c r="Y87" i="1"/>
  <c r="Z87" i="1" s="1"/>
  <c r="Y88" i="1"/>
  <c r="Z88" i="1" s="1"/>
  <c r="Y89" i="1"/>
  <c r="Z89" i="1" s="1"/>
  <c r="Y90" i="1"/>
  <c r="Z90" i="1" s="1"/>
  <c r="Y91" i="1"/>
  <c r="Z91" i="1" s="1"/>
  <c r="Y92" i="1"/>
  <c r="Z92" i="1" s="1"/>
  <c r="Y93" i="1"/>
  <c r="Z93" i="1" s="1"/>
  <c r="Y94" i="1"/>
  <c r="Z94" i="1" s="1"/>
  <c r="Y95" i="1"/>
  <c r="Z95" i="1" s="1"/>
  <c r="Y96" i="1"/>
  <c r="Z96" i="1" s="1"/>
  <c r="Y97" i="1"/>
  <c r="Y98" i="1"/>
  <c r="Z98" i="1" s="1"/>
  <c r="Y99" i="1"/>
  <c r="Z99" i="1" s="1"/>
  <c r="Y100" i="1"/>
  <c r="Y101" i="1"/>
  <c r="Y102" i="1"/>
  <c r="Z102" i="1" s="1"/>
  <c r="Y103" i="1"/>
  <c r="Z103" i="1" s="1"/>
  <c r="Y104" i="1"/>
  <c r="Z104" i="1" s="1"/>
  <c r="Y105" i="1"/>
  <c r="Y106" i="1"/>
  <c r="Z106" i="1" s="1"/>
  <c r="Y107" i="1"/>
  <c r="Z107" i="1" s="1"/>
  <c r="Y108" i="1"/>
  <c r="Y109" i="1"/>
  <c r="Z109" i="1" s="1"/>
  <c r="Y110" i="1"/>
  <c r="Z110" i="1" s="1"/>
  <c r="Y111" i="1"/>
  <c r="Z111" i="1" s="1"/>
  <c r="Y112" i="1"/>
  <c r="Z112" i="1" s="1"/>
  <c r="Y113" i="1"/>
  <c r="Y114" i="1"/>
  <c r="Z114" i="1" s="1"/>
  <c r="Y115" i="1"/>
  <c r="Z115" i="1" s="1"/>
  <c r="Y116" i="1"/>
  <c r="Z116" i="1" s="1"/>
  <c r="Y117" i="1"/>
  <c r="Z117" i="1" s="1"/>
  <c r="Y118" i="1"/>
  <c r="Z118" i="1" s="1"/>
  <c r="Y119" i="1"/>
  <c r="Z119" i="1" s="1"/>
  <c r="Y120" i="1"/>
  <c r="Z120" i="1" s="1"/>
  <c r="Y121" i="1"/>
  <c r="Y122" i="1"/>
  <c r="Z122" i="1" s="1"/>
  <c r="Y123" i="1"/>
  <c r="Z123" i="1" s="1"/>
  <c r="Y124" i="1"/>
  <c r="Z124" i="1" s="1"/>
  <c r="Y125" i="1"/>
  <c r="Z125" i="1" s="1"/>
  <c r="Y126" i="1"/>
  <c r="Z126" i="1" s="1"/>
  <c r="Y127" i="1"/>
  <c r="Z127" i="1" s="1"/>
  <c r="Y128" i="1"/>
  <c r="Z128" i="1" s="1"/>
  <c r="Y129" i="1"/>
  <c r="Y130" i="1"/>
  <c r="Z130" i="1" s="1"/>
  <c r="Y131" i="1"/>
  <c r="Z131" i="1" s="1"/>
  <c r="Y132" i="1"/>
  <c r="Z132" i="1" s="1"/>
  <c r="Y133" i="1"/>
  <c r="Y134" i="1"/>
  <c r="Z134" i="1" s="1"/>
  <c r="Y135" i="1"/>
  <c r="Z135" i="1" s="1"/>
  <c r="Y136" i="1"/>
  <c r="Z136" i="1" s="1"/>
  <c r="Y137" i="1"/>
  <c r="Y138" i="1"/>
  <c r="Z138" i="1" s="1"/>
  <c r="Y139" i="1"/>
  <c r="Z139" i="1" s="1"/>
  <c r="Y140" i="1"/>
  <c r="Z140" i="1" s="1"/>
  <c r="Y141" i="1"/>
  <c r="Z141" i="1" s="1"/>
  <c r="Y142" i="1"/>
  <c r="Z142" i="1" s="1"/>
  <c r="Y143" i="1"/>
  <c r="Z143" i="1" s="1"/>
  <c r="Y144" i="1"/>
  <c r="Y145" i="1"/>
  <c r="Z145" i="1" s="1"/>
  <c r="Y146" i="1"/>
  <c r="Z146" i="1" s="1"/>
  <c r="Y147" i="1"/>
  <c r="Z147" i="1" s="1"/>
  <c r="Y148" i="1"/>
  <c r="Z148" i="1" s="1"/>
  <c r="Y149" i="1"/>
  <c r="Y150" i="1"/>
  <c r="Z150" i="1" s="1"/>
  <c r="Y151" i="1"/>
  <c r="Z151" i="1" s="1"/>
  <c r="Y152" i="1"/>
  <c r="Z152" i="1" s="1"/>
  <c r="Y153" i="1"/>
  <c r="Z153" i="1" s="1"/>
  <c r="Y154" i="1"/>
  <c r="Z154" i="1" s="1"/>
  <c r="Y155" i="1"/>
  <c r="Z155" i="1" s="1"/>
  <c r="Y156" i="1"/>
  <c r="Z156" i="1" s="1"/>
  <c r="Y157" i="1"/>
  <c r="Z157" i="1" s="1"/>
  <c r="Y158" i="1"/>
  <c r="Z158" i="1" s="1"/>
  <c r="Y159" i="1"/>
  <c r="Z159" i="1" s="1"/>
  <c r="Y160" i="1"/>
  <c r="Z160" i="1" s="1"/>
  <c r="Y161" i="1"/>
  <c r="Y162" i="1"/>
  <c r="Z162" i="1" s="1"/>
  <c r="Y163" i="1"/>
  <c r="Z163" i="1" s="1"/>
  <c r="Y164" i="1"/>
  <c r="Z164" i="1" s="1"/>
  <c r="Y165" i="1"/>
  <c r="Y166" i="1"/>
  <c r="Z166" i="1" s="1"/>
  <c r="Y167" i="1"/>
  <c r="Z167" i="1" s="1"/>
  <c r="Y168" i="1"/>
  <c r="Z168" i="1" s="1"/>
  <c r="Y169" i="1"/>
  <c r="Y170" i="1"/>
  <c r="Z170" i="1" s="1"/>
  <c r="Y171" i="1"/>
  <c r="Z171" i="1" s="1"/>
  <c r="Y172" i="1"/>
  <c r="Z172" i="1" s="1"/>
  <c r="Y173" i="1"/>
  <c r="Z173" i="1" s="1"/>
  <c r="Y174" i="1"/>
  <c r="Z174" i="1" s="1"/>
  <c r="Y175" i="1"/>
  <c r="Z175" i="1" s="1"/>
  <c r="Y176" i="1"/>
  <c r="Z176" i="1" s="1"/>
  <c r="Y177" i="1"/>
  <c r="Y178" i="1"/>
  <c r="Z178" i="1" s="1"/>
  <c r="Y179" i="1"/>
  <c r="Z179" i="1" s="1"/>
  <c r="Y180" i="1"/>
  <c r="Y181" i="1"/>
  <c r="Z181" i="1" s="1"/>
  <c r="Y182" i="1"/>
  <c r="Z182" i="1" s="1"/>
  <c r="Y183" i="1"/>
  <c r="Z183" i="1" s="1"/>
  <c r="Y184" i="1"/>
  <c r="Z184" i="1" s="1"/>
  <c r="Y185" i="1"/>
  <c r="Y186" i="1"/>
  <c r="Z186" i="1" s="1"/>
  <c r="Y187" i="1"/>
  <c r="Z187" i="1" s="1"/>
  <c r="Y188" i="1"/>
  <c r="Z188" i="1" s="1"/>
  <c r="Y189" i="1"/>
  <c r="Z189" i="1" s="1"/>
  <c r="Y190" i="1"/>
  <c r="Z190" i="1" s="1"/>
  <c r="Y191" i="1"/>
  <c r="Z191" i="1" s="1"/>
  <c r="Y192" i="1"/>
  <c r="Z192" i="1" s="1"/>
  <c r="Y193" i="1"/>
  <c r="Y194" i="1"/>
  <c r="Z194" i="1" s="1"/>
  <c r="Y195" i="1"/>
  <c r="Z195" i="1" s="1"/>
  <c r="Y196" i="1"/>
  <c r="Z196" i="1" s="1"/>
  <c r="Y197" i="1"/>
  <c r="Y198" i="1"/>
  <c r="Z198" i="1" s="1"/>
  <c r="Y199" i="1"/>
  <c r="Z199" i="1" s="1"/>
  <c r="Y200" i="1"/>
  <c r="Z200" i="1" s="1"/>
  <c r="Y201" i="1"/>
  <c r="Y202" i="1"/>
  <c r="Z202" i="1" s="1"/>
  <c r="Y203" i="1"/>
  <c r="Z203" i="1" s="1"/>
  <c r="Y204" i="1"/>
  <c r="Z204" i="1" s="1"/>
  <c r="Y205" i="1"/>
  <c r="Z205" i="1" s="1"/>
  <c r="Y206" i="1"/>
  <c r="Z206" i="1" s="1"/>
  <c r="Y207" i="1"/>
  <c r="Z207" i="1" s="1"/>
  <c r="Y208" i="1"/>
  <c r="Y209" i="1"/>
  <c r="Z209" i="1" s="1"/>
  <c r="Y210" i="1"/>
  <c r="Z210" i="1" s="1"/>
  <c r="Y211" i="1"/>
  <c r="Z211" i="1" s="1"/>
  <c r="Y212" i="1"/>
  <c r="Z212" i="1" s="1"/>
  <c r="Y213" i="1"/>
  <c r="Y214" i="1"/>
  <c r="Z214" i="1" s="1"/>
  <c r="Y215" i="1"/>
  <c r="Z215" i="1" s="1"/>
  <c r="Y216" i="1"/>
  <c r="Z216" i="1" s="1"/>
  <c r="Y217" i="1"/>
  <c r="Z217" i="1" s="1"/>
  <c r="Y218" i="1"/>
  <c r="Z218" i="1" s="1"/>
  <c r="Y219" i="1"/>
  <c r="Z219" i="1" s="1"/>
  <c r="Y220" i="1"/>
  <c r="Y221" i="1"/>
  <c r="Z221" i="1" s="1"/>
  <c r="Y222" i="1"/>
  <c r="Z222" i="1" s="1"/>
  <c r="Y223" i="1"/>
  <c r="Z223" i="1" s="1"/>
  <c r="Y224" i="1"/>
  <c r="Z224" i="1" s="1"/>
  <c r="Y225" i="1"/>
  <c r="Y226" i="1"/>
  <c r="Z226" i="1" s="1"/>
  <c r="Y227" i="1"/>
  <c r="Z227" i="1" s="1"/>
  <c r="Y228" i="1"/>
  <c r="Z228" i="1" s="1"/>
  <c r="Y229" i="1"/>
  <c r="Y230" i="1"/>
  <c r="Z230" i="1" s="1"/>
  <c r="Y231" i="1"/>
  <c r="Z231" i="1" s="1"/>
  <c r="Y232" i="1"/>
  <c r="Z232" i="1" s="1"/>
  <c r="Y233" i="1"/>
  <c r="Y234" i="1"/>
  <c r="Z234" i="1" s="1"/>
  <c r="Y235" i="1"/>
  <c r="Z235" i="1" s="1"/>
  <c r="Y236" i="1"/>
  <c r="Z236" i="1" s="1"/>
  <c r="Y237" i="1"/>
  <c r="Z237" i="1" s="1"/>
  <c r="Y238" i="1"/>
  <c r="Z238" i="1" s="1"/>
  <c r="Y239" i="1"/>
  <c r="Z239" i="1" s="1"/>
  <c r="Y240" i="1"/>
  <c r="Z240" i="1" s="1"/>
  <c r="Y241" i="1"/>
  <c r="Y242" i="1"/>
  <c r="Z242" i="1" s="1"/>
  <c r="Y243" i="1"/>
  <c r="Z243" i="1" s="1"/>
  <c r="Y244" i="1"/>
  <c r="Y245" i="1"/>
  <c r="Z245" i="1" s="1"/>
  <c r="Y246" i="1"/>
  <c r="Z246" i="1" s="1"/>
  <c r="Y247" i="1"/>
  <c r="Z247" i="1" s="1"/>
  <c r="Y248" i="1"/>
  <c r="Z248" i="1" s="1"/>
  <c r="Y249" i="1"/>
  <c r="Y250" i="1"/>
  <c r="Z250" i="1" s="1"/>
  <c r="Y251" i="1"/>
  <c r="Z251" i="1" s="1"/>
  <c r="Y252" i="1"/>
  <c r="Z252" i="1" s="1"/>
  <c r="Y253" i="1"/>
  <c r="Z253" i="1" s="1"/>
  <c r="Y254" i="1"/>
  <c r="Z254" i="1" s="1"/>
  <c r="Y255" i="1"/>
  <c r="Z255" i="1" s="1"/>
  <c r="Y256" i="1"/>
  <c r="Y257" i="1"/>
  <c r="Y258" i="1"/>
  <c r="Z258" i="1" s="1"/>
  <c r="Y259" i="1"/>
  <c r="Z259" i="1" s="1"/>
  <c r="Y260" i="1"/>
  <c r="Z260" i="1" s="1"/>
  <c r="Y261" i="1"/>
  <c r="Y262" i="1"/>
  <c r="Z262" i="1" s="1"/>
  <c r="Y263" i="1"/>
  <c r="Z263" i="1" s="1"/>
  <c r="Y264" i="1"/>
  <c r="Z264" i="1" s="1"/>
  <c r="Y265" i="1"/>
  <c r="Y266" i="1"/>
  <c r="Z266" i="1" s="1"/>
  <c r="Y267" i="1"/>
  <c r="Z267" i="1" s="1"/>
  <c r="Y268" i="1"/>
  <c r="Z268" i="1" s="1"/>
  <c r="Y269" i="1"/>
  <c r="Z269" i="1" s="1"/>
  <c r="Y270" i="1"/>
  <c r="Z270" i="1" s="1"/>
  <c r="Y271" i="1"/>
  <c r="Z271" i="1" s="1"/>
  <c r="Y272" i="1"/>
  <c r="Z272" i="1" s="1"/>
  <c r="Y273" i="1"/>
  <c r="Z273" i="1" s="1"/>
  <c r="Y274" i="1"/>
  <c r="Z274" i="1" s="1"/>
  <c r="Y275" i="1"/>
  <c r="Z275" i="1" s="1"/>
  <c r="Y276" i="1"/>
  <c r="Z276" i="1" s="1"/>
  <c r="Y277" i="1"/>
  <c r="Y278" i="1"/>
  <c r="Z278" i="1" s="1"/>
  <c r="Y279" i="1"/>
  <c r="Z279" i="1" s="1"/>
  <c r="Y280" i="1"/>
  <c r="Z280" i="1" s="1"/>
  <c r="Y281" i="1"/>
  <c r="Z281" i="1" s="1"/>
  <c r="Y282" i="1"/>
  <c r="Z282" i="1" s="1"/>
  <c r="Y283" i="1"/>
  <c r="Z283" i="1" s="1"/>
  <c r="Y284" i="1"/>
  <c r="Y285" i="1"/>
  <c r="Z285" i="1" s="1"/>
  <c r="Y286" i="1"/>
  <c r="Z286" i="1" s="1"/>
  <c r="Y287" i="1"/>
  <c r="Z287" i="1" s="1"/>
  <c r="Y288" i="1"/>
  <c r="Z288" i="1" s="1"/>
  <c r="Y289" i="1"/>
  <c r="Y290" i="1"/>
  <c r="Z290" i="1" s="1"/>
  <c r="Y291" i="1"/>
  <c r="Z291" i="1" s="1"/>
  <c r="Y292" i="1"/>
  <c r="Y293" i="1"/>
  <c r="Y294" i="1"/>
  <c r="Z294" i="1" s="1"/>
  <c r="Y295" i="1"/>
  <c r="Z295" i="1" s="1"/>
  <c r="Y296" i="1"/>
  <c r="Z296" i="1" s="1"/>
  <c r="Y297" i="1"/>
  <c r="Y298" i="1"/>
  <c r="Z298" i="1" s="1"/>
  <c r="Y299" i="1"/>
  <c r="Z299" i="1" s="1"/>
  <c r="Y300" i="1"/>
  <c r="Y301" i="1"/>
  <c r="Z301" i="1" s="1"/>
  <c r="Y302" i="1"/>
  <c r="Z302" i="1" s="1"/>
  <c r="Y303" i="1"/>
  <c r="Z303" i="1" s="1"/>
  <c r="Y304" i="1"/>
  <c r="Z304" i="1" s="1"/>
  <c r="Y305" i="1"/>
  <c r="Y306" i="1"/>
  <c r="Z306" i="1" s="1"/>
  <c r="Y307" i="1"/>
  <c r="Z307" i="1" s="1"/>
  <c r="Y308" i="1"/>
  <c r="Z308" i="1" s="1"/>
  <c r="Y309" i="1"/>
  <c r="Z309" i="1" s="1"/>
  <c r="Y310" i="1"/>
  <c r="Z310" i="1" s="1"/>
  <c r="Y311" i="1"/>
  <c r="Z311" i="1" s="1"/>
  <c r="Y312" i="1"/>
  <c r="Z312" i="1" s="1"/>
  <c r="Y313" i="1"/>
  <c r="Y314" i="1"/>
  <c r="Z314" i="1" s="1"/>
  <c r="Y315" i="1"/>
  <c r="Z315" i="1" s="1"/>
  <c r="Y316" i="1"/>
  <c r="Z316" i="1" s="1"/>
  <c r="Y317" i="1"/>
  <c r="Z317" i="1" s="1"/>
  <c r="Y318" i="1"/>
  <c r="Z318" i="1" s="1"/>
  <c r="Y319" i="1"/>
  <c r="Z319" i="1" s="1"/>
  <c r="Y320" i="1"/>
  <c r="Y321" i="1"/>
  <c r="Y322" i="1"/>
  <c r="Z322" i="1" s="1"/>
  <c r="Y323" i="1"/>
  <c r="Z323" i="1" s="1"/>
  <c r="Y324" i="1"/>
  <c r="Z324" i="1" s="1"/>
  <c r="Y325" i="1"/>
  <c r="Y326" i="1"/>
  <c r="Z326" i="1" s="1"/>
  <c r="Y327" i="1"/>
  <c r="Z327" i="1" s="1"/>
  <c r="Y328" i="1"/>
  <c r="Z328" i="1" s="1"/>
  <c r="Y329" i="1"/>
  <c r="Y330" i="1"/>
  <c r="Z330" i="1" s="1"/>
  <c r="Y331" i="1"/>
  <c r="Z331" i="1" s="1"/>
  <c r="Y332" i="1"/>
  <c r="Z332" i="1" s="1"/>
  <c r="Y333" i="1"/>
  <c r="Z333" i="1" s="1"/>
  <c r="Y334" i="1"/>
  <c r="Z334" i="1" s="1"/>
  <c r="Y335" i="1"/>
  <c r="Z335" i="1" s="1"/>
  <c r="Y336" i="1"/>
  <c r="Z336" i="1" s="1"/>
  <c r="Y337" i="1"/>
  <c r="Z337" i="1" s="1"/>
  <c r="Y338" i="1"/>
  <c r="Z338" i="1" s="1"/>
  <c r="Y339" i="1"/>
  <c r="Z339" i="1" s="1"/>
  <c r="Y340" i="1"/>
  <c r="Z340" i="1" s="1"/>
  <c r="Y341" i="1"/>
  <c r="Y342" i="1"/>
  <c r="Y343" i="1"/>
  <c r="Z343" i="1" s="1"/>
  <c r="Y344" i="1"/>
  <c r="Z344" i="1" s="1"/>
  <c r="Y345" i="1"/>
  <c r="Y346" i="1"/>
  <c r="Z346" i="1" s="1"/>
  <c r="Y347" i="1"/>
  <c r="Z347" i="1" s="1"/>
  <c r="Y348" i="1"/>
  <c r="Y349" i="1"/>
  <c r="Z349" i="1" s="1"/>
  <c r="Y350" i="1"/>
  <c r="Z350" i="1" s="1"/>
  <c r="Y351" i="1"/>
  <c r="Z351" i="1" s="1"/>
  <c r="Y352" i="1"/>
  <c r="Y353" i="1"/>
  <c r="Y354" i="1"/>
  <c r="Z354" i="1" s="1"/>
  <c r="Y355" i="1"/>
  <c r="Z355" i="1" s="1"/>
  <c r="Y356" i="1"/>
  <c r="Z356" i="1" s="1"/>
  <c r="Y357" i="1"/>
  <c r="Y358" i="1"/>
  <c r="Z358" i="1" s="1"/>
  <c r="Y359" i="1"/>
  <c r="Z359" i="1" s="1"/>
  <c r="Y360" i="1"/>
  <c r="Z360" i="1" s="1"/>
  <c r="Y361" i="1"/>
  <c r="Y362" i="1"/>
  <c r="Z362" i="1" s="1"/>
  <c r="Y363" i="1"/>
  <c r="Z363" i="1" s="1"/>
  <c r="Y364" i="1"/>
  <c r="Z364" i="1" s="1"/>
  <c r="Y365" i="1"/>
  <c r="Z365" i="1" s="1"/>
  <c r="Y366" i="1"/>
  <c r="Z366" i="1" s="1"/>
  <c r="Y367" i="1"/>
  <c r="Z367" i="1" s="1"/>
  <c r="Y368" i="1"/>
  <c r="Y369" i="1"/>
  <c r="Y370" i="1"/>
  <c r="Z370" i="1" s="1"/>
  <c r="Y371" i="1"/>
  <c r="Z371" i="1" s="1"/>
  <c r="Y372" i="1"/>
  <c r="Z372" i="1" s="1"/>
  <c r="Y373" i="1"/>
  <c r="Y374" i="1"/>
  <c r="Z374" i="1" s="1"/>
  <c r="Y375" i="1"/>
  <c r="Z375" i="1" s="1"/>
  <c r="Y376" i="1"/>
  <c r="Z376" i="1" s="1"/>
  <c r="Y377" i="1"/>
  <c r="Y378" i="1"/>
  <c r="Y379" i="1"/>
  <c r="Z379" i="1" s="1"/>
  <c r="Y380" i="1"/>
  <c r="Z380" i="1" s="1"/>
  <c r="Y381" i="1"/>
  <c r="Z381" i="1" s="1"/>
  <c r="Y382" i="1"/>
  <c r="Z382" i="1" s="1"/>
  <c r="Y383" i="1"/>
  <c r="Z383" i="1" s="1"/>
  <c r="Y384" i="1"/>
  <c r="Z384" i="1" s="1"/>
  <c r="Y385" i="1"/>
  <c r="Y386" i="1"/>
  <c r="Z386" i="1" s="1"/>
  <c r="Y387" i="1"/>
  <c r="Z387" i="1" s="1"/>
  <c r="Y388" i="1"/>
  <c r="Z388" i="1" s="1"/>
  <c r="Y389" i="1"/>
  <c r="Y390" i="1"/>
  <c r="Z390" i="1" s="1"/>
  <c r="Y391" i="1"/>
  <c r="Z391" i="1" s="1"/>
  <c r="Y392" i="1"/>
  <c r="Z392" i="1" s="1"/>
  <c r="Y393" i="1"/>
  <c r="Y394" i="1"/>
  <c r="Z394" i="1" s="1"/>
  <c r="Y395" i="1"/>
  <c r="Z395" i="1" s="1"/>
  <c r="Y396" i="1"/>
  <c r="Y397" i="1"/>
  <c r="Z397" i="1" s="1"/>
  <c r="Y398" i="1"/>
  <c r="Z398" i="1" s="1"/>
  <c r="Y399" i="1"/>
  <c r="Z399" i="1" s="1"/>
  <c r="Y400" i="1"/>
  <c r="Z400" i="1" s="1"/>
  <c r="Y401" i="1"/>
  <c r="Y402" i="1"/>
  <c r="Z402" i="1" s="1"/>
  <c r="Y403" i="1"/>
  <c r="Z403" i="1" s="1"/>
  <c r="Y404" i="1"/>
  <c r="Z404" i="1" s="1"/>
  <c r="Y405" i="1"/>
  <c r="Y406" i="1"/>
  <c r="Y407" i="1"/>
  <c r="Z407" i="1" s="1"/>
  <c r="Y408" i="1"/>
  <c r="Z408" i="1" s="1"/>
  <c r="Y409" i="1"/>
  <c r="Y410" i="1"/>
  <c r="Z410" i="1" s="1"/>
  <c r="Y411" i="1"/>
  <c r="Z411" i="1" s="1"/>
  <c r="Y412" i="1"/>
  <c r="Y413" i="1"/>
  <c r="Z413" i="1" s="1"/>
  <c r="Y414" i="1"/>
  <c r="Z414" i="1" s="1"/>
  <c r="Y415" i="1"/>
  <c r="Z415" i="1" s="1"/>
  <c r="Y416" i="1"/>
  <c r="Y417" i="1"/>
  <c r="Y418" i="1"/>
  <c r="Z418" i="1" s="1"/>
  <c r="Y419" i="1"/>
  <c r="Z419" i="1" s="1"/>
  <c r="Y420" i="1"/>
  <c r="Z420" i="1" s="1"/>
  <c r="Y421" i="1"/>
  <c r="Y422" i="1"/>
  <c r="Z422" i="1" s="1"/>
  <c r="Y423" i="1"/>
  <c r="Z423" i="1" s="1"/>
  <c r="Y424" i="1"/>
  <c r="Z424" i="1" s="1"/>
  <c r="Y425" i="1"/>
  <c r="Y426" i="1"/>
  <c r="Z426" i="1" s="1"/>
  <c r="Y427" i="1"/>
  <c r="Z427" i="1" s="1"/>
  <c r="Y428" i="1"/>
  <c r="Z428" i="1" s="1"/>
  <c r="Y429" i="1"/>
  <c r="Z429" i="1" s="1"/>
  <c r="Y430" i="1"/>
  <c r="Z430" i="1" s="1"/>
  <c r="Y431" i="1"/>
  <c r="Z431" i="1" s="1"/>
  <c r="Y432" i="1"/>
  <c r="Y433" i="1"/>
  <c r="Y434" i="1"/>
  <c r="Z434" i="1" s="1"/>
  <c r="Y435" i="1"/>
  <c r="Z435" i="1" s="1"/>
  <c r="Y436" i="1"/>
  <c r="Z436" i="1" s="1"/>
  <c r="Y437" i="1"/>
  <c r="Y438" i="1"/>
  <c r="Z438" i="1" s="1"/>
  <c r="Y439" i="1"/>
  <c r="Z439" i="1" s="1"/>
  <c r="Y440" i="1"/>
  <c r="Z440" i="1" s="1"/>
  <c r="Y441" i="1"/>
  <c r="Y442" i="1"/>
  <c r="Y443" i="1"/>
  <c r="Z443" i="1" s="1"/>
  <c r="Y444" i="1"/>
  <c r="Z444" i="1" s="1"/>
  <c r="Y445" i="1"/>
  <c r="Z445" i="1" s="1"/>
  <c r="Y446" i="1"/>
  <c r="Z446" i="1" s="1"/>
  <c r="Y447" i="1"/>
  <c r="Z447" i="1" s="1"/>
  <c r="Y448" i="1"/>
  <c r="Z448" i="1" s="1"/>
  <c r="Y449" i="1"/>
  <c r="Y450" i="1"/>
  <c r="Z450" i="1" s="1"/>
  <c r="Y451" i="1"/>
  <c r="Z451" i="1" s="1"/>
  <c r="Y452" i="1"/>
  <c r="Z452" i="1" s="1"/>
  <c r="Y453" i="1"/>
  <c r="Y454" i="1"/>
  <c r="Z454" i="1" s="1"/>
  <c r="Y455" i="1"/>
  <c r="Z455" i="1" s="1"/>
  <c r="Y456" i="1"/>
  <c r="Z456" i="1" s="1"/>
  <c r="Y457" i="1"/>
  <c r="Y458" i="1"/>
  <c r="Z458" i="1" s="1"/>
  <c r="Y459" i="1"/>
  <c r="Z459" i="1" s="1"/>
  <c r="Y460" i="1"/>
  <c r="Y461" i="1"/>
  <c r="Z461" i="1" s="1"/>
  <c r="Y462" i="1"/>
  <c r="Z462" i="1" s="1"/>
  <c r="Y463" i="1"/>
  <c r="Z463" i="1" s="1"/>
  <c r="Y464" i="1"/>
  <c r="Z464" i="1" s="1"/>
  <c r="Y465" i="1"/>
  <c r="Y466" i="1"/>
  <c r="Z466" i="1" s="1"/>
  <c r="Y467" i="1"/>
  <c r="Z467" i="1" s="1"/>
  <c r="Y468" i="1"/>
  <c r="Z468" i="1" s="1"/>
  <c r="Y469" i="1"/>
  <c r="Y470" i="1"/>
  <c r="Y471" i="1"/>
  <c r="Z471" i="1" s="1"/>
  <c r="Y472" i="1"/>
  <c r="Z472" i="1" s="1"/>
  <c r="Y473" i="1"/>
  <c r="Y474" i="1"/>
  <c r="Z474" i="1" s="1"/>
  <c r="Y475" i="1"/>
  <c r="Z475" i="1" s="1"/>
  <c r="Y476" i="1"/>
  <c r="Y477" i="1"/>
  <c r="Z477" i="1" s="1"/>
  <c r="Y478" i="1"/>
  <c r="Z478" i="1" s="1"/>
  <c r="Y479" i="1"/>
  <c r="Z479" i="1" s="1"/>
  <c r="Y480" i="1"/>
  <c r="Y481" i="1"/>
  <c r="Y482" i="1"/>
  <c r="Z482" i="1" s="1"/>
  <c r="Y483" i="1"/>
  <c r="Z483" i="1" s="1"/>
  <c r="Y484" i="1"/>
  <c r="Z484" i="1" s="1"/>
  <c r="Y485" i="1"/>
  <c r="Y486" i="1"/>
  <c r="Z486" i="1" s="1"/>
  <c r="Y487" i="1"/>
  <c r="Z487" i="1" s="1"/>
  <c r="Y488" i="1"/>
  <c r="Z488" i="1" s="1"/>
  <c r="Y489" i="1"/>
  <c r="Y490" i="1"/>
  <c r="Z490" i="1" s="1"/>
  <c r="Y491" i="1"/>
  <c r="Z491" i="1" s="1"/>
  <c r="Y492" i="1"/>
  <c r="Z492" i="1" s="1"/>
  <c r="Y493" i="1"/>
  <c r="Z493" i="1" s="1"/>
  <c r="Y494" i="1"/>
  <c r="Z494" i="1" s="1"/>
  <c r="Y495" i="1"/>
  <c r="Z495" i="1" s="1"/>
  <c r="Y496" i="1"/>
  <c r="Y497" i="1"/>
  <c r="Y498" i="1"/>
  <c r="Z498" i="1" s="1"/>
  <c r="Y499" i="1"/>
  <c r="Z499" i="1" s="1"/>
  <c r="Y500" i="1"/>
  <c r="Z500" i="1" s="1"/>
  <c r="Y501" i="1"/>
  <c r="Y502" i="1"/>
  <c r="Z502" i="1" s="1"/>
  <c r="Y503" i="1"/>
  <c r="Z503" i="1" s="1"/>
  <c r="Y504" i="1"/>
  <c r="Z504" i="1" s="1"/>
  <c r="Y505" i="1"/>
  <c r="Y506" i="1"/>
  <c r="Y507" i="1"/>
  <c r="Z507" i="1" s="1"/>
  <c r="Y508" i="1"/>
  <c r="Z508" i="1" s="1"/>
  <c r="Y509" i="1"/>
  <c r="Z509" i="1" s="1"/>
  <c r="Y510" i="1"/>
  <c r="Z510" i="1" s="1"/>
  <c r="Y511" i="1"/>
  <c r="Z511" i="1" s="1"/>
  <c r="Y512" i="1"/>
  <c r="Z512" i="1" s="1"/>
  <c r="Y513" i="1"/>
  <c r="Y514" i="1"/>
  <c r="Z514" i="1" s="1"/>
  <c r="Y515" i="1"/>
  <c r="Z515" i="1" s="1"/>
  <c r="Y516" i="1"/>
  <c r="Z516" i="1" s="1"/>
  <c r="Y517" i="1"/>
  <c r="Y518" i="1"/>
  <c r="Z518" i="1" s="1"/>
  <c r="Y519" i="1"/>
  <c r="Z519" i="1" s="1"/>
  <c r="Y520" i="1"/>
  <c r="Z520" i="1" s="1"/>
  <c r="Y521" i="1"/>
  <c r="Y522" i="1"/>
  <c r="Z522" i="1" s="1"/>
  <c r="Y523" i="1"/>
  <c r="Z523" i="1" s="1"/>
  <c r="Y524" i="1"/>
  <c r="Y525" i="1"/>
  <c r="Z525" i="1" s="1"/>
  <c r="Y526" i="1"/>
  <c r="Z526" i="1" s="1"/>
  <c r="Y527" i="1"/>
  <c r="Z527" i="1" s="1"/>
  <c r="Y528" i="1"/>
  <c r="Z528" i="1" s="1"/>
  <c r="Y529" i="1"/>
  <c r="Y530" i="1"/>
  <c r="Z530" i="1" s="1"/>
  <c r="Y531" i="1"/>
  <c r="Z531" i="1" s="1"/>
  <c r="Y532" i="1"/>
  <c r="Z532" i="1" s="1"/>
  <c r="Y533" i="1"/>
  <c r="Y534" i="1"/>
  <c r="Y535" i="1"/>
  <c r="Z535" i="1" s="1"/>
  <c r="Y536" i="1"/>
  <c r="Z536" i="1" s="1"/>
  <c r="Y537" i="1"/>
  <c r="Y538" i="1"/>
  <c r="Z538" i="1" s="1"/>
  <c r="Y539" i="1"/>
  <c r="Z539" i="1" s="1"/>
  <c r="Y540" i="1"/>
  <c r="Y541" i="1"/>
  <c r="Z541" i="1" s="1"/>
  <c r="Y542" i="1"/>
  <c r="Z542" i="1" s="1"/>
  <c r="Y543" i="1"/>
  <c r="Z543" i="1" s="1"/>
  <c r="Y544" i="1"/>
  <c r="Y545" i="1"/>
  <c r="Y546" i="1"/>
  <c r="Z546" i="1" s="1"/>
  <c r="Y547" i="1"/>
  <c r="Z547" i="1" s="1"/>
  <c r="Y548" i="1"/>
  <c r="Z548" i="1" s="1"/>
  <c r="Y549" i="1"/>
  <c r="Y550" i="1"/>
  <c r="Z550" i="1" s="1"/>
  <c r="Y551" i="1"/>
  <c r="Z551" i="1" s="1"/>
  <c r="Y552" i="1"/>
  <c r="Z552" i="1" s="1"/>
  <c r="Y553" i="1"/>
  <c r="Y554" i="1"/>
  <c r="Z554" i="1" s="1"/>
  <c r="Y555" i="1"/>
  <c r="Z555" i="1" s="1"/>
  <c r="Y556" i="1"/>
  <c r="Z556" i="1" s="1"/>
  <c r="Y557" i="1"/>
  <c r="Z557" i="1" s="1"/>
  <c r="Y558" i="1"/>
  <c r="Z558" i="1" s="1"/>
  <c r="Y559" i="1"/>
  <c r="Z559" i="1" s="1"/>
  <c r="Y560" i="1"/>
  <c r="Y561" i="1"/>
  <c r="Y562" i="1"/>
  <c r="Z562" i="1" s="1"/>
  <c r="Y563" i="1"/>
  <c r="Z563" i="1" s="1"/>
  <c r="Y564" i="1"/>
  <c r="Z564" i="1" s="1"/>
  <c r="Y565" i="1"/>
  <c r="Y566" i="1"/>
  <c r="Z566" i="1" s="1"/>
  <c r="Y567" i="1"/>
  <c r="Z567" i="1" s="1"/>
  <c r="Y568" i="1"/>
  <c r="Z568" i="1" s="1"/>
  <c r="Y569" i="1"/>
  <c r="Y570" i="1"/>
  <c r="Y571" i="1"/>
  <c r="Z571" i="1" s="1"/>
  <c r="Y572" i="1"/>
  <c r="Z572" i="1" s="1"/>
  <c r="Y573" i="1"/>
  <c r="Z573" i="1" s="1"/>
  <c r="Y574" i="1"/>
  <c r="Z574" i="1" s="1"/>
  <c r="Y575" i="1"/>
  <c r="Z575" i="1" s="1"/>
  <c r="Y576" i="1"/>
  <c r="Z576" i="1" s="1"/>
  <c r="Y577" i="1"/>
  <c r="Y578" i="1"/>
  <c r="Z578" i="1" s="1"/>
  <c r="Y579" i="1"/>
  <c r="Z579" i="1" s="1"/>
  <c r="Y580" i="1"/>
  <c r="Z580" i="1" s="1"/>
  <c r="Y581" i="1"/>
  <c r="Y582" i="1"/>
  <c r="Z582" i="1" s="1"/>
  <c r="Y583" i="1"/>
  <c r="Z583" i="1" s="1"/>
  <c r="Y584" i="1"/>
  <c r="Z584" i="1" s="1"/>
  <c r="Y585" i="1"/>
  <c r="Y586" i="1"/>
  <c r="Z586" i="1" s="1"/>
  <c r="Y587" i="1"/>
  <c r="Z587" i="1" s="1"/>
  <c r="Y588" i="1"/>
  <c r="Y589" i="1"/>
  <c r="Z589" i="1" s="1"/>
  <c r="Y590" i="1"/>
  <c r="Z590" i="1" s="1"/>
  <c r="Y591" i="1"/>
  <c r="Z591" i="1" s="1"/>
  <c r="Y592" i="1"/>
  <c r="Z592" i="1" s="1"/>
  <c r="Y593" i="1"/>
  <c r="Y594" i="1"/>
  <c r="Z594" i="1" s="1"/>
  <c r="Y595" i="1"/>
  <c r="Z595" i="1" s="1"/>
  <c r="Y596" i="1"/>
  <c r="Z596" i="1" s="1"/>
  <c r="Y597" i="1"/>
  <c r="Y598" i="1"/>
  <c r="Y599" i="1"/>
  <c r="Z599" i="1" s="1"/>
  <c r="Y600" i="1"/>
  <c r="Z600" i="1" s="1"/>
  <c r="Y601" i="1"/>
  <c r="Y602" i="1"/>
  <c r="Z602" i="1" s="1"/>
  <c r="Y603" i="1"/>
  <c r="Z603" i="1" s="1"/>
  <c r="Y604" i="1"/>
  <c r="Y605" i="1"/>
  <c r="Z605" i="1" s="1"/>
  <c r="Y606" i="1"/>
  <c r="Z606" i="1" s="1"/>
  <c r="Y607" i="1"/>
  <c r="Z607" i="1" s="1"/>
  <c r="Y608" i="1"/>
  <c r="Y609" i="1"/>
  <c r="Y610" i="1"/>
  <c r="Z610" i="1" s="1"/>
  <c r="Y611" i="1"/>
  <c r="Z611" i="1" s="1"/>
  <c r="Y612" i="1"/>
  <c r="Z612" i="1" s="1"/>
  <c r="Y613" i="1"/>
  <c r="Y614" i="1"/>
  <c r="Z614" i="1" s="1"/>
  <c r="Y615" i="1"/>
  <c r="Z615" i="1" s="1"/>
  <c r="Y616" i="1"/>
  <c r="Z616" i="1" s="1"/>
  <c r="Y617" i="1"/>
  <c r="Y618" i="1"/>
  <c r="Z618" i="1" s="1"/>
  <c r="Y619" i="1"/>
  <c r="Z619" i="1" s="1"/>
  <c r="Y620" i="1"/>
  <c r="Z620" i="1" s="1"/>
  <c r="Y621" i="1"/>
  <c r="Z621" i="1" s="1"/>
  <c r="Y622" i="1"/>
  <c r="Z622" i="1" s="1"/>
  <c r="Y623" i="1"/>
  <c r="Z623" i="1" s="1"/>
  <c r="Y624" i="1"/>
  <c r="Y625" i="1"/>
  <c r="Y626" i="1"/>
  <c r="Z626" i="1" s="1"/>
  <c r="Y627" i="1"/>
  <c r="Z627" i="1" s="1"/>
  <c r="Y628" i="1"/>
  <c r="Z628" i="1" s="1"/>
  <c r="Y629" i="1"/>
  <c r="Y630" i="1"/>
  <c r="Z630" i="1" s="1"/>
  <c r="Y631" i="1"/>
  <c r="Z631" i="1" s="1"/>
  <c r="Y632" i="1"/>
  <c r="Z632" i="1" s="1"/>
  <c r="Y633" i="1"/>
  <c r="Y634" i="1"/>
  <c r="Y635" i="1"/>
  <c r="Z635" i="1" s="1"/>
  <c r="Y636" i="1"/>
  <c r="Z636" i="1" s="1"/>
  <c r="Y637" i="1"/>
  <c r="Z637" i="1" s="1"/>
  <c r="Y638" i="1"/>
  <c r="Z638" i="1" s="1"/>
  <c r="Y639" i="1"/>
  <c r="Z639" i="1" s="1"/>
  <c r="Y640" i="1"/>
  <c r="Z640" i="1" s="1"/>
  <c r="Y641" i="1"/>
  <c r="Y642" i="1"/>
  <c r="Z642" i="1" s="1"/>
  <c r="Y643" i="1"/>
  <c r="Z643" i="1" s="1"/>
  <c r="Y644" i="1"/>
  <c r="Z644" i="1" s="1"/>
  <c r="Y645" i="1"/>
  <c r="Y646" i="1"/>
  <c r="Z646" i="1" s="1"/>
  <c r="Y647" i="1"/>
  <c r="Z647" i="1" s="1"/>
  <c r="Y648" i="1"/>
  <c r="Z648" i="1" s="1"/>
  <c r="Y649" i="1"/>
  <c r="Y650" i="1"/>
  <c r="Z650" i="1" s="1"/>
  <c r="Y651" i="1"/>
  <c r="Z651" i="1" s="1"/>
  <c r="Y652" i="1"/>
  <c r="Y653" i="1"/>
  <c r="Z653" i="1" s="1"/>
  <c r="Y654" i="1"/>
  <c r="Z654" i="1" s="1"/>
  <c r="Y655" i="1"/>
  <c r="Z655" i="1" s="1"/>
  <c r="Y656" i="1"/>
  <c r="Z656" i="1" s="1"/>
  <c r="Y657" i="1"/>
  <c r="Y658" i="1"/>
  <c r="Z658" i="1" s="1"/>
  <c r="Y659" i="1"/>
  <c r="Z659" i="1" s="1"/>
  <c r="Y660" i="1"/>
  <c r="Z660" i="1" s="1"/>
  <c r="Y661" i="1"/>
  <c r="Y662" i="1"/>
  <c r="Y663" i="1"/>
  <c r="Z663" i="1" s="1"/>
  <c r="Y664" i="1"/>
  <c r="Z664" i="1" s="1"/>
  <c r="Y665" i="1"/>
  <c r="Y666" i="1"/>
  <c r="Z666" i="1" s="1"/>
  <c r="Y667" i="1"/>
  <c r="Z667" i="1" s="1"/>
  <c r="Y668" i="1"/>
  <c r="Y669" i="1"/>
  <c r="Z669" i="1" s="1"/>
  <c r="Y670" i="1"/>
  <c r="Z670" i="1" s="1"/>
  <c r="Y671" i="1"/>
  <c r="Z671" i="1" s="1"/>
  <c r="Y672" i="1"/>
  <c r="Y673" i="1"/>
  <c r="Y674" i="1"/>
  <c r="Z674" i="1" s="1"/>
  <c r="Y675" i="1"/>
  <c r="Z675" i="1" s="1"/>
  <c r="Y676" i="1"/>
  <c r="Z676" i="1" s="1"/>
  <c r="Y677" i="1"/>
  <c r="Y678" i="1"/>
  <c r="Z678" i="1" s="1"/>
  <c r="Y679" i="1"/>
  <c r="Z679" i="1" s="1"/>
  <c r="Y680" i="1"/>
  <c r="Z680" i="1" s="1"/>
  <c r="Y681" i="1"/>
  <c r="Y682" i="1"/>
  <c r="Z682" i="1" s="1"/>
  <c r="Y683" i="1"/>
  <c r="Z683" i="1" s="1"/>
  <c r="Y684" i="1"/>
  <c r="Z684" i="1" s="1"/>
  <c r="Y685" i="1"/>
  <c r="Z685" i="1" s="1"/>
  <c r="Y686" i="1"/>
  <c r="Z686" i="1" s="1"/>
  <c r="Y687" i="1"/>
  <c r="Z687" i="1" s="1"/>
  <c r="Y688" i="1"/>
  <c r="Y689" i="1"/>
  <c r="Y690" i="1"/>
  <c r="Z690" i="1" s="1"/>
  <c r="Y691" i="1"/>
  <c r="Z691" i="1" s="1"/>
  <c r="Y692" i="1"/>
  <c r="Z692" i="1" s="1"/>
  <c r="Y693" i="1"/>
  <c r="Y694" i="1"/>
  <c r="Z694" i="1" s="1"/>
  <c r="Y695" i="1"/>
  <c r="Z695" i="1" s="1"/>
  <c r="Y696" i="1"/>
  <c r="Z696" i="1" s="1"/>
  <c r="Y697" i="1"/>
  <c r="Y698" i="1"/>
  <c r="Y699" i="1"/>
  <c r="Z699" i="1" s="1"/>
  <c r="Y700" i="1"/>
  <c r="Z700" i="1" s="1"/>
  <c r="Y701" i="1"/>
  <c r="Z701" i="1" s="1"/>
  <c r="Y702" i="1"/>
  <c r="Z702" i="1" s="1"/>
  <c r="Y703" i="1"/>
  <c r="Z703" i="1" s="1"/>
  <c r="Y704" i="1"/>
  <c r="Z704" i="1" s="1"/>
  <c r="Y705" i="1"/>
  <c r="Y706" i="1"/>
  <c r="Z706" i="1" s="1"/>
  <c r="Y707" i="1"/>
  <c r="Z707" i="1" s="1"/>
  <c r="Y708" i="1"/>
  <c r="Z708" i="1" s="1"/>
  <c r="Y709" i="1"/>
  <c r="Y710" i="1"/>
  <c r="Z710" i="1" s="1"/>
  <c r="Y711" i="1"/>
  <c r="Z711" i="1" s="1"/>
  <c r="Y712" i="1"/>
  <c r="Z712" i="1" s="1"/>
  <c r="Y713" i="1"/>
  <c r="Y714" i="1"/>
  <c r="Z714" i="1" s="1"/>
  <c r="Y715" i="1"/>
  <c r="Z715" i="1" s="1"/>
  <c r="Y716" i="1"/>
  <c r="Y717" i="1"/>
  <c r="Z717" i="1" s="1"/>
  <c r="Y718" i="1"/>
  <c r="Z718" i="1" s="1"/>
  <c r="Y719" i="1"/>
  <c r="Z719" i="1" s="1"/>
  <c r="Y720" i="1"/>
  <c r="Z720" i="1" s="1"/>
  <c r="Y721" i="1"/>
  <c r="Y722" i="1"/>
  <c r="Z722" i="1" s="1"/>
  <c r="Y723" i="1"/>
  <c r="Z723" i="1" s="1"/>
  <c r="Y724" i="1"/>
  <c r="Z724" i="1" s="1"/>
  <c r="Y725" i="1"/>
  <c r="Y726" i="1"/>
  <c r="Y727" i="1"/>
  <c r="Z727" i="1" s="1"/>
  <c r="Y728" i="1"/>
  <c r="Z728" i="1" s="1"/>
  <c r="Y729" i="1"/>
  <c r="Y730" i="1"/>
  <c r="Z730" i="1" s="1"/>
  <c r="Y731" i="1"/>
  <c r="Z731" i="1" s="1"/>
  <c r="Y732" i="1"/>
  <c r="Y733" i="1"/>
  <c r="Z733" i="1" s="1"/>
  <c r="Y734" i="1"/>
  <c r="Z734" i="1" s="1"/>
  <c r="Y735" i="1"/>
  <c r="Z735" i="1" s="1"/>
  <c r="Y736" i="1"/>
  <c r="Y737" i="1"/>
  <c r="Y738" i="1"/>
  <c r="Z738" i="1" s="1"/>
  <c r="Y739" i="1"/>
  <c r="Z739" i="1" s="1"/>
  <c r="Y740" i="1"/>
  <c r="Z740" i="1" s="1"/>
  <c r="Y741" i="1"/>
  <c r="Y742" i="1"/>
  <c r="Z742" i="1" s="1"/>
  <c r="Y743" i="1"/>
  <c r="Z743" i="1" s="1"/>
  <c r="Y744" i="1"/>
  <c r="Z744" i="1" s="1"/>
  <c r="Y745" i="1"/>
  <c r="Y746" i="1"/>
  <c r="Z746" i="1" s="1"/>
  <c r="Y747" i="1"/>
  <c r="Z747" i="1" s="1"/>
  <c r="Y748" i="1"/>
  <c r="Z748" i="1" s="1"/>
  <c r="Y749" i="1"/>
  <c r="Z749" i="1" s="1"/>
  <c r="Y750" i="1"/>
  <c r="Z750" i="1" s="1"/>
  <c r="Y751" i="1"/>
  <c r="Z751" i="1" s="1"/>
  <c r="Y752" i="1"/>
  <c r="Y753" i="1"/>
  <c r="Y754" i="1"/>
  <c r="Z754" i="1" s="1"/>
  <c r="Y755" i="1"/>
  <c r="Z755" i="1" s="1"/>
  <c r="Y756" i="1"/>
  <c r="Z756" i="1" s="1"/>
  <c r="Y757" i="1"/>
  <c r="Y758" i="1"/>
  <c r="Z758" i="1" s="1"/>
  <c r="Y759" i="1"/>
  <c r="Z759" i="1" s="1"/>
  <c r="Y760" i="1"/>
  <c r="Z760" i="1" s="1"/>
  <c r="Y761" i="1"/>
  <c r="Y762" i="1"/>
  <c r="Y763" i="1"/>
  <c r="Z763" i="1" s="1"/>
  <c r="Y764" i="1"/>
  <c r="Z764" i="1" s="1"/>
  <c r="Y765" i="1"/>
  <c r="Z765" i="1" s="1"/>
  <c r="Y766" i="1"/>
  <c r="Z766" i="1" s="1"/>
  <c r="Y767" i="1"/>
  <c r="Z767" i="1" s="1"/>
  <c r="Y768" i="1"/>
  <c r="Y769" i="1"/>
  <c r="Z769" i="1" s="1"/>
  <c r="Y770" i="1"/>
  <c r="Y771" i="1"/>
  <c r="Z771" i="1" s="1"/>
  <c r="Y772" i="1"/>
  <c r="Z772" i="1" s="1"/>
  <c r="Y773" i="1"/>
  <c r="Z773" i="1" s="1"/>
  <c r="Y774" i="1"/>
  <c r="Z774" i="1" s="1"/>
  <c r="Y775" i="1"/>
  <c r="Z775" i="1" s="1"/>
  <c r="Y776" i="1"/>
  <c r="Z776" i="1" s="1"/>
  <c r="Y777" i="1"/>
  <c r="Z777" i="1" s="1"/>
  <c r="Y778" i="1"/>
  <c r="Z778" i="1" s="1"/>
  <c r="Y779" i="1"/>
  <c r="Z779" i="1" s="1"/>
  <c r="Y780" i="1"/>
  <c r="Y781" i="1"/>
  <c r="Z781" i="1" s="1"/>
  <c r="Y782" i="1"/>
  <c r="Z782" i="1" s="1"/>
  <c r="Y783" i="1"/>
  <c r="Z783" i="1" s="1"/>
  <c r="Y784" i="1"/>
  <c r="Y785" i="1"/>
  <c r="Z785" i="1" s="1"/>
  <c r="Y786" i="1"/>
  <c r="Y787" i="1"/>
  <c r="Z787" i="1" s="1"/>
  <c r="Y788" i="1"/>
  <c r="Z788" i="1" s="1"/>
  <c r="Y789" i="1"/>
  <c r="Z789" i="1" s="1"/>
  <c r="Y790" i="1"/>
  <c r="Z790" i="1" s="1"/>
  <c r="Y791" i="1"/>
  <c r="Z791" i="1" s="1"/>
  <c r="Y792" i="1"/>
  <c r="Z792" i="1" s="1"/>
  <c r="Y793" i="1"/>
  <c r="Z793" i="1" s="1"/>
  <c r="Y794" i="1"/>
  <c r="Z794" i="1" s="1"/>
  <c r="Y795" i="1"/>
  <c r="Z795" i="1" s="1"/>
  <c r="Y796" i="1"/>
  <c r="Y797" i="1"/>
  <c r="Z797" i="1" s="1"/>
  <c r="Y798" i="1"/>
  <c r="Z798" i="1" s="1"/>
  <c r="Y799" i="1"/>
  <c r="Z799" i="1" s="1"/>
  <c r="Y800" i="1"/>
  <c r="Y801" i="1"/>
  <c r="Z801" i="1" s="1"/>
  <c r="Y802" i="1"/>
  <c r="Z802" i="1" s="1"/>
  <c r="Y803" i="1"/>
  <c r="Z803" i="1" s="1"/>
  <c r="Y804" i="1"/>
  <c r="Z804" i="1" s="1"/>
  <c r="Y805" i="1"/>
  <c r="Z805" i="1" s="1"/>
  <c r="Y806" i="1"/>
  <c r="Z806" i="1" s="1"/>
  <c r="Y807" i="1"/>
  <c r="Z807" i="1" s="1"/>
  <c r="Y808" i="1"/>
  <c r="Z808" i="1" s="1"/>
  <c r="Y809" i="1"/>
  <c r="Z809" i="1" s="1"/>
  <c r="Y810" i="1"/>
  <c r="Z810" i="1" s="1"/>
  <c r="Y811" i="1"/>
  <c r="Z811" i="1" s="1"/>
  <c r="Y812" i="1"/>
  <c r="Y813" i="1"/>
  <c r="Z813" i="1" s="1"/>
  <c r="Y814" i="1"/>
  <c r="Z814" i="1" s="1"/>
  <c r="Y815" i="1"/>
  <c r="Z815" i="1" s="1"/>
  <c r="Y816" i="1"/>
  <c r="Y817" i="1"/>
  <c r="Z817" i="1" s="1"/>
  <c r="Y818" i="1"/>
  <c r="Y819" i="1"/>
  <c r="Z819" i="1" s="1"/>
  <c r="Y820" i="1"/>
  <c r="Z820" i="1" s="1"/>
  <c r="Y821" i="1"/>
  <c r="Z821" i="1" s="1"/>
  <c r="Y822" i="1"/>
  <c r="Z822" i="1" s="1"/>
  <c r="Y823" i="1"/>
  <c r="Z823" i="1" s="1"/>
  <c r="Y824" i="1"/>
  <c r="Z824" i="1" s="1"/>
  <c r="Y825" i="1"/>
  <c r="Z825" i="1" s="1"/>
  <c r="Y826" i="1"/>
  <c r="Z826" i="1" s="1"/>
  <c r="Y827" i="1"/>
  <c r="Z827" i="1" s="1"/>
  <c r="Y828" i="1"/>
  <c r="Y829" i="1"/>
  <c r="Z829" i="1" s="1"/>
  <c r="Y830" i="1"/>
  <c r="Z830" i="1" s="1"/>
  <c r="Y831" i="1"/>
  <c r="Z831" i="1" s="1"/>
  <c r="Y832" i="1"/>
  <c r="Y833" i="1"/>
  <c r="Z833" i="1" s="1"/>
  <c r="Y834" i="1"/>
  <c r="Y835" i="1"/>
  <c r="Z835" i="1" s="1"/>
  <c r="Y836" i="1"/>
  <c r="Z836" i="1" s="1"/>
  <c r="Y837" i="1"/>
  <c r="Z837" i="1" s="1"/>
  <c r="Y838" i="1"/>
  <c r="Z838" i="1" s="1"/>
  <c r="Y839" i="1"/>
  <c r="Z839" i="1" s="1"/>
  <c r="Y840" i="1"/>
  <c r="Z840" i="1" s="1"/>
  <c r="Y841" i="1"/>
  <c r="Z841" i="1" s="1"/>
  <c r="Y842" i="1"/>
  <c r="Z842" i="1" s="1"/>
  <c r="Y843" i="1"/>
  <c r="Z843" i="1" s="1"/>
  <c r="Y844" i="1"/>
  <c r="Y845" i="1"/>
  <c r="Z845" i="1" s="1"/>
  <c r="Y846" i="1"/>
  <c r="Z846" i="1" s="1"/>
  <c r="Y847" i="1"/>
  <c r="Z847" i="1" s="1"/>
  <c r="Y848" i="1"/>
  <c r="Y849" i="1"/>
  <c r="Z849" i="1" s="1"/>
  <c r="Y850" i="1"/>
  <c r="Y851" i="1"/>
  <c r="Z851" i="1" s="1"/>
  <c r="Y852" i="1"/>
  <c r="Z852" i="1" s="1"/>
  <c r="Y853" i="1"/>
  <c r="Z853" i="1" s="1"/>
  <c r="Y854" i="1"/>
  <c r="Z854" i="1" s="1"/>
  <c r="Y855" i="1"/>
  <c r="Z855" i="1" s="1"/>
  <c r="Y856" i="1"/>
  <c r="Z856" i="1" s="1"/>
  <c r="Y857" i="1"/>
  <c r="Z857" i="1" s="1"/>
  <c r="Y858" i="1"/>
  <c r="Z858" i="1" s="1"/>
  <c r="Y859" i="1"/>
  <c r="Z859" i="1" s="1"/>
  <c r="Y860" i="1"/>
  <c r="Y861" i="1"/>
  <c r="Z861" i="1" s="1"/>
  <c r="Y862" i="1"/>
  <c r="Z862" i="1" s="1"/>
  <c r="Y863" i="1"/>
  <c r="Z863" i="1" s="1"/>
  <c r="Y864" i="1"/>
  <c r="Y865" i="1"/>
  <c r="Z865" i="1" s="1"/>
  <c r="Y866" i="1"/>
  <c r="Y867" i="1"/>
  <c r="Z867" i="1" s="1"/>
  <c r="Y868" i="1"/>
  <c r="Z868" i="1" s="1"/>
  <c r="Y869" i="1"/>
  <c r="Z869" i="1" s="1"/>
  <c r="Y870" i="1"/>
  <c r="Z870" i="1" s="1"/>
  <c r="Y871" i="1"/>
  <c r="Z871" i="1" s="1"/>
  <c r="Y872" i="1"/>
  <c r="Z872" i="1" s="1"/>
  <c r="Y873" i="1"/>
  <c r="Z873" i="1" s="1"/>
  <c r="Y874" i="1"/>
  <c r="Z874" i="1" s="1"/>
  <c r="Y875" i="1"/>
  <c r="Z875" i="1" s="1"/>
  <c r="Y876" i="1"/>
  <c r="Y877" i="1"/>
  <c r="Z877" i="1" s="1"/>
  <c r="Y878" i="1"/>
  <c r="Z878" i="1" s="1"/>
  <c r="Y879" i="1"/>
  <c r="Z879" i="1" s="1"/>
  <c r="Y880" i="1"/>
  <c r="Y881" i="1"/>
  <c r="Z881" i="1" s="1"/>
  <c r="Y882" i="1"/>
  <c r="Y883" i="1"/>
  <c r="Z883" i="1" s="1"/>
  <c r="Y884" i="1"/>
  <c r="Z884" i="1" s="1"/>
  <c r="Y885" i="1"/>
  <c r="Z885" i="1" s="1"/>
  <c r="Y886" i="1"/>
  <c r="Z886" i="1" s="1"/>
  <c r="Y887" i="1"/>
  <c r="Z887" i="1" s="1"/>
  <c r="Y888" i="1"/>
  <c r="Z888" i="1" s="1"/>
  <c r="Y889" i="1"/>
  <c r="Z889" i="1" s="1"/>
  <c r="Y890" i="1"/>
  <c r="Z890" i="1" s="1"/>
  <c r="Y891" i="1"/>
  <c r="Z891" i="1" s="1"/>
  <c r="Y892" i="1"/>
  <c r="Y893" i="1"/>
  <c r="Z893" i="1" s="1"/>
  <c r="Y894" i="1"/>
  <c r="Z894" i="1" s="1"/>
  <c r="Y895" i="1"/>
  <c r="Z895" i="1" s="1"/>
  <c r="Y896" i="1"/>
  <c r="Y897" i="1"/>
  <c r="Z897" i="1" s="1"/>
  <c r="Y898" i="1"/>
  <c r="Y899" i="1"/>
  <c r="Z899" i="1" s="1"/>
  <c r="Y900" i="1"/>
  <c r="Z900" i="1" s="1"/>
  <c r="Y901" i="1"/>
  <c r="Z901" i="1" s="1"/>
  <c r="Y902" i="1"/>
  <c r="Z902" i="1" s="1"/>
  <c r="Y903" i="1"/>
  <c r="Z903" i="1" s="1"/>
  <c r="Y904" i="1"/>
  <c r="Z904" i="1" s="1"/>
  <c r="Y905" i="1"/>
  <c r="Z905" i="1" s="1"/>
  <c r="Y906" i="1"/>
  <c r="Z906" i="1" s="1"/>
  <c r="Y907" i="1"/>
  <c r="Z907" i="1" s="1"/>
  <c r="Y908" i="1"/>
  <c r="Y909" i="1"/>
  <c r="Z909" i="1" s="1"/>
  <c r="Y910" i="1"/>
  <c r="Z910" i="1" s="1"/>
  <c r="Y911" i="1"/>
  <c r="Z911" i="1" s="1"/>
  <c r="Y912" i="1"/>
  <c r="Y913" i="1"/>
  <c r="Z913" i="1" s="1"/>
  <c r="Y914" i="1"/>
  <c r="Y915" i="1"/>
  <c r="Z915" i="1" s="1"/>
  <c r="Y916" i="1"/>
  <c r="Z916" i="1" s="1"/>
  <c r="Y917" i="1"/>
  <c r="Z917" i="1" s="1"/>
  <c r="Y918" i="1"/>
  <c r="Z918" i="1" s="1"/>
  <c r="Y919" i="1"/>
  <c r="Z919" i="1" s="1"/>
  <c r="Y920" i="1"/>
  <c r="Z920" i="1" s="1"/>
  <c r="Y921" i="1"/>
  <c r="Z921" i="1" s="1"/>
  <c r="Y922" i="1"/>
  <c r="Z922" i="1" s="1"/>
  <c r="Y923" i="1"/>
  <c r="Z923" i="1" s="1"/>
  <c r="Y924" i="1"/>
  <c r="Y925" i="1"/>
  <c r="Z925" i="1" s="1"/>
  <c r="Y926" i="1"/>
  <c r="Z926" i="1" s="1"/>
  <c r="Y927" i="1"/>
  <c r="Z927" i="1" s="1"/>
  <c r="Y928" i="1"/>
  <c r="Y929" i="1"/>
  <c r="Z929" i="1" s="1"/>
  <c r="Y930" i="1"/>
  <c r="Y931" i="1"/>
  <c r="Z931" i="1" s="1"/>
  <c r="Y932" i="1"/>
  <c r="Z932" i="1" s="1"/>
  <c r="Y933" i="1"/>
  <c r="Z933" i="1" s="1"/>
  <c r="Y934" i="1"/>
  <c r="Z934" i="1" s="1"/>
  <c r="Y935" i="1"/>
  <c r="Z935" i="1" s="1"/>
  <c r="Y936" i="1"/>
  <c r="Z936" i="1" s="1"/>
  <c r="Y937" i="1"/>
  <c r="Z937" i="1" s="1"/>
  <c r="Y938" i="1"/>
  <c r="Z938" i="1" s="1"/>
  <c r="Y939" i="1"/>
  <c r="Z939" i="1" s="1"/>
  <c r="Y940" i="1"/>
  <c r="Y941" i="1"/>
  <c r="Z941" i="1" s="1"/>
  <c r="Y942" i="1"/>
  <c r="Z942" i="1" s="1"/>
  <c r="Y943" i="1"/>
  <c r="Z943" i="1" s="1"/>
  <c r="Y944" i="1"/>
  <c r="Y945" i="1"/>
  <c r="Z945" i="1" s="1"/>
  <c r="Y946" i="1"/>
  <c r="Y947" i="1"/>
  <c r="Z947" i="1" s="1"/>
  <c r="Y948" i="1"/>
  <c r="Z948" i="1" s="1"/>
  <c r="Y949" i="1"/>
  <c r="Z949" i="1" s="1"/>
  <c r="Y950" i="1"/>
  <c r="Z950" i="1" s="1"/>
  <c r="Y951" i="1"/>
  <c r="Z951" i="1" s="1"/>
  <c r="Y952" i="1"/>
  <c r="Z952" i="1" s="1"/>
  <c r="Y953" i="1"/>
  <c r="Z953" i="1" s="1"/>
  <c r="Y954" i="1"/>
  <c r="Z954" i="1" s="1"/>
  <c r="Y955" i="1"/>
  <c r="Z955" i="1" s="1"/>
  <c r="Y956" i="1"/>
  <c r="Y957" i="1"/>
  <c r="Z957" i="1" s="1"/>
  <c r="Y958" i="1"/>
  <c r="Z958" i="1" s="1"/>
  <c r="Y959" i="1"/>
  <c r="Z959" i="1" s="1"/>
  <c r="Y960" i="1"/>
  <c r="Y961" i="1"/>
  <c r="Z961" i="1" s="1"/>
  <c r="Y962" i="1"/>
  <c r="Y963" i="1"/>
  <c r="Z963" i="1" s="1"/>
  <c r="Y964" i="1"/>
  <c r="Z964" i="1" s="1"/>
  <c r="Y965" i="1"/>
  <c r="Z965" i="1" s="1"/>
  <c r="Y966" i="1"/>
  <c r="Z966" i="1" s="1"/>
  <c r="Y967" i="1"/>
  <c r="Z967" i="1" s="1"/>
  <c r="Y968" i="1"/>
  <c r="Z968" i="1" s="1"/>
  <c r="Y969" i="1"/>
  <c r="Z969" i="1" s="1"/>
  <c r="Y970" i="1"/>
  <c r="Z970" i="1" s="1"/>
  <c r="Y971" i="1"/>
  <c r="Z971" i="1" s="1"/>
  <c r="Y972" i="1"/>
  <c r="Y973" i="1"/>
  <c r="Z973" i="1" s="1"/>
  <c r="Y974" i="1"/>
  <c r="Z974" i="1" s="1"/>
  <c r="Y975" i="1"/>
  <c r="Z975" i="1" s="1"/>
  <c r="Y976" i="1"/>
  <c r="Y977" i="1"/>
  <c r="Z977" i="1" s="1"/>
  <c r="Y978" i="1"/>
  <c r="Y979" i="1"/>
  <c r="Z979" i="1" s="1"/>
  <c r="Y980" i="1"/>
  <c r="Z980" i="1" s="1"/>
  <c r="Y981" i="1"/>
  <c r="Z981" i="1" s="1"/>
  <c r="D4" i="24"/>
  <c r="D3" i="24"/>
  <c r="D2" i="24"/>
  <c r="C4" i="24"/>
  <c r="C3" i="24"/>
  <c r="C2" i="24"/>
  <c r="A5" i="24"/>
  <c r="A4" i="24"/>
  <c r="A3" i="24"/>
  <c r="A2" i="24"/>
  <c r="W743" i="1" l="1" a="1"/>
  <c r="W743" i="1" s="1"/>
  <c r="W949" i="1" a="1"/>
  <c r="W949" i="1" s="1"/>
  <c r="W906" i="1" a="1"/>
  <c r="W906" i="1" s="1"/>
  <c r="W860" i="1" a="1"/>
  <c r="W860" i="1" s="1"/>
  <c r="W821" i="1" a="1"/>
  <c r="W821" i="1" s="1"/>
  <c r="W796" i="1" a="1"/>
  <c r="W796" i="1" s="1"/>
  <c r="W757" i="1" a="1"/>
  <c r="W757" i="1" s="1"/>
  <c r="W921" i="1" a="1"/>
  <c r="W921" i="1" s="1"/>
  <c r="W903" i="1" a="1"/>
  <c r="W903" i="1" s="1"/>
  <c r="W857" i="1" a="1"/>
  <c r="W857" i="1" s="1"/>
  <c r="W814" i="1" a="1"/>
  <c r="W814" i="1" s="1"/>
  <c r="W793" i="1" a="1"/>
  <c r="W793" i="1" s="1"/>
  <c r="W750" i="1" a="1"/>
  <c r="W750" i="1" s="1"/>
  <c r="W981" i="1" a="1"/>
  <c r="W981" i="1" s="1"/>
  <c r="W956" i="1" a="1"/>
  <c r="W956" i="1" s="1"/>
  <c r="W938" i="1" a="1"/>
  <c r="W938" i="1" s="1"/>
  <c r="W917" i="1" a="1"/>
  <c r="W917" i="1" s="1"/>
  <c r="W892" i="1" a="1"/>
  <c r="W892" i="1" s="1"/>
  <c r="W874" i="1" a="1"/>
  <c r="W874" i="1" s="1"/>
  <c r="W853" i="1" a="1"/>
  <c r="W853" i="1" s="1"/>
  <c r="W828" i="1" a="1"/>
  <c r="W828" i="1" s="1"/>
  <c r="W810" i="1" a="1"/>
  <c r="W810" i="1" s="1"/>
  <c r="W789" i="1" a="1"/>
  <c r="W789" i="1" s="1"/>
  <c r="W764" i="1" a="1"/>
  <c r="W764" i="1" s="1"/>
  <c r="W746" i="1" a="1"/>
  <c r="W746" i="1" s="1"/>
  <c r="W970" i="1" a="1"/>
  <c r="W970" i="1" s="1"/>
  <c r="W924" i="1" a="1"/>
  <c r="W924" i="1" s="1"/>
  <c r="W885" i="1" a="1"/>
  <c r="W885" i="1" s="1"/>
  <c r="W842" i="1" a="1"/>
  <c r="W842" i="1" s="1"/>
  <c r="W778" i="1" a="1"/>
  <c r="W778" i="1" s="1"/>
  <c r="W967" i="1" a="1"/>
  <c r="W967" i="1" s="1"/>
  <c r="W942" i="1" a="1"/>
  <c r="W942" i="1" s="1"/>
  <c r="W878" i="1" a="1"/>
  <c r="W878" i="1" s="1"/>
  <c r="W839" i="1" a="1"/>
  <c r="W839" i="1" s="1"/>
  <c r="W775" i="1" a="1"/>
  <c r="W775" i="1" s="1"/>
  <c r="W735" i="1" a="1"/>
  <c r="W735" i="1" s="1"/>
  <c r="W974" i="1" a="1"/>
  <c r="W974" i="1" s="1"/>
  <c r="W953" i="1" a="1"/>
  <c r="W953" i="1" s="1"/>
  <c r="W935" i="1" a="1"/>
  <c r="W935" i="1" s="1"/>
  <c r="W910" i="1" a="1"/>
  <c r="W910" i="1" s="1"/>
  <c r="W889" i="1" a="1"/>
  <c r="W889" i="1" s="1"/>
  <c r="W871" i="1" a="1"/>
  <c r="W871" i="1" s="1"/>
  <c r="W846" i="1" a="1"/>
  <c r="W846" i="1" s="1"/>
  <c r="W825" i="1" a="1"/>
  <c r="W825" i="1" s="1"/>
  <c r="W807" i="1" a="1"/>
  <c r="W807" i="1" s="1"/>
  <c r="W782" i="1" a="1"/>
  <c r="W782" i="1" s="1"/>
  <c r="W761" i="1" a="1"/>
  <c r="W761" i="1" s="1"/>
  <c r="W732" i="1" a="1"/>
  <c r="W732" i="1" s="1"/>
  <c r="W729" i="1" a="1"/>
  <c r="W729" i="1" s="1"/>
  <c r="W725" i="1" a="1"/>
  <c r="W725" i="1" s="1"/>
  <c r="W718" i="1" a="1"/>
  <c r="W718" i="1" s="1"/>
  <c r="W714" i="1" a="1"/>
  <c r="W714" i="1" s="1"/>
  <c r="W711" i="1" a="1"/>
  <c r="W711" i="1" s="1"/>
  <c r="W700" i="1" a="1"/>
  <c r="W700" i="1" s="1"/>
  <c r="W697" i="1" a="1"/>
  <c r="W697" i="1" s="1"/>
  <c r="W693" i="1" a="1"/>
  <c r="W693" i="1" s="1"/>
  <c r="W686" i="1" a="1"/>
  <c r="W686" i="1" s="1"/>
  <c r="W681" i="1" a="1"/>
  <c r="W681" i="1" s="1"/>
  <c r="W677" i="1" a="1"/>
  <c r="W677" i="1" s="1"/>
  <c r="W672" i="1" a="1"/>
  <c r="W672" i="1" s="1"/>
  <c r="W667" i="1" a="1"/>
  <c r="W667" i="1" s="1"/>
  <c r="W662" i="1" a="1"/>
  <c r="W662" i="1" s="1"/>
  <c r="W658" i="1" a="1"/>
  <c r="W658" i="1" s="1"/>
  <c r="W653" i="1" a="1"/>
  <c r="W653" i="1" s="1"/>
  <c r="W648" i="1" a="1"/>
  <c r="W648" i="1" s="1"/>
  <c r="W638" i="1" a="1"/>
  <c r="W638" i="1" s="1"/>
  <c r="W634" i="1" a="1"/>
  <c r="W634" i="1" s="1"/>
  <c r="W624" i="1" a="1"/>
  <c r="W624" i="1" s="1"/>
  <c r="W610" i="1" a="1"/>
  <c r="W610" i="1" s="1"/>
  <c r="W601" i="1" a="1"/>
  <c r="W601" i="1" s="1"/>
  <c r="W589" i="1" a="1"/>
  <c r="W589" i="1" s="1"/>
  <c r="W574" i="1" a="1"/>
  <c r="W574" i="1" s="1"/>
  <c r="W560" i="1" a="1"/>
  <c r="W560" i="1" s="1"/>
  <c r="W553" i="1" a="1"/>
  <c r="W553" i="1" s="1"/>
  <c r="W546" i="1" a="1"/>
  <c r="W546" i="1" s="1"/>
  <c r="W539" i="1" a="1"/>
  <c r="W539" i="1" s="1"/>
  <c r="W525" i="1" a="1"/>
  <c r="W525" i="1" s="1"/>
  <c r="W510" i="1" a="1"/>
  <c r="W510" i="1" s="1"/>
  <c r="W479" i="1" a="1"/>
  <c r="W479" i="1" s="1"/>
  <c r="W471" i="1" a="1"/>
  <c r="W471" i="1" s="1"/>
  <c r="W463" i="1" a="1"/>
  <c r="W463" i="1" s="1"/>
  <c r="W456" i="1" a="1"/>
  <c r="W456" i="1" s="1"/>
  <c r="W448" i="1" a="1"/>
  <c r="W448" i="1" s="1"/>
  <c r="W440" i="1" a="1"/>
  <c r="W440" i="1" s="1"/>
  <c r="W433" i="1" a="1"/>
  <c r="W433" i="1" s="1"/>
  <c r="W425" i="1" a="1"/>
  <c r="W425" i="1" s="1"/>
  <c r="W417" i="1" a="1"/>
  <c r="W417" i="1" s="1"/>
  <c r="W410" i="1" a="1"/>
  <c r="W410" i="1" s="1"/>
  <c r="W402" i="1" a="1"/>
  <c r="W402" i="1" s="1"/>
  <c r="W394" i="1" a="1"/>
  <c r="W394" i="1" s="1"/>
  <c r="W384" i="1" a="1"/>
  <c r="W384" i="1" s="1"/>
  <c r="W374" i="1" a="1"/>
  <c r="W374" i="1" s="1"/>
  <c r="W363" i="1" a="1"/>
  <c r="W363" i="1" s="1"/>
  <c r="W354" i="1" a="1"/>
  <c r="W354" i="1" s="1"/>
  <c r="W332" i="1" a="1"/>
  <c r="W332" i="1" s="1"/>
  <c r="W311" i="1" a="1"/>
  <c r="W311" i="1" s="1"/>
  <c r="W301" i="1" a="1"/>
  <c r="W301" i="1" s="1"/>
  <c r="W290" i="1" a="1"/>
  <c r="W290" i="1" s="1"/>
  <c r="W276" i="1" a="1"/>
  <c r="W276" i="1" s="1"/>
  <c r="W261" i="1" a="1"/>
  <c r="W261" i="1" s="1"/>
  <c r="W249" i="1" a="1"/>
  <c r="W249" i="1" s="1"/>
  <c r="W220" i="1" a="1"/>
  <c r="W220" i="1" s="1"/>
  <c r="W192" i="1" a="1"/>
  <c r="W192" i="1" s="1"/>
  <c r="W147" i="1" a="1"/>
  <c r="W147" i="1" s="1"/>
  <c r="W119" i="1" a="1"/>
  <c r="W119" i="1" s="1"/>
  <c r="W90" i="1" a="1"/>
  <c r="W90" i="1" s="1"/>
  <c r="W63" i="1" a="1"/>
  <c r="W63" i="1" s="1"/>
  <c r="W34" i="1" a="1"/>
  <c r="W34" i="1" s="1"/>
  <c r="W980" i="1" a="1"/>
  <c r="W980" i="1" s="1"/>
  <c r="W973" i="1" a="1"/>
  <c r="W973" i="1" s="1"/>
  <c r="W959" i="1" a="1"/>
  <c r="W959" i="1" s="1"/>
  <c r="W945" i="1" a="1"/>
  <c r="W945" i="1" s="1"/>
  <c r="W934" i="1" a="1"/>
  <c r="W934" i="1" s="1"/>
  <c r="W927" i="1" a="1"/>
  <c r="W927" i="1" s="1"/>
  <c r="W913" i="1" a="1"/>
  <c r="W913" i="1" s="1"/>
  <c r="W898" i="1" a="1"/>
  <c r="W898" i="1" s="1"/>
  <c r="W884" i="1" a="1"/>
  <c r="W884" i="1" s="1"/>
  <c r="W877" i="1" a="1"/>
  <c r="W877" i="1" s="1"/>
  <c r="W866" i="1" a="1"/>
  <c r="W866" i="1" s="1"/>
  <c r="W849" i="1" a="1"/>
  <c r="W849" i="1" s="1"/>
  <c r="W834" i="1" a="1"/>
  <c r="W834" i="1" s="1"/>
  <c r="W820" i="1" a="1"/>
  <c r="W820" i="1" s="1"/>
  <c r="W813" i="1" a="1"/>
  <c r="W813" i="1" s="1"/>
  <c r="W799" i="1" a="1"/>
  <c r="W799" i="1" s="1"/>
  <c r="W785" i="1" a="1"/>
  <c r="W785" i="1" s="1"/>
  <c r="W770" i="1" a="1"/>
  <c r="W770" i="1" s="1"/>
  <c r="W756" i="1" a="1"/>
  <c r="W756" i="1" s="1"/>
  <c r="W749" i="1" a="1"/>
  <c r="W749" i="1" s="1"/>
  <c r="W742" i="1" a="1"/>
  <c r="W742" i="1" s="1"/>
  <c r="W738" i="1" a="1"/>
  <c r="W738" i="1" s="1"/>
  <c r="W724" i="1" a="1"/>
  <c r="W724" i="1" s="1"/>
  <c r="W721" i="1" a="1"/>
  <c r="W721" i="1" s="1"/>
  <c r="W717" i="1" a="1"/>
  <c r="W717" i="1" s="1"/>
  <c r="W710" i="1" a="1"/>
  <c r="W710" i="1" s="1"/>
  <c r="W706" i="1" a="1"/>
  <c r="W706" i="1" s="1"/>
  <c r="W703" i="1" a="1"/>
  <c r="W703" i="1" s="1"/>
  <c r="W692" i="1" a="1"/>
  <c r="W692" i="1" s="1"/>
  <c r="W689" i="1" a="1"/>
  <c r="W689" i="1" s="1"/>
  <c r="W685" i="1" a="1"/>
  <c r="W685" i="1" s="1"/>
  <c r="W680" i="1" a="1"/>
  <c r="W680" i="1" s="1"/>
  <c r="W670" i="1" a="1"/>
  <c r="W670" i="1" s="1"/>
  <c r="W666" i="1" a="1"/>
  <c r="W666" i="1" s="1"/>
  <c r="W656" i="1" a="1"/>
  <c r="W656" i="1" s="1"/>
  <c r="W642" i="1" a="1"/>
  <c r="W642" i="1" s="1"/>
  <c r="W633" i="1" a="1"/>
  <c r="W633" i="1" s="1"/>
  <c r="W619" i="1" a="1"/>
  <c r="W619" i="1" s="1"/>
  <c r="W609" i="1" a="1"/>
  <c r="W609" i="1" s="1"/>
  <c r="W605" i="1" a="1"/>
  <c r="W605" i="1" s="1"/>
  <c r="W595" i="1" a="1"/>
  <c r="W595" i="1" s="1"/>
  <c r="W581" i="1" a="1"/>
  <c r="W581" i="1" s="1"/>
  <c r="W566" i="1" a="1"/>
  <c r="W566" i="1" s="1"/>
  <c r="W552" i="1" a="1"/>
  <c r="W552" i="1" s="1"/>
  <c r="W545" i="1" a="1"/>
  <c r="W545" i="1" s="1"/>
  <c r="W538" i="1" a="1"/>
  <c r="W538" i="1" s="1"/>
  <c r="W531" i="1" a="1"/>
  <c r="W531" i="1" s="1"/>
  <c r="W517" i="1" a="1"/>
  <c r="W517" i="1" s="1"/>
  <c r="W509" i="1" a="1"/>
  <c r="W509" i="1" s="1"/>
  <c r="W501" i="1" a="1"/>
  <c r="W501" i="1" s="1"/>
  <c r="W494" i="1" a="1"/>
  <c r="W494" i="1" s="1"/>
  <c r="W486" i="1" a="1"/>
  <c r="W486" i="1" s="1"/>
  <c r="W478" i="1" a="1"/>
  <c r="W478" i="1" s="1"/>
  <c r="W447" i="1" a="1"/>
  <c r="W447" i="1" s="1"/>
  <c r="W439" i="1" a="1"/>
  <c r="W439" i="1" s="1"/>
  <c r="W431" i="1" a="1"/>
  <c r="W431" i="1" s="1"/>
  <c r="W424" i="1" a="1"/>
  <c r="W424" i="1" s="1"/>
  <c r="W416" i="1" a="1"/>
  <c r="W416" i="1" s="1"/>
  <c r="W408" i="1" a="1"/>
  <c r="W408" i="1" s="1"/>
  <c r="W401" i="1" a="1"/>
  <c r="W401" i="1" s="1"/>
  <c r="W393" i="1" a="1"/>
  <c r="W393" i="1" s="1"/>
  <c r="W351" i="1" a="1"/>
  <c r="W351" i="1" s="1"/>
  <c r="W342" i="1" a="1"/>
  <c r="W342" i="1" s="1"/>
  <c r="W331" i="1" a="1"/>
  <c r="W331" i="1" s="1"/>
  <c r="W320" i="1" a="1"/>
  <c r="W320" i="1" s="1"/>
  <c r="W300" i="1" a="1"/>
  <c r="W300" i="1" s="1"/>
  <c r="W287" i="1" a="1"/>
  <c r="W287" i="1" s="1"/>
  <c r="W274" i="1" a="1"/>
  <c r="W274" i="1" s="1"/>
  <c r="W246" i="1" a="1"/>
  <c r="W246" i="1" s="1"/>
  <c r="W233" i="1" a="1"/>
  <c r="W233" i="1" s="1"/>
  <c r="W204" i="1" a="1"/>
  <c r="W204" i="1" s="1"/>
  <c r="W191" i="1" a="1"/>
  <c r="W191" i="1" s="1"/>
  <c r="W171" i="1" a="1"/>
  <c r="W171" i="1" s="1"/>
  <c r="W143" i="1" a="1"/>
  <c r="W143" i="1" s="1"/>
  <c r="W115" i="1" a="1"/>
  <c r="W115" i="1" s="1"/>
  <c r="W87" i="1" a="1"/>
  <c r="W87" i="1" s="1"/>
  <c r="W58" i="1" a="1"/>
  <c r="W58" i="1" s="1"/>
  <c r="W31" i="1" a="1"/>
  <c r="W31" i="1" s="1"/>
  <c r="W977" i="1" a="1"/>
  <c r="W977" i="1" s="1"/>
  <c r="W966" i="1" a="1"/>
  <c r="W966" i="1" s="1"/>
  <c r="W962" i="1" a="1"/>
  <c r="W962" i="1" s="1"/>
  <c r="W948" i="1" a="1"/>
  <c r="W948" i="1" s="1"/>
  <c r="W941" i="1" a="1"/>
  <c r="W941" i="1" s="1"/>
  <c r="W930" i="1" a="1"/>
  <c r="W930" i="1" s="1"/>
  <c r="W916" i="1" a="1"/>
  <c r="W916" i="1" s="1"/>
  <c r="W909" i="1" a="1"/>
  <c r="W909" i="1" s="1"/>
  <c r="W902" i="1" a="1"/>
  <c r="W902" i="1" s="1"/>
  <c r="W895" i="1" a="1"/>
  <c r="W895" i="1" s="1"/>
  <c r="W881" i="1" a="1"/>
  <c r="W881" i="1" s="1"/>
  <c r="W870" i="1" a="1"/>
  <c r="W870" i="1" s="1"/>
  <c r="W863" i="1" a="1"/>
  <c r="W863" i="1" s="1"/>
  <c r="W852" i="1" a="1"/>
  <c r="W852" i="1" s="1"/>
  <c r="W845" i="1" a="1"/>
  <c r="W845" i="1" s="1"/>
  <c r="W838" i="1" a="1"/>
  <c r="W838" i="1" s="1"/>
  <c r="W831" i="1" a="1"/>
  <c r="W831" i="1" s="1"/>
  <c r="W817" i="1" a="1"/>
  <c r="W817" i="1" s="1"/>
  <c r="W806" i="1" a="1"/>
  <c r="W806" i="1" s="1"/>
  <c r="W802" i="1" a="1"/>
  <c r="W802" i="1" s="1"/>
  <c r="W788" i="1" a="1"/>
  <c r="W788" i="1" s="1"/>
  <c r="W781" i="1" a="1"/>
  <c r="W781" i="1" s="1"/>
  <c r="W774" i="1" a="1"/>
  <c r="W774" i="1" s="1"/>
  <c r="W767" i="1" a="1"/>
  <c r="W767" i="1" s="1"/>
  <c r="W753" i="1" a="1"/>
  <c r="W753" i="1" s="1"/>
  <c r="W2" i="1" a="1"/>
  <c r="W2" i="1" s="1"/>
  <c r="W3" i="1" a="1"/>
  <c r="W3" i="1" s="1"/>
  <c r="W4" i="1" a="1"/>
  <c r="W4" i="1" s="1"/>
  <c r="W8" i="1" a="1"/>
  <c r="W8" i="1" s="1"/>
  <c r="W12" i="1" a="1"/>
  <c r="W12" i="1" s="1"/>
  <c r="W16" i="1" a="1"/>
  <c r="W16" i="1" s="1"/>
  <c r="W20" i="1" a="1"/>
  <c r="W20" i="1" s="1"/>
  <c r="W24" i="1" a="1"/>
  <c r="W24" i="1" s="1"/>
  <c r="W28" i="1" a="1"/>
  <c r="W28" i="1" s="1"/>
  <c r="W32" i="1" a="1"/>
  <c r="W32" i="1" s="1"/>
  <c r="W36" i="1" a="1"/>
  <c r="W36" i="1" s="1"/>
  <c r="W40" i="1" a="1"/>
  <c r="W40" i="1" s="1"/>
  <c r="W44" i="1" a="1"/>
  <c r="W44" i="1" s="1"/>
  <c r="W48" i="1" a="1"/>
  <c r="W48" i="1" s="1"/>
  <c r="W52" i="1" a="1"/>
  <c r="W52" i="1" s="1"/>
  <c r="W56" i="1" a="1"/>
  <c r="W56" i="1" s="1"/>
  <c r="W60" i="1" a="1"/>
  <c r="W60" i="1" s="1"/>
  <c r="W64" i="1" a="1"/>
  <c r="W64" i="1" s="1"/>
  <c r="W68" i="1" a="1"/>
  <c r="W68" i="1" s="1"/>
  <c r="W72" i="1" a="1"/>
  <c r="W72" i="1" s="1"/>
  <c r="W76" i="1" a="1"/>
  <c r="W76" i="1" s="1"/>
  <c r="W80" i="1" a="1"/>
  <c r="W80" i="1" s="1"/>
  <c r="W84" i="1" a="1"/>
  <c r="W84" i="1" s="1"/>
  <c r="W88" i="1" a="1"/>
  <c r="W88" i="1" s="1"/>
  <c r="W92" i="1" a="1"/>
  <c r="W92" i="1" s="1"/>
  <c r="W96" i="1" a="1"/>
  <c r="W96" i="1" s="1"/>
  <c r="W100" i="1" a="1"/>
  <c r="W100" i="1" s="1"/>
  <c r="W104" i="1" a="1"/>
  <c r="W104" i="1" s="1"/>
  <c r="W108" i="1" a="1"/>
  <c r="W108" i="1" s="1"/>
  <c r="W112" i="1" a="1"/>
  <c r="W112" i="1" s="1"/>
  <c r="W116" i="1" a="1"/>
  <c r="W116" i="1" s="1"/>
  <c r="W120" i="1" a="1"/>
  <c r="W120" i="1" s="1"/>
  <c r="W124" i="1" a="1"/>
  <c r="W124" i="1" s="1"/>
  <c r="W128" i="1" a="1"/>
  <c r="W128" i="1" s="1"/>
  <c r="W132" i="1" a="1"/>
  <c r="W132" i="1" s="1"/>
  <c r="W136" i="1" a="1"/>
  <c r="W136" i="1" s="1"/>
  <c r="W140" i="1" a="1"/>
  <c r="W140" i="1" s="1"/>
  <c r="W144" i="1" a="1"/>
  <c r="W144" i="1" s="1"/>
  <c r="W148" i="1" a="1"/>
  <c r="W148" i="1" s="1"/>
  <c r="W152" i="1" a="1"/>
  <c r="W152" i="1" s="1"/>
  <c r="W156" i="1" a="1"/>
  <c r="W156" i="1" s="1"/>
  <c r="W160" i="1" a="1"/>
  <c r="W160" i="1" s="1"/>
  <c r="W164" i="1" a="1"/>
  <c r="W164" i="1" s="1"/>
  <c r="W168" i="1" a="1"/>
  <c r="W168" i="1" s="1"/>
  <c r="W172" i="1" a="1"/>
  <c r="W172" i="1" s="1"/>
  <c r="W175" i="1" a="1"/>
  <c r="W175" i="1" s="1"/>
  <c r="W181" i="1" a="1"/>
  <c r="W181" i="1" s="1"/>
  <c r="W184" i="1" a="1"/>
  <c r="W184" i="1" s="1"/>
  <c r="W187" i="1" a="1"/>
  <c r="W187" i="1" s="1"/>
  <c r="W190" i="1" a="1"/>
  <c r="W190" i="1" s="1"/>
  <c r="W193" i="1" a="1"/>
  <c r="W193" i="1" s="1"/>
  <c r="W196" i="1" a="1"/>
  <c r="W196" i="1" s="1"/>
  <c r="W202" i="1" a="1"/>
  <c r="W202" i="1" s="1"/>
  <c r="W207" i="1" a="1"/>
  <c r="W207" i="1" s="1"/>
  <c r="W213" i="1" a="1"/>
  <c r="W213" i="1" s="1"/>
  <c r="W216" i="1" a="1"/>
  <c r="W216" i="1" s="1"/>
  <c r="W219" i="1" a="1"/>
  <c r="W219" i="1" s="1"/>
  <c r="W222" i="1" a="1"/>
  <c r="W222" i="1" s="1"/>
  <c r="W225" i="1" a="1"/>
  <c r="W225" i="1" s="1"/>
  <c r="W228" i="1" a="1"/>
  <c r="W228" i="1" s="1"/>
  <c r="W234" i="1" a="1"/>
  <c r="W234" i="1" s="1"/>
  <c r="W239" i="1" a="1"/>
  <c r="W239" i="1" s="1"/>
  <c r="W245" i="1" a="1"/>
  <c r="W245" i="1" s="1"/>
  <c r="W248" i="1" a="1"/>
  <c r="W248" i="1" s="1"/>
  <c r="W251" i="1" a="1"/>
  <c r="W251" i="1" s="1"/>
  <c r="W254" i="1" a="1"/>
  <c r="W254" i="1" s="1"/>
  <c r="W257" i="1" a="1"/>
  <c r="W257" i="1" s="1"/>
  <c r="W260" i="1" a="1"/>
  <c r="W260" i="1" s="1"/>
  <c r="W266" i="1" a="1"/>
  <c r="W266" i="1" s="1"/>
  <c r="W271" i="1" a="1"/>
  <c r="W271" i="1" s="1"/>
  <c r="W277" i="1" a="1"/>
  <c r="W277" i="1" s="1"/>
  <c r="W280" i="1" a="1"/>
  <c r="W280" i="1" s="1"/>
  <c r="W283" i="1" a="1"/>
  <c r="W283" i="1" s="1"/>
  <c r="W286" i="1" a="1"/>
  <c r="W286" i="1" s="1"/>
  <c r="W289" i="1" a="1"/>
  <c r="W289" i="1" s="1"/>
  <c r="W292" i="1" a="1"/>
  <c r="W292" i="1" s="1"/>
  <c r="W5" i="1" a="1"/>
  <c r="W5" i="1" s="1"/>
  <c r="W9" i="1" a="1"/>
  <c r="W9" i="1" s="1"/>
  <c r="W13" i="1" a="1"/>
  <c r="W13" i="1" s="1"/>
  <c r="W17" i="1" a="1"/>
  <c r="W17" i="1" s="1"/>
  <c r="W21" i="1" a="1"/>
  <c r="W21" i="1" s="1"/>
  <c r="W25" i="1" a="1"/>
  <c r="W25" i="1" s="1"/>
  <c r="W29" i="1" a="1"/>
  <c r="W29" i="1" s="1"/>
  <c r="W33" i="1" a="1"/>
  <c r="W33" i="1" s="1"/>
  <c r="W37" i="1" a="1"/>
  <c r="W37" i="1" s="1"/>
  <c r="W41" i="1" a="1"/>
  <c r="W41" i="1" s="1"/>
  <c r="W45" i="1" a="1"/>
  <c r="W45" i="1" s="1"/>
  <c r="W49" i="1" a="1"/>
  <c r="W49" i="1" s="1"/>
  <c r="W53" i="1" a="1"/>
  <c r="W53" i="1" s="1"/>
  <c r="W57" i="1" a="1"/>
  <c r="W57" i="1" s="1"/>
  <c r="W61" i="1" a="1"/>
  <c r="W61" i="1" s="1"/>
  <c r="W65" i="1" a="1"/>
  <c r="W65" i="1" s="1"/>
  <c r="W69" i="1" a="1"/>
  <c r="W69" i="1" s="1"/>
  <c r="W73" i="1" a="1"/>
  <c r="W73" i="1" s="1"/>
  <c r="W77" i="1" a="1"/>
  <c r="W77" i="1" s="1"/>
  <c r="W81" i="1" a="1"/>
  <c r="W81" i="1" s="1"/>
  <c r="W85" i="1" a="1"/>
  <c r="W85" i="1" s="1"/>
  <c r="W89" i="1" a="1"/>
  <c r="W89" i="1" s="1"/>
  <c r="W93" i="1" a="1"/>
  <c r="W93" i="1" s="1"/>
  <c r="W97" i="1" a="1"/>
  <c r="W97" i="1" s="1"/>
  <c r="W101" i="1" a="1"/>
  <c r="W101" i="1" s="1"/>
  <c r="W105" i="1" a="1"/>
  <c r="W105" i="1" s="1"/>
  <c r="W109" i="1" a="1"/>
  <c r="W109" i="1" s="1"/>
  <c r="W113" i="1" a="1"/>
  <c r="W113" i="1" s="1"/>
  <c r="W117" i="1" a="1"/>
  <c r="W117" i="1" s="1"/>
  <c r="W121" i="1" a="1"/>
  <c r="W121" i="1" s="1"/>
  <c r="W125" i="1" a="1"/>
  <c r="W125" i="1" s="1"/>
  <c r="W129" i="1" a="1"/>
  <c r="W129" i="1" s="1"/>
  <c r="W133" i="1" a="1"/>
  <c r="W133" i="1" s="1"/>
  <c r="W137" i="1" a="1"/>
  <c r="W137" i="1" s="1"/>
  <c r="W141" i="1" a="1"/>
  <c r="W141" i="1" s="1"/>
  <c r="W145" i="1" a="1"/>
  <c r="W145" i="1" s="1"/>
  <c r="W149" i="1" a="1"/>
  <c r="W149" i="1" s="1"/>
  <c r="W153" i="1" a="1"/>
  <c r="W153" i="1" s="1"/>
  <c r="W157" i="1" a="1"/>
  <c r="W157" i="1" s="1"/>
  <c r="W161" i="1" a="1"/>
  <c r="W161" i="1" s="1"/>
  <c r="W165" i="1" a="1"/>
  <c r="W165" i="1" s="1"/>
  <c r="W169" i="1" a="1"/>
  <c r="W169" i="1" s="1"/>
  <c r="W173" i="1" a="1"/>
  <c r="W173" i="1" s="1"/>
  <c r="W176" i="1" a="1"/>
  <c r="W176" i="1" s="1"/>
  <c r="W179" i="1" a="1"/>
  <c r="W179" i="1" s="1"/>
  <c r="W182" i="1" a="1"/>
  <c r="W182" i="1" s="1"/>
  <c r="W185" i="1" a="1"/>
  <c r="W185" i="1" s="1"/>
  <c r="W6" i="1" a="1"/>
  <c r="W6" i="1" s="1"/>
  <c r="W14" i="1" a="1"/>
  <c r="W14" i="1" s="1"/>
  <c r="W22" i="1" a="1"/>
  <c r="W22" i="1" s="1"/>
  <c r="W30" i="1" a="1"/>
  <c r="W30" i="1" s="1"/>
  <c r="W38" i="1" a="1"/>
  <c r="W38" i="1" s="1"/>
  <c r="W46" i="1" a="1"/>
  <c r="W46" i="1" s="1"/>
  <c r="W54" i="1" a="1"/>
  <c r="W54" i="1" s="1"/>
  <c r="W62" i="1" a="1"/>
  <c r="W62" i="1" s="1"/>
  <c r="W70" i="1" a="1"/>
  <c r="W70" i="1" s="1"/>
  <c r="W78" i="1" a="1"/>
  <c r="W78" i="1" s="1"/>
  <c r="W86" i="1" a="1"/>
  <c r="W86" i="1" s="1"/>
  <c r="W94" i="1" a="1"/>
  <c r="W94" i="1" s="1"/>
  <c r="W102" i="1" a="1"/>
  <c r="W102" i="1" s="1"/>
  <c r="W110" i="1" a="1"/>
  <c r="W110" i="1" s="1"/>
  <c r="W118" i="1" a="1"/>
  <c r="W118" i="1" s="1"/>
  <c r="W126" i="1" a="1"/>
  <c r="W126" i="1" s="1"/>
  <c r="W134" i="1" a="1"/>
  <c r="W134" i="1" s="1"/>
  <c r="W142" i="1" a="1"/>
  <c r="W142" i="1" s="1"/>
  <c r="W150" i="1" a="1"/>
  <c r="W150" i="1" s="1"/>
  <c r="W158" i="1" a="1"/>
  <c r="W158" i="1" s="1"/>
  <c r="W166" i="1" a="1"/>
  <c r="W166" i="1" s="1"/>
  <c r="W174" i="1" a="1"/>
  <c r="W174" i="1" s="1"/>
  <c r="W180" i="1" a="1"/>
  <c r="W180" i="1" s="1"/>
  <c r="W186" i="1" a="1"/>
  <c r="W186" i="1" s="1"/>
  <c r="W189" i="1" a="1"/>
  <c r="W189" i="1" s="1"/>
  <c r="W194" i="1" a="1"/>
  <c r="W194" i="1" s="1"/>
  <c r="W197" i="1" a="1"/>
  <c r="W197" i="1" s="1"/>
  <c r="W201" i="1" a="1"/>
  <c r="W201" i="1" s="1"/>
  <c r="W205" i="1" a="1"/>
  <c r="W205" i="1" s="1"/>
  <c r="W209" i="1" a="1"/>
  <c r="W209" i="1" s="1"/>
  <c r="W217" i="1" a="1"/>
  <c r="W217" i="1" s="1"/>
  <c r="W224" i="1" a="1"/>
  <c r="W224" i="1" s="1"/>
  <c r="W232" i="1" a="1"/>
  <c r="W232" i="1" s="1"/>
  <c r="W236" i="1" a="1"/>
  <c r="W236" i="1" s="1"/>
  <c r="W240" i="1" a="1"/>
  <c r="W240" i="1" s="1"/>
  <c r="W244" i="1" a="1"/>
  <c r="W244" i="1" s="1"/>
  <c r="W247" i="1" a="1"/>
  <c r="W247" i="1" s="1"/>
  <c r="W252" i="1" a="1"/>
  <c r="W252" i="1" s="1"/>
  <c r="W255" i="1" a="1"/>
  <c r="W255" i="1" s="1"/>
  <c r="W259" i="1" a="1"/>
  <c r="W259" i="1" s="1"/>
  <c r="W263" i="1" a="1"/>
  <c r="W263" i="1" s="1"/>
  <c r="W267" i="1" a="1"/>
  <c r="W267" i="1" s="1"/>
  <c r="W275" i="1" a="1"/>
  <c r="W275" i="1" s="1"/>
  <c r="W294" i="1" a="1"/>
  <c r="W294" i="1" s="1"/>
  <c r="W298" i="1" a="1"/>
  <c r="W298" i="1" s="1"/>
  <c r="W303" i="1" a="1"/>
  <c r="W303" i="1" s="1"/>
  <c r="W309" i="1" a="1"/>
  <c r="W309" i="1" s="1"/>
  <c r="W312" i="1" a="1"/>
  <c r="W312" i="1" s="1"/>
  <c r="W315" i="1" a="1"/>
  <c r="W315" i="1" s="1"/>
  <c r="W318" i="1" a="1"/>
  <c r="W318" i="1" s="1"/>
  <c r="W321" i="1" a="1"/>
  <c r="W321" i="1" s="1"/>
  <c r="W324" i="1" a="1"/>
  <c r="W324" i="1" s="1"/>
  <c r="W330" i="1" a="1"/>
  <c r="W330" i="1" s="1"/>
  <c r="W335" i="1" a="1"/>
  <c r="W335" i="1" s="1"/>
  <c r="W341" i="1" a="1"/>
  <c r="W341" i="1" s="1"/>
  <c r="W344" i="1" a="1"/>
  <c r="W344" i="1" s="1"/>
  <c r="W347" i="1" a="1"/>
  <c r="W347" i="1" s="1"/>
  <c r="W350" i="1" a="1"/>
  <c r="W350" i="1" s="1"/>
  <c r="W353" i="1" a="1"/>
  <c r="W353" i="1" s="1"/>
  <c r="W356" i="1" a="1"/>
  <c r="W356" i="1" s="1"/>
  <c r="W362" i="1" a="1"/>
  <c r="W362" i="1" s="1"/>
  <c r="W367" i="1" a="1"/>
  <c r="W367" i="1" s="1"/>
  <c r="W373" i="1" a="1"/>
  <c r="W373" i="1" s="1"/>
  <c r="W376" i="1" a="1"/>
  <c r="W376" i="1" s="1"/>
  <c r="W379" i="1" a="1"/>
  <c r="W379" i="1" s="1"/>
  <c r="W382" i="1" a="1"/>
  <c r="W382" i="1" s="1"/>
  <c r="W385" i="1" a="1"/>
  <c r="W385" i="1" s="1"/>
  <c r="W388" i="1" a="1"/>
  <c r="W388" i="1" s="1"/>
  <c r="W7" i="1" a="1"/>
  <c r="W7" i="1" s="1"/>
  <c r="W18" i="1" a="1"/>
  <c r="W18" i="1" s="1"/>
  <c r="W27" i="1" a="1"/>
  <c r="W27" i="1" s="1"/>
  <c r="W39" i="1" a="1"/>
  <c r="W39" i="1" s="1"/>
  <c r="W50" i="1" a="1"/>
  <c r="W50" i="1" s="1"/>
  <c r="W59" i="1" a="1"/>
  <c r="W59" i="1" s="1"/>
  <c r="W71" i="1" a="1"/>
  <c r="W71" i="1" s="1"/>
  <c r="W82" i="1" a="1"/>
  <c r="W82" i="1" s="1"/>
  <c r="W91" i="1" a="1"/>
  <c r="W91" i="1" s="1"/>
  <c r="W103" i="1" a="1"/>
  <c r="W103" i="1" s="1"/>
  <c r="W114" i="1" a="1"/>
  <c r="W114" i="1" s="1"/>
  <c r="W123" i="1" a="1"/>
  <c r="W123" i="1" s="1"/>
  <c r="W135" i="1" a="1"/>
  <c r="W135" i="1" s="1"/>
  <c r="W146" i="1" a="1"/>
  <c r="W146" i="1" s="1"/>
  <c r="W155" i="1" a="1"/>
  <c r="W155" i="1" s="1"/>
  <c r="W167" i="1" a="1"/>
  <c r="W167" i="1" s="1"/>
  <c r="W177" i="1" a="1"/>
  <c r="W177" i="1" s="1"/>
  <c r="W183" i="1" a="1"/>
  <c r="W183" i="1" s="1"/>
  <c r="W195" i="1" a="1"/>
  <c r="W195" i="1" s="1"/>
  <c r="W200" i="1" a="1"/>
  <c r="W200" i="1" s="1"/>
  <c r="W206" i="1" a="1"/>
  <c r="W206" i="1" s="1"/>
  <c r="W211" i="1" a="1"/>
  <c r="W211" i="1" s="1"/>
  <c r="W215" i="1" a="1"/>
  <c r="W215" i="1" s="1"/>
  <c r="W221" i="1" a="1"/>
  <c r="W221" i="1" s="1"/>
  <c r="W231" i="1" a="1"/>
  <c r="W231" i="1" s="1"/>
  <c r="W237" i="1" a="1"/>
  <c r="W237" i="1" s="1"/>
  <c r="W242" i="1" a="1"/>
  <c r="W242" i="1" s="1"/>
  <c r="W258" i="1" a="1"/>
  <c r="W258" i="1" s="1"/>
  <c r="W262" i="1" a="1"/>
  <c r="W262" i="1" s="1"/>
  <c r="W268" i="1" a="1"/>
  <c r="W268" i="1" s="1"/>
  <c r="W273" i="1" a="1"/>
  <c r="W273" i="1" s="1"/>
  <c r="W278" i="1" a="1"/>
  <c r="W278" i="1" s="1"/>
  <c r="W284" i="1" a="1"/>
  <c r="W284" i="1" s="1"/>
  <c r="W288" i="1" a="1"/>
  <c r="W288" i="1" s="1"/>
  <c r="W293" i="1" a="1"/>
  <c r="W293" i="1" s="1"/>
  <c r="W302" i="1" a="1"/>
  <c r="W302" i="1" s="1"/>
  <c r="W306" i="1" a="1"/>
  <c r="W306" i="1" s="1"/>
  <c r="W310" i="1" a="1"/>
  <c r="W310" i="1" s="1"/>
  <c r="W314" i="1" a="1"/>
  <c r="W314" i="1" s="1"/>
  <c r="W317" i="1" a="1"/>
  <c r="W317" i="1" s="1"/>
  <c r="W322" i="1" a="1"/>
  <c r="W322" i="1" s="1"/>
  <c r="W325" i="1" a="1"/>
  <c r="W325" i="1" s="1"/>
  <c r="W329" i="1" a="1"/>
  <c r="W329" i="1" s="1"/>
  <c r="W333" i="1" a="1"/>
  <c r="W333" i="1" s="1"/>
  <c r="W337" i="1" a="1"/>
  <c r="W337" i="1" s="1"/>
  <c r="W345" i="1" a="1"/>
  <c r="W345" i="1" s="1"/>
  <c r="W352" i="1" a="1"/>
  <c r="W352" i="1" s="1"/>
  <c r="W360" i="1" a="1"/>
  <c r="W360" i="1" s="1"/>
  <c r="W364" i="1" a="1"/>
  <c r="W364" i="1" s="1"/>
  <c r="W368" i="1" a="1"/>
  <c r="W368" i="1" s="1"/>
  <c r="W372" i="1" a="1"/>
  <c r="W372" i="1" s="1"/>
  <c r="W375" i="1" a="1"/>
  <c r="W375" i="1" s="1"/>
  <c r="W380" i="1" a="1"/>
  <c r="W380" i="1" s="1"/>
  <c r="W383" i="1" a="1"/>
  <c r="W383" i="1" s="1"/>
  <c r="W387" i="1" a="1"/>
  <c r="W387" i="1" s="1"/>
  <c r="W391" i="1" a="1"/>
  <c r="W391" i="1" s="1"/>
  <c r="W397" i="1" a="1"/>
  <c r="W397" i="1" s="1"/>
  <c r="W400" i="1" a="1"/>
  <c r="W400" i="1" s="1"/>
  <c r="W403" i="1" a="1"/>
  <c r="W403" i="1" s="1"/>
  <c r="W406" i="1" a="1"/>
  <c r="W406" i="1" s="1"/>
  <c r="W409" i="1" a="1"/>
  <c r="W409" i="1" s="1"/>
  <c r="W412" i="1" a="1"/>
  <c r="W412" i="1" s="1"/>
  <c r="W418" i="1" a="1"/>
  <c r="W418" i="1" s="1"/>
  <c r="W423" i="1" a="1"/>
  <c r="W423" i="1" s="1"/>
  <c r="W429" i="1" a="1"/>
  <c r="W429" i="1" s="1"/>
  <c r="W432" i="1" a="1"/>
  <c r="W432" i="1" s="1"/>
  <c r="W435" i="1" a="1"/>
  <c r="W435" i="1" s="1"/>
  <c r="W438" i="1" a="1"/>
  <c r="W438" i="1" s="1"/>
  <c r="W441" i="1" a="1"/>
  <c r="W441" i="1" s="1"/>
  <c r="W444" i="1" a="1"/>
  <c r="W444" i="1" s="1"/>
  <c r="W450" i="1" a="1"/>
  <c r="W450" i="1" s="1"/>
  <c r="W455" i="1" a="1"/>
  <c r="W455" i="1" s="1"/>
  <c r="W461" i="1" a="1"/>
  <c r="W461" i="1" s="1"/>
  <c r="W464" i="1" a="1"/>
  <c r="W464" i="1" s="1"/>
  <c r="W467" i="1" a="1"/>
  <c r="W467" i="1" s="1"/>
  <c r="W470" i="1" a="1"/>
  <c r="W470" i="1" s="1"/>
  <c r="W473" i="1" a="1"/>
  <c r="W473" i="1" s="1"/>
  <c r="W476" i="1" a="1"/>
  <c r="W476" i="1" s="1"/>
  <c r="W482" i="1" a="1"/>
  <c r="W482" i="1" s="1"/>
  <c r="W487" i="1" a="1"/>
  <c r="W487" i="1" s="1"/>
  <c r="W493" i="1" a="1"/>
  <c r="W493" i="1" s="1"/>
  <c r="W496" i="1" a="1"/>
  <c r="W496" i="1" s="1"/>
  <c r="W499" i="1" a="1"/>
  <c r="W499" i="1" s="1"/>
  <c r="W502" i="1" a="1"/>
  <c r="W502" i="1" s="1"/>
  <c r="W505" i="1" a="1"/>
  <c r="W505" i="1" s="1"/>
  <c r="W508" i="1" a="1"/>
  <c r="W508" i="1" s="1"/>
  <c r="W516" i="1" a="1"/>
  <c r="W516" i="1" s="1"/>
  <c r="W519" i="1" a="1"/>
  <c r="W519" i="1" s="1"/>
  <c r="W524" i="1" a="1"/>
  <c r="W524" i="1" s="1"/>
  <c r="W527" i="1" a="1"/>
  <c r="W527" i="1" s="1"/>
  <c r="W532" i="1" a="1"/>
  <c r="W532" i="1" s="1"/>
  <c r="W535" i="1" a="1"/>
  <c r="W535" i="1" s="1"/>
  <c r="W540" i="1" a="1"/>
  <c r="W540" i="1" s="1"/>
  <c r="W543" i="1" a="1"/>
  <c r="W543" i="1" s="1"/>
  <c r="W548" i="1" a="1"/>
  <c r="W548" i="1" s="1"/>
  <c r="W551" i="1" a="1"/>
  <c r="W551" i="1" s="1"/>
  <c r="W556" i="1" a="1"/>
  <c r="W556" i="1" s="1"/>
  <c r="W559" i="1" a="1"/>
  <c r="W559" i="1" s="1"/>
  <c r="W564" i="1" a="1"/>
  <c r="W564" i="1" s="1"/>
  <c r="W567" i="1" a="1"/>
  <c r="W567" i="1" s="1"/>
  <c r="W572" i="1" a="1"/>
  <c r="W572" i="1" s="1"/>
  <c r="W575" i="1" a="1"/>
  <c r="W575" i="1" s="1"/>
  <c r="W580" i="1" a="1"/>
  <c r="W580" i="1" s="1"/>
  <c r="W583" i="1" a="1"/>
  <c r="W583" i="1" s="1"/>
  <c r="W588" i="1" a="1"/>
  <c r="W588" i="1" s="1"/>
  <c r="W591" i="1" a="1"/>
  <c r="W591" i="1" s="1"/>
  <c r="W596" i="1" a="1"/>
  <c r="W596" i="1" s="1"/>
  <c r="W599" i="1" a="1"/>
  <c r="W599" i="1" s="1"/>
  <c r="W604" i="1" a="1"/>
  <c r="W604" i="1" s="1"/>
  <c r="W607" i="1" a="1"/>
  <c r="W607" i="1" s="1"/>
  <c r="W612" i="1" a="1"/>
  <c r="W612" i="1" s="1"/>
  <c r="W615" i="1" a="1"/>
  <c r="W615" i="1" s="1"/>
  <c r="W620" i="1" a="1"/>
  <c r="W620" i="1" s="1"/>
  <c r="W623" i="1" a="1"/>
  <c r="W623" i="1" s="1"/>
  <c r="W628" i="1" a="1"/>
  <c r="W628" i="1" s="1"/>
  <c r="W631" i="1" a="1"/>
  <c r="W631" i="1" s="1"/>
  <c r="W636" i="1" a="1"/>
  <c r="W636" i="1" s="1"/>
  <c r="W639" i="1" a="1"/>
  <c r="W639" i="1" s="1"/>
  <c r="W644" i="1" a="1"/>
  <c r="W644" i="1" s="1"/>
  <c r="W647" i="1" a="1"/>
  <c r="W647" i="1" s="1"/>
  <c r="W652" i="1" a="1"/>
  <c r="W652" i="1" s="1"/>
  <c r="W655" i="1" a="1"/>
  <c r="W655" i="1" s="1"/>
  <c r="W660" i="1" a="1"/>
  <c r="W660" i="1" s="1"/>
  <c r="W663" i="1" a="1"/>
  <c r="W663" i="1" s="1"/>
  <c r="W668" i="1" a="1"/>
  <c r="W668" i="1" s="1"/>
  <c r="W671" i="1" a="1"/>
  <c r="W671" i="1" s="1"/>
  <c r="W676" i="1" a="1"/>
  <c r="W676" i="1" s="1"/>
  <c r="W679" i="1" a="1"/>
  <c r="W679" i="1" s="1"/>
  <c r="W684" i="1" a="1"/>
  <c r="W684" i="1" s="1"/>
  <c r="W10" i="1" a="1"/>
  <c r="W10" i="1" s="1"/>
  <c r="W23" i="1" a="1"/>
  <c r="W23" i="1" s="1"/>
  <c r="W35" i="1" a="1"/>
  <c r="W35" i="1" s="1"/>
  <c r="W51" i="1" a="1"/>
  <c r="W51" i="1" s="1"/>
  <c r="W66" i="1" a="1"/>
  <c r="W66" i="1" s="1"/>
  <c r="W79" i="1" a="1"/>
  <c r="W79" i="1" s="1"/>
  <c r="W95" i="1" a="1"/>
  <c r="W95" i="1" s="1"/>
  <c r="W107" i="1" a="1"/>
  <c r="W107" i="1" s="1"/>
  <c r="W122" i="1" a="1"/>
  <c r="W122" i="1" s="1"/>
  <c r="W138" i="1" a="1"/>
  <c r="W138" i="1" s="1"/>
  <c r="W151" i="1" a="1"/>
  <c r="W151" i="1" s="1"/>
  <c r="W163" i="1" a="1"/>
  <c r="W163" i="1" s="1"/>
  <c r="W178" i="1" a="1"/>
  <c r="W178" i="1" s="1"/>
  <c r="W188" i="1" a="1"/>
  <c r="W188" i="1" s="1"/>
  <c r="W208" i="1" a="1"/>
  <c r="W208" i="1" s="1"/>
  <c r="W229" i="1" a="1"/>
  <c r="W229" i="1" s="1"/>
  <c r="W235" i="1" a="1"/>
  <c r="W235" i="1" s="1"/>
  <c r="W243" i="1" a="1"/>
  <c r="W243" i="1" s="1"/>
  <c r="W250" i="1" a="1"/>
  <c r="W250" i="1" s="1"/>
  <c r="W256" i="1" a="1"/>
  <c r="W256" i="1" s="1"/>
  <c r="W264" i="1" a="1"/>
  <c r="W264" i="1" s="1"/>
  <c r="W270" i="1" a="1"/>
  <c r="W270" i="1" s="1"/>
  <c r="W291" i="1" a="1"/>
  <c r="W291" i="1" s="1"/>
  <c r="W297" i="1" a="1"/>
  <c r="W297" i="1" s="1"/>
  <c r="W308" i="1" a="1"/>
  <c r="W308" i="1" s="1"/>
  <c r="W313" i="1" a="1"/>
  <c r="W313" i="1" s="1"/>
  <c r="W323" i="1" a="1"/>
  <c r="W323" i="1" s="1"/>
  <c r="W328" i="1" a="1"/>
  <c r="W328" i="1" s="1"/>
  <c r="W334" i="1" a="1"/>
  <c r="W334" i="1" s="1"/>
  <c r="W339" i="1" a="1"/>
  <c r="W339" i="1" s="1"/>
  <c r="W343" i="1" a="1"/>
  <c r="W343" i="1" s="1"/>
  <c r="W349" i="1" a="1"/>
  <c r="W349" i="1" s="1"/>
  <c r="W359" i="1" a="1"/>
  <c r="W359" i="1" s="1"/>
  <c r="W365" i="1" a="1"/>
  <c r="W365" i="1" s="1"/>
  <c r="W370" i="1" a="1"/>
  <c r="W370" i="1" s="1"/>
  <c r="W386" i="1" a="1"/>
  <c r="W386" i="1" s="1"/>
  <c r="W390" i="1" a="1"/>
  <c r="W390" i="1" s="1"/>
  <c r="W395" i="1" a="1"/>
  <c r="W395" i="1" s="1"/>
  <c r="W414" i="1" a="1"/>
  <c r="W414" i="1" s="1"/>
  <c r="W422" i="1" a="1"/>
  <c r="W422" i="1" s="1"/>
  <c r="W426" i="1" a="1"/>
  <c r="W426" i="1" s="1"/>
  <c r="W430" i="1" a="1"/>
  <c r="W430" i="1" s="1"/>
  <c r="W434" i="1" a="1"/>
  <c r="W434" i="1" s="1"/>
  <c r="W437" i="1" a="1"/>
  <c r="W437" i="1" s="1"/>
  <c r="W442" i="1" a="1"/>
  <c r="W442" i="1" s="1"/>
  <c r="W445" i="1" a="1"/>
  <c r="W445" i="1" s="1"/>
  <c r="W449" i="1" a="1"/>
  <c r="W449" i="1" s="1"/>
  <c r="W453" i="1" a="1"/>
  <c r="W453" i="1" s="1"/>
  <c r="W457" i="1" a="1"/>
  <c r="W457" i="1" s="1"/>
  <c r="W465" i="1" a="1"/>
  <c r="W465" i="1" s="1"/>
  <c r="W472" i="1" a="1"/>
  <c r="W472" i="1" s="1"/>
  <c r="W480" i="1" a="1"/>
  <c r="W480" i="1" s="1"/>
  <c r="W484" i="1" a="1"/>
  <c r="W484" i="1" s="1"/>
  <c r="W488" i="1" a="1"/>
  <c r="W488" i="1" s="1"/>
  <c r="W492" i="1" a="1"/>
  <c r="W492" i="1" s="1"/>
  <c r="W495" i="1" a="1"/>
  <c r="W495" i="1" s="1"/>
  <c r="W500" i="1" a="1"/>
  <c r="W500" i="1" s="1"/>
  <c r="W503" i="1" a="1"/>
  <c r="W503" i="1" s="1"/>
  <c r="W507" i="1" a="1"/>
  <c r="W507" i="1" s="1"/>
  <c r="W511" i="1" a="1"/>
  <c r="W511" i="1" s="1"/>
  <c r="W515" i="1" a="1"/>
  <c r="W515" i="1" s="1"/>
  <c r="W518" i="1" a="1"/>
  <c r="W518" i="1" s="1"/>
  <c r="W522" i="1" a="1"/>
  <c r="W522" i="1" s="1"/>
  <c r="W529" i="1" a="1"/>
  <c r="W529" i="1" s="1"/>
  <c r="W533" i="1" a="1"/>
  <c r="W533" i="1" s="1"/>
  <c r="W536" i="1" a="1"/>
  <c r="W536" i="1" s="1"/>
  <c r="W547" i="1" a="1"/>
  <c r="W547" i="1" s="1"/>
  <c r="W550" i="1" a="1"/>
  <c r="W550" i="1" s="1"/>
  <c r="W554" i="1" a="1"/>
  <c r="W554" i="1" s="1"/>
  <c r="W561" i="1" a="1"/>
  <c r="W561" i="1" s="1"/>
  <c r="W565" i="1" a="1"/>
  <c r="W565" i="1" s="1"/>
  <c r="W568" i="1" a="1"/>
  <c r="W568" i="1" s="1"/>
  <c r="W579" i="1" a="1"/>
  <c r="W579" i="1" s="1"/>
  <c r="W582" i="1" a="1"/>
  <c r="W582" i="1" s="1"/>
  <c r="W586" i="1" a="1"/>
  <c r="W586" i="1" s="1"/>
  <c r="W593" i="1" a="1"/>
  <c r="W593" i="1" s="1"/>
  <c r="W597" i="1" a="1"/>
  <c r="W597" i="1" s="1"/>
  <c r="W600" i="1" a="1"/>
  <c r="W600" i="1" s="1"/>
  <c r="W611" i="1" a="1"/>
  <c r="W611" i="1" s="1"/>
  <c r="W614" i="1" a="1"/>
  <c r="W614" i="1" s="1"/>
  <c r="W618" i="1" a="1"/>
  <c r="W618" i="1" s="1"/>
  <c r="W625" i="1" a="1"/>
  <c r="W625" i="1" s="1"/>
  <c r="W629" i="1" a="1"/>
  <c r="W629" i="1" s="1"/>
  <c r="W632" i="1" a="1"/>
  <c r="W632" i="1" s="1"/>
  <c r="W643" i="1" a="1"/>
  <c r="W643" i="1" s="1"/>
  <c r="W646" i="1" a="1"/>
  <c r="W646" i="1" s="1"/>
  <c r="W650" i="1" a="1"/>
  <c r="W650" i="1" s="1"/>
  <c r="W657" i="1" a="1"/>
  <c r="W657" i="1" s="1"/>
  <c r="W661" i="1" a="1"/>
  <c r="W661" i="1" s="1"/>
  <c r="W664" i="1" a="1"/>
  <c r="W664" i="1" s="1"/>
  <c r="W675" i="1" a="1"/>
  <c r="W675" i="1" s="1"/>
  <c r="W678" i="1" a="1"/>
  <c r="W678" i="1" s="1"/>
  <c r="W682" i="1" a="1"/>
  <c r="W682" i="1" s="1"/>
  <c r="W688" i="1" a="1"/>
  <c r="W688" i="1" s="1"/>
  <c r="W691" i="1" a="1"/>
  <c r="W691" i="1" s="1"/>
  <c r="W696" i="1" a="1"/>
  <c r="W696" i="1" s="1"/>
  <c r="W699" i="1" a="1"/>
  <c r="W699" i="1" s="1"/>
  <c r="W704" i="1" a="1"/>
  <c r="W704" i="1" s="1"/>
  <c r="W707" i="1" a="1"/>
  <c r="W707" i="1" s="1"/>
  <c r="W712" i="1" a="1"/>
  <c r="W712" i="1" s="1"/>
  <c r="W715" i="1" a="1"/>
  <c r="W715" i="1" s="1"/>
  <c r="W720" i="1" a="1"/>
  <c r="W720" i="1" s="1"/>
  <c r="W723" i="1" a="1"/>
  <c r="W723" i="1" s="1"/>
  <c r="W728" i="1" a="1"/>
  <c r="W728" i="1" s="1"/>
  <c r="W731" i="1" a="1"/>
  <c r="W731" i="1" s="1"/>
  <c r="W736" i="1" a="1"/>
  <c r="W736" i="1" s="1"/>
  <c r="W739" i="1" a="1"/>
  <c r="W739" i="1" s="1"/>
  <c r="W744" i="1" a="1"/>
  <c r="W744" i="1" s="1"/>
  <c r="W747" i="1" a="1"/>
  <c r="W747" i="1" s="1"/>
  <c r="W752" i="1" a="1"/>
  <c r="W752" i="1" s="1"/>
  <c r="W755" i="1" a="1"/>
  <c r="W755" i="1" s="1"/>
  <c r="W760" i="1" a="1"/>
  <c r="W760" i="1" s="1"/>
  <c r="W763" i="1" a="1"/>
  <c r="W763" i="1" s="1"/>
  <c r="W768" i="1" a="1"/>
  <c r="W768" i="1" s="1"/>
  <c r="W771" i="1" a="1"/>
  <c r="W771" i="1" s="1"/>
  <c r="W776" i="1" a="1"/>
  <c r="W776" i="1" s="1"/>
  <c r="W779" i="1" a="1"/>
  <c r="W779" i="1" s="1"/>
  <c r="W784" i="1" a="1"/>
  <c r="W784" i="1" s="1"/>
  <c r="W787" i="1" a="1"/>
  <c r="W787" i="1" s="1"/>
  <c r="W792" i="1" a="1"/>
  <c r="W792" i="1" s="1"/>
  <c r="W795" i="1" a="1"/>
  <c r="W795" i="1" s="1"/>
  <c r="W800" i="1" a="1"/>
  <c r="W800" i="1" s="1"/>
  <c r="W803" i="1" a="1"/>
  <c r="W803" i="1" s="1"/>
  <c r="W808" i="1" a="1"/>
  <c r="W808" i="1" s="1"/>
  <c r="W811" i="1" a="1"/>
  <c r="W811" i="1" s="1"/>
  <c r="W816" i="1" a="1"/>
  <c r="W816" i="1" s="1"/>
  <c r="W819" i="1" a="1"/>
  <c r="W819" i="1" s="1"/>
  <c r="W824" i="1" a="1"/>
  <c r="W824" i="1" s="1"/>
  <c r="W827" i="1" a="1"/>
  <c r="W827" i="1" s="1"/>
  <c r="W832" i="1" a="1"/>
  <c r="W832" i="1" s="1"/>
  <c r="W835" i="1" a="1"/>
  <c r="W835" i="1" s="1"/>
  <c r="W840" i="1" a="1"/>
  <c r="W840" i="1" s="1"/>
  <c r="W843" i="1" a="1"/>
  <c r="W843" i="1" s="1"/>
  <c r="W848" i="1" a="1"/>
  <c r="W848" i="1" s="1"/>
  <c r="W851" i="1" a="1"/>
  <c r="W851" i="1" s="1"/>
  <c r="W856" i="1" a="1"/>
  <c r="W856" i="1" s="1"/>
  <c r="W859" i="1" a="1"/>
  <c r="W859" i="1" s="1"/>
  <c r="W864" i="1" a="1"/>
  <c r="W864" i="1" s="1"/>
  <c r="W867" i="1" a="1"/>
  <c r="W867" i="1" s="1"/>
  <c r="W872" i="1" a="1"/>
  <c r="W872" i="1" s="1"/>
  <c r="W875" i="1" a="1"/>
  <c r="W875" i="1" s="1"/>
  <c r="W880" i="1" a="1"/>
  <c r="W880" i="1" s="1"/>
  <c r="W883" i="1" a="1"/>
  <c r="W883" i="1" s="1"/>
  <c r="W888" i="1" a="1"/>
  <c r="W888" i="1" s="1"/>
  <c r="W891" i="1" a="1"/>
  <c r="W891" i="1" s="1"/>
  <c r="W896" i="1" a="1"/>
  <c r="W896" i="1" s="1"/>
  <c r="W899" i="1" a="1"/>
  <c r="W899" i="1" s="1"/>
  <c r="W904" i="1" a="1"/>
  <c r="W904" i="1" s="1"/>
  <c r="W907" i="1" a="1"/>
  <c r="W907" i="1" s="1"/>
  <c r="W912" i="1" a="1"/>
  <c r="W912" i="1" s="1"/>
  <c r="W915" i="1" a="1"/>
  <c r="W915" i="1" s="1"/>
  <c r="W920" i="1" a="1"/>
  <c r="W920" i="1" s="1"/>
  <c r="W923" i="1" a="1"/>
  <c r="W923" i="1" s="1"/>
  <c r="W928" i="1" a="1"/>
  <c r="W928" i="1" s="1"/>
  <c r="W931" i="1" a="1"/>
  <c r="W931" i="1" s="1"/>
  <c r="W936" i="1" a="1"/>
  <c r="W936" i="1" s="1"/>
  <c r="W939" i="1" a="1"/>
  <c r="W939" i="1" s="1"/>
  <c r="W944" i="1" a="1"/>
  <c r="W944" i="1" s="1"/>
  <c r="W947" i="1" a="1"/>
  <c r="W947" i="1" s="1"/>
  <c r="W952" i="1" a="1"/>
  <c r="W952" i="1" s="1"/>
  <c r="W955" i="1" a="1"/>
  <c r="W955" i="1" s="1"/>
  <c r="W960" i="1" a="1"/>
  <c r="W960" i="1" s="1"/>
  <c r="W963" i="1" a="1"/>
  <c r="W963" i="1" s="1"/>
  <c r="W968" i="1" a="1"/>
  <c r="W968" i="1" s="1"/>
  <c r="W971" i="1" a="1"/>
  <c r="W971" i="1" s="1"/>
  <c r="W976" i="1" a="1"/>
  <c r="W976" i="1" s="1"/>
  <c r="W979" i="1" a="1"/>
  <c r="W979" i="1" s="1"/>
  <c r="W11" i="1" a="1"/>
  <c r="W11" i="1" s="1"/>
  <c r="W26" i="1" a="1"/>
  <c r="W26" i="1" s="1"/>
  <c r="W42" i="1" a="1"/>
  <c r="W42" i="1" s="1"/>
  <c r="W55" i="1" a="1"/>
  <c r="W55" i="1" s="1"/>
  <c r="W67" i="1" a="1"/>
  <c r="W67" i="1" s="1"/>
  <c r="W83" i="1" a="1"/>
  <c r="W83" i="1" s="1"/>
  <c r="W98" i="1" a="1"/>
  <c r="W98" i="1" s="1"/>
  <c r="W111" i="1" a="1"/>
  <c r="W111" i="1" s="1"/>
  <c r="W127" i="1" a="1"/>
  <c r="W127" i="1" s="1"/>
  <c r="W139" i="1" a="1"/>
  <c r="W139" i="1" s="1"/>
  <c r="W154" i="1" a="1"/>
  <c r="W154" i="1" s="1"/>
  <c r="W170" i="1" a="1"/>
  <c r="W170" i="1" s="1"/>
  <c r="W203" i="1" a="1"/>
  <c r="W203" i="1" s="1"/>
  <c r="W210" i="1" a="1"/>
  <c r="W210" i="1" s="1"/>
  <c r="W218" i="1" a="1"/>
  <c r="W218" i="1" s="1"/>
  <c r="W223" i="1" a="1"/>
  <c r="W223" i="1" s="1"/>
  <c r="W230" i="1" a="1"/>
  <c r="W230" i="1" s="1"/>
  <c r="W238" i="1" a="1"/>
  <c r="W238" i="1" s="1"/>
  <c r="W265" i="1" a="1"/>
  <c r="W265" i="1" s="1"/>
  <c r="W272" i="1" a="1"/>
  <c r="W272" i="1" s="1"/>
  <c r="W279" i="1" a="1"/>
  <c r="W279" i="1" s="1"/>
  <c r="W285" i="1" a="1"/>
  <c r="W285" i="1" s="1"/>
  <c r="W299" i="1" a="1"/>
  <c r="W299" i="1" s="1"/>
  <c r="W304" i="1" a="1"/>
  <c r="W304" i="1" s="1"/>
  <c r="W319" i="1" a="1"/>
  <c r="W319" i="1" s="1"/>
  <c r="W340" i="1" a="1"/>
  <c r="W340" i="1" s="1"/>
  <c r="W346" i="1" a="1"/>
  <c r="W346" i="1" s="1"/>
  <c r="W355" i="1" a="1"/>
  <c r="W355" i="1" s="1"/>
  <c r="W361" i="1" a="1"/>
  <c r="W361" i="1" s="1"/>
  <c r="W366" i="1" a="1"/>
  <c r="W366" i="1" s="1"/>
  <c r="W371" i="1" a="1"/>
  <c r="W371" i="1" s="1"/>
  <c r="W377" i="1" a="1"/>
  <c r="W377" i="1" s="1"/>
  <c r="W381" i="1" a="1"/>
  <c r="W381" i="1" s="1"/>
  <c r="W392" i="1" a="1"/>
  <c r="W392" i="1" s="1"/>
  <c r="W396" i="1" a="1"/>
  <c r="W396" i="1" s="1"/>
  <c r="W399" i="1" a="1"/>
  <c r="W399" i="1" s="1"/>
  <c r="W404" i="1" a="1"/>
  <c r="W404" i="1" s="1"/>
  <c r="W407" i="1" a="1"/>
  <c r="W407" i="1" s="1"/>
  <c r="W411" i="1" a="1"/>
  <c r="W411" i="1" s="1"/>
  <c r="W415" i="1" a="1"/>
  <c r="W415" i="1" s="1"/>
  <c r="W419" i="1" a="1"/>
  <c r="W419" i="1" s="1"/>
  <c r="W427" i="1" a="1"/>
  <c r="W427" i="1" s="1"/>
  <c r="W446" i="1" a="1"/>
  <c r="W446" i="1" s="1"/>
  <c r="W454" i="1" a="1"/>
  <c r="W454" i="1" s="1"/>
  <c r="W458" i="1" a="1"/>
  <c r="W458" i="1" s="1"/>
  <c r="W462" i="1" a="1"/>
  <c r="W462" i="1" s="1"/>
  <c r="W466" i="1" a="1"/>
  <c r="W466" i="1" s="1"/>
  <c r="W469" i="1" a="1"/>
  <c r="W469" i="1" s="1"/>
  <c r="W474" i="1" a="1"/>
  <c r="W474" i="1" s="1"/>
  <c r="W477" i="1" a="1"/>
  <c r="W477" i="1" s="1"/>
  <c r="W481" i="1" a="1"/>
  <c r="W481" i="1" s="1"/>
  <c r="W485" i="1" a="1"/>
  <c r="W485" i="1" s="1"/>
  <c r="W489" i="1" a="1"/>
  <c r="W489" i="1" s="1"/>
  <c r="W497" i="1" a="1"/>
  <c r="W497" i="1" s="1"/>
  <c r="W504" i="1" a="1"/>
  <c r="W504" i="1" s="1"/>
  <c r="W512" i="1" a="1"/>
  <c r="W512" i="1" s="1"/>
  <c r="W523" i="1" a="1"/>
  <c r="W523" i="1" s="1"/>
  <c r="W526" i="1" a="1"/>
  <c r="W526" i="1" s="1"/>
  <c r="W530" i="1" a="1"/>
  <c r="W530" i="1" s="1"/>
  <c r="W537" i="1" a="1"/>
  <c r="W537" i="1" s="1"/>
  <c r="W541" i="1" a="1"/>
  <c r="W541" i="1" s="1"/>
  <c r="W544" i="1" a="1"/>
  <c r="W544" i="1" s="1"/>
  <c r="W555" i="1" a="1"/>
  <c r="W555" i="1" s="1"/>
  <c r="W558" i="1" a="1"/>
  <c r="W558" i="1" s="1"/>
  <c r="W562" i="1" a="1"/>
  <c r="W562" i="1" s="1"/>
  <c r="W569" i="1" a="1"/>
  <c r="W569" i="1" s="1"/>
  <c r="W573" i="1" a="1"/>
  <c r="W573" i="1" s="1"/>
  <c r="W576" i="1" a="1"/>
  <c r="W576" i="1" s="1"/>
  <c r="W587" i="1" a="1"/>
  <c r="W587" i="1" s="1"/>
  <c r="W590" i="1" a="1"/>
  <c r="W590" i="1" s="1"/>
  <c r="W594" i="1" a="1"/>
  <c r="W594" i="1" s="1"/>
  <c r="W972" i="1" a="1"/>
  <c r="W972" i="1" s="1"/>
  <c r="W969" i="1" a="1"/>
  <c r="W969" i="1" s="1"/>
  <c r="W965" i="1" a="1"/>
  <c r="W965" i="1" s="1"/>
  <c r="W958" i="1" a="1"/>
  <c r="W958" i="1" s="1"/>
  <c r="W954" i="1" a="1"/>
  <c r="W954" i="1" s="1"/>
  <c r="W951" i="1" a="1"/>
  <c r="W951" i="1" s="1"/>
  <c r="W940" i="1" a="1"/>
  <c r="W940" i="1" s="1"/>
  <c r="W937" i="1" a="1"/>
  <c r="W937" i="1" s="1"/>
  <c r="W933" i="1" a="1"/>
  <c r="W933" i="1" s="1"/>
  <c r="W926" i="1" a="1"/>
  <c r="W926" i="1" s="1"/>
  <c r="W922" i="1" a="1"/>
  <c r="W922" i="1" s="1"/>
  <c r="W919" i="1" a="1"/>
  <c r="W919" i="1" s="1"/>
  <c r="W908" i="1" a="1"/>
  <c r="W908" i="1" s="1"/>
  <c r="W905" i="1" a="1"/>
  <c r="W905" i="1" s="1"/>
  <c r="W901" i="1" a="1"/>
  <c r="W901" i="1" s="1"/>
  <c r="W894" i="1" a="1"/>
  <c r="W894" i="1" s="1"/>
  <c r="W890" i="1" a="1"/>
  <c r="W890" i="1" s="1"/>
  <c r="W887" i="1" a="1"/>
  <c r="W887" i="1" s="1"/>
  <c r="W876" i="1" a="1"/>
  <c r="W876" i="1" s="1"/>
  <c r="W873" i="1" a="1"/>
  <c r="W873" i="1" s="1"/>
  <c r="W869" i="1" a="1"/>
  <c r="W869" i="1" s="1"/>
  <c r="W862" i="1" a="1"/>
  <c r="W862" i="1" s="1"/>
  <c r="W858" i="1" a="1"/>
  <c r="W858" i="1" s="1"/>
  <c r="W855" i="1" a="1"/>
  <c r="W855" i="1" s="1"/>
  <c r="W844" i="1" a="1"/>
  <c r="W844" i="1" s="1"/>
  <c r="W841" i="1" a="1"/>
  <c r="W841" i="1" s="1"/>
  <c r="W837" i="1" a="1"/>
  <c r="W837" i="1" s="1"/>
  <c r="W830" i="1" a="1"/>
  <c r="W830" i="1" s="1"/>
  <c r="W826" i="1" a="1"/>
  <c r="W826" i="1" s="1"/>
  <c r="W823" i="1" a="1"/>
  <c r="W823" i="1" s="1"/>
  <c r="W812" i="1" a="1"/>
  <c r="W812" i="1" s="1"/>
  <c r="W809" i="1" a="1"/>
  <c r="W809" i="1" s="1"/>
  <c r="W805" i="1" a="1"/>
  <c r="W805" i="1" s="1"/>
  <c r="W798" i="1" a="1"/>
  <c r="W798" i="1" s="1"/>
  <c r="W794" i="1" a="1"/>
  <c r="W794" i="1" s="1"/>
  <c r="W791" i="1" a="1"/>
  <c r="W791" i="1" s="1"/>
  <c r="W780" i="1" a="1"/>
  <c r="W780" i="1" s="1"/>
  <c r="W777" i="1" a="1"/>
  <c r="W777" i="1" s="1"/>
  <c r="W773" i="1" a="1"/>
  <c r="W773" i="1" s="1"/>
  <c r="W766" i="1" a="1"/>
  <c r="W766" i="1" s="1"/>
  <c r="W762" i="1" a="1"/>
  <c r="W762" i="1" s="1"/>
  <c r="W759" i="1" a="1"/>
  <c r="W759" i="1" s="1"/>
  <c r="W748" i="1" a="1"/>
  <c r="W748" i="1" s="1"/>
  <c r="W745" i="1" a="1"/>
  <c r="W745" i="1" s="1"/>
  <c r="W741" i="1" a="1"/>
  <c r="W741" i="1" s="1"/>
  <c r="W734" i="1" a="1"/>
  <c r="W734" i="1" s="1"/>
  <c r="W730" i="1" a="1"/>
  <c r="W730" i="1" s="1"/>
  <c r="W727" i="1" a="1"/>
  <c r="W727" i="1" s="1"/>
  <c r="W716" i="1" a="1"/>
  <c r="W716" i="1" s="1"/>
  <c r="W713" i="1" a="1"/>
  <c r="W713" i="1" s="1"/>
  <c r="W709" i="1" a="1"/>
  <c r="W709" i="1" s="1"/>
  <c r="W702" i="1" a="1"/>
  <c r="W702" i="1" s="1"/>
  <c r="W698" i="1" a="1"/>
  <c r="W698" i="1" s="1"/>
  <c r="W695" i="1" a="1"/>
  <c r="W695" i="1" s="1"/>
  <c r="W674" i="1" a="1"/>
  <c r="W674" i="1" s="1"/>
  <c r="W665" i="1" a="1"/>
  <c r="W665" i="1" s="1"/>
  <c r="W651" i="1" a="1"/>
  <c r="W651" i="1" s="1"/>
  <c r="W641" i="1" a="1"/>
  <c r="W641" i="1" s="1"/>
  <c r="W637" i="1" a="1"/>
  <c r="W637" i="1" s="1"/>
  <c r="W627" i="1" a="1"/>
  <c r="W627" i="1" s="1"/>
  <c r="W622" i="1" a="1"/>
  <c r="W622" i="1" s="1"/>
  <c r="W617" i="1" a="1"/>
  <c r="W617" i="1" s="1"/>
  <c r="W613" i="1" a="1"/>
  <c r="W613" i="1" s="1"/>
  <c r="W608" i="1" a="1"/>
  <c r="W608" i="1" s="1"/>
  <c r="W603" i="1" a="1"/>
  <c r="W603" i="1" s="1"/>
  <c r="W598" i="1" a="1"/>
  <c r="W598" i="1" s="1"/>
  <c r="W592" i="1" a="1"/>
  <c r="W592" i="1" s="1"/>
  <c r="W585" i="1" a="1"/>
  <c r="W585" i="1" s="1"/>
  <c r="W578" i="1" a="1"/>
  <c r="W578" i="1" s="1"/>
  <c r="W571" i="1" a="1"/>
  <c r="W571" i="1" s="1"/>
  <c r="W557" i="1" a="1"/>
  <c r="W557" i="1" s="1"/>
  <c r="W542" i="1" a="1"/>
  <c r="W542" i="1" s="1"/>
  <c r="W528" i="1" a="1"/>
  <c r="W528" i="1" s="1"/>
  <c r="W521" i="1" a="1"/>
  <c r="W521" i="1" s="1"/>
  <c r="W514" i="1" a="1"/>
  <c r="W514" i="1" s="1"/>
  <c r="W491" i="1" a="1"/>
  <c r="W491" i="1" s="1"/>
  <c r="W483" i="1" a="1"/>
  <c r="W483" i="1" s="1"/>
  <c r="W475" i="1" a="1"/>
  <c r="W475" i="1" s="1"/>
  <c r="W468" i="1" a="1"/>
  <c r="W468" i="1" s="1"/>
  <c r="W460" i="1" a="1"/>
  <c r="W460" i="1" s="1"/>
  <c r="W452" i="1" a="1"/>
  <c r="W452" i="1" s="1"/>
  <c r="W421" i="1" a="1"/>
  <c r="W421" i="1" s="1"/>
  <c r="W413" i="1" a="1"/>
  <c r="W413" i="1" s="1"/>
  <c r="W405" i="1" a="1"/>
  <c r="W405" i="1" s="1"/>
  <c r="W398" i="1" a="1"/>
  <c r="W398" i="1" s="1"/>
  <c r="W389" i="1" a="1"/>
  <c r="W389" i="1" s="1"/>
  <c r="W369" i="1" a="1"/>
  <c r="W369" i="1" s="1"/>
  <c r="W358" i="1" a="1"/>
  <c r="W358" i="1" s="1"/>
  <c r="W348" i="1" a="1"/>
  <c r="W348" i="1" s="1"/>
  <c r="W338" i="1" a="1"/>
  <c r="W338" i="1" s="1"/>
  <c r="W327" i="1" a="1"/>
  <c r="W327" i="1" s="1"/>
  <c r="W307" i="1" a="1"/>
  <c r="W307" i="1" s="1"/>
  <c r="W296" i="1" a="1"/>
  <c r="W296" i="1" s="1"/>
  <c r="W282" i="1" a="1"/>
  <c r="W282" i="1" s="1"/>
  <c r="W269" i="1" a="1"/>
  <c r="W269" i="1" s="1"/>
  <c r="W241" i="1" a="1"/>
  <c r="W241" i="1" s="1"/>
  <c r="W227" i="1" a="1"/>
  <c r="W227" i="1" s="1"/>
  <c r="W214" i="1" a="1"/>
  <c r="W214" i="1" s="1"/>
  <c r="W199" i="1" a="1"/>
  <c r="W199" i="1" s="1"/>
  <c r="W162" i="1" a="1"/>
  <c r="W162" i="1" s="1"/>
  <c r="W131" i="1" a="1"/>
  <c r="W131" i="1" s="1"/>
  <c r="W106" i="1" a="1"/>
  <c r="W106" i="1" s="1"/>
  <c r="W75" i="1" a="1"/>
  <c r="W75" i="1" s="1"/>
  <c r="W47" i="1" a="1"/>
  <c r="W47" i="1" s="1"/>
  <c r="W19" i="1" a="1"/>
  <c r="W19" i="1" s="1"/>
  <c r="W978" i="1" a="1"/>
  <c r="W978" i="1" s="1"/>
  <c r="W975" i="1" a="1"/>
  <c r="W975" i="1" s="1"/>
  <c r="W964" i="1" a="1"/>
  <c r="W964" i="1" s="1"/>
  <c r="W961" i="1" a="1"/>
  <c r="W961" i="1" s="1"/>
  <c r="W957" i="1" a="1"/>
  <c r="W957" i="1" s="1"/>
  <c r="W950" i="1" a="1"/>
  <c r="W950" i="1" s="1"/>
  <c r="W946" i="1" a="1"/>
  <c r="W946" i="1" s="1"/>
  <c r="W943" i="1" a="1"/>
  <c r="W943" i="1" s="1"/>
  <c r="W932" i="1" a="1"/>
  <c r="W932" i="1" s="1"/>
  <c r="W929" i="1" a="1"/>
  <c r="W929" i="1" s="1"/>
  <c r="W925" i="1" a="1"/>
  <c r="W925" i="1" s="1"/>
  <c r="W918" i="1" a="1"/>
  <c r="W918" i="1" s="1"/>
  <c r="W914" i="1" a="1"/>
  <c r="W914" i="1" s="1"/>
  <c r="W911" i="1" a="1"/>
  <c r="W911" i="1" s="1"/>
  <c r="W900" i="1" a="1"/>
  <c r="W900" i="1" s="1"/>
  <c r="W897" i="1" a="1"/>
  <c r="W897" i="1" s="1"/>
  <c r="W893" i="1" a="1"/>
  <c r="W893" i="1" s="1"/>
  <c r="W886" i="1" a="1"/>
  <c r="W886" i="1" s="1"/>
  <c r="W882" i="1" a="1"/>
  <c r="W882" i="1" s="1"/>
  <c r="W879" i="1" a="1"/>
  <c r="W879" i="1" s="1"/>
  <c r="W868" i="1" a="1"/>
  <c r="W868" i="1" s="1"/>
  <c r="W865" i="1" a="1"/>
  <c r="W865" i="1" s="1"/>
  <c r="W861" i="1" a="1"/>
  <c r="W861" i="1" s="1"/>
  <c r="W854" i="1" a="1"/>
  <c r="W854" i="1" s="1"/>
  <c r="W850" i="1" a="1"/>
  <c r="W850" i="1" s="1"/>
  <c r="W847" i="1" a="1"/>
  <c r="W847" i="1" s="1"/>
  <c r="W836" i="1" a="1"/>
  <c r="W836" i="1" s="1"/>
  <c r="W833" i="1" a="1"/>
  <c r="W833" i="1" s="1"/>
  <c r="W829" i="1" a="1"/>
  <c r="W829" i="1" s="1"/>
  <c r="W822" i="1" a="1"/>
  <c r="W822" i="1" s="1"/>
  <c r="W818" i="1" a="1"/>
  <c r="W818" i="1" s="1"/>
  <c r="W815" i="1" a="1"/>
  <c r="W815" i="1" s="1"/>
  <c r="W804" i="1" a="1"/>
  <c r="W804" i="1" s="1"/>
  <c r="W801" i="1" a="1"/>
  <c r="W801" i="1" s="1"/>
  <c r="W797" i="1" a="1"/>
  <c r="W797" i="1" s="1"/>
  <c r="W790" i="1" a="1"/>
  <c r="W790" i="1" s="1"/>
  <c r="W786" i="1" a="1"/>
  <c r="W786" i="1" s="1"/>
  <c r="W783" i="1" a="1"/>
  <c r="W783" i="1" s="1"/>
  <c r="W772" i="1" a="1"/>
  <c r="W772" i="1" s="1"/>
  <c r="W769" i="1" a="1"/>
  <c r="W769" i="1" s="1"/>
  <c r="W765" i="1" a="1"/>
  <c r="W765" i="1" s="1"/>
  <c r="W758" i="1" a="1"/>
  <c r="W758" i="1" s="1"/>
  <c r="W754" i="1" a="1"/>
  <c r="W754" i="1" s="1"/>
  <c r="W751" i="1" a="1"/>
  <c r="W751" i="1" s="1"/>
  <c r="W740" i="1" a="1"/>
  <c r="W740" i="1" s="1"/>
  <c r="W737" i="1" a="1"/>
  <c r="W737" i="1" s="1"/>
  <c r="W733" i="1" a="1"/>
  <c r="W733" i="1" s="1"/>
  <c r="W726" i="1" a="1"/>
  <c r="W726" i="1" s="1"/>
  <c r="W722" i="1" a="1"/>
  <c r="W722" i="1" s="1"/>
  <c r="W719" i="1" a="1"/>
  <c r="W719" i="1" s="1"/>
  <c r="W708" i="1" a="1"/>
  <c r="W708" i="1" s="1"/>
  <c r="W705" i="1" a="1"/>
  <c r="W705" i="1" s="1"/>
  <c r="W701" i="1" a="1"/>
  <c r="W701" i="1" s="1"/>
  <c r="W694" i="1" a="1"/>
  <c r="W694" i="1" s="1"/>
  <c r="W690" i="1" a="1"/>
  <c r="W690" i="1" s="1"/>
  <c r="W687" i="1" a="1"/>
  <c r="W687" i="1" s="1"/>
  <c r="W683" i="1" a="1"/>
  <c r="W683" i="1" s="1"/>
  <c r="W673" i="1" a="1"/>
  <c r="W673" i="1" s="1"/>
  <c r="W669" i="1" a="1"/>
  <c r="W669" i="1" s="1"/>
  <c r="W659" i="1" a="1"/>
  <c r="W659" i="1" s="1"/>
  <c r="W654" i="1" a="1"/>
  <c r="W654" i="1" s="1"/>
  <c r="W649" i="1" a="1"/>
  <c r="W649" i="1" s="1"/>
  <c r="W645" i="1" a="1"/>
  <c r="W645" i="1" s="1"/>
  <c r="W640" i="1" a="1"/>
  <c r="W640" i="1" s="1"/>
  <c r="W635" i="1" a="1"/>
  <c r="W635" i="1" s="1"/>
  <c r="W630" i="1" a="1"/>
  <c r="W630" i="1" s="1"/>
  <c r="W626" i="1" a="1"/>
  <c r="W626" i="1" s="1"/>
  <c r="W621" i="1" a="1"/>
  <c r="W621" i="1" s="1"/>
  <c r="W616" i="1" a="1"/>
  <c r="W616" i="1" s="1"/>
  <c r="W606" i="1" a="1"/>
  <c r="W606" i="1" s="1"/>
  <c r="W602" i="1" a="1"/>
  <c r="W602" i="1" s="1"/>
  <c r="W584" i="1" a="1"/>
  <c r="W584" i="1" s="1"/>
  <c r="W577" i="1" a="1"/>
  <c r="W577" i="1" s="1"/>
  <c r="W570" i="1" a="1"/>
  <c r="W570" i="1" s="1"/>
  <c r="W563" i="1" a="1"/>
  <c r="W563" i="1" s="1"/>
  <c r="W549" i="1" a="1"/>
  <c r="W549" i="1" s="1"/>
  <c r="W534" i="1" a="1"/>
  <c r="W534" i="1" s="1"/>
  <c r="W520" i="1" a="1"/>
  <c r="W520" i="1" s="1"/>
  <c r="W513" i="1" a="1"/>
  <c r="W513" i="1" s="1"/>
  <c r="W506" i="1" a="1"/>
  <c r="W506" i="1" s="1"/>
  <c r="W498" i="1" a="1"/>
  <c r="W498" i="1" s="1"/>
  <c r="W490" i="1" a="1"/>
  <c r="W490" i="1" s="1"/>
  <c r="W459" i="1" a="1"/>
  <c r="W459" i="1" s="1"/>
  <c r="W451" i="1" a="1"/>
  <c r="W451" i="1" s="1"/>
  <c r="W443" i="1" a="1"/>
  <c r="W443" i="1" s="1"/>
  <c r="W436" i="1" a="1"/>
  <c r="W436" i="1" s="1"/>
  <c r="W428" i="1" a="1"/>
  <c r="W428" i="1" s="1"/>
  <c r="W420" i="1" a="1"/>
  <c r="W420" i="1" s="1"/>
  <c r="W378" i="1" a="1"/>
  <c r="W378" i="1" s="1"/>
  <c r="W357" i="1" a="1"/>
  <c r="W357" i="1" s="1"/>
  <c r="W336" i="1" a="1"/>
  <c r="W336" i="1" s="1"/>
  <c r="W326" i="1" a="1"/>
  <c r="W326" i="1" s="1"/>
  <c r="W316" i="1" a="1"/>
  <c r="W316" i="1" s="1"/>
  <c r="W305" i="1" a="1"/>
  <c r="W305" i="1" s="1"/>
  <c r="W295" i="1" a="1"/>
  <c r="W295" i="1" s="1"/>
  <c r="W281" i="1" a="1"/>
  <c r="W281" i="1" s="1"/>
  <c r="W253" i="1" a="1"/>
  <c r="W253" i="1" s="1"/>
  <c r="W226" i="1" a="1"/>
  <c r="W226" i="1" s="1"/>
  <c r="W212" i="1" a="1"/>
  <c r="W212" i="1" s="1"/>
  <c r="W198" i="1" a="1"/>
  <c r="W198" i="1" s="1"/>
  <c r="W159" i="1" a="1"/>
  <c r="W159" i="1" s="1"/>
  <c r="W130" i="1" a="1"/>
  <c r="W130" i="1" s="1"/>
  <c r="W99" i="1" a="1"/>
  <c r="W99" i="1" s="1"/>
  <c r="W74" i="1" a="1"/>
  <c r="W74" i="1" s="1"/>
  <c r="W43" i="1" a="1"/>
  <c r="W43" i="1" s="1"/>
  <c r="W15" i="1" a="1"/>
  <c r="W15" i="1" s="1"/>
  <c r="A8" i="24" a="1"/>
  <c r="A8" i="2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60F837-146C-410B-99A7-1B2F445A05C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8C85CA7-9677-4BFC-8C6A-BC2532117E9A}" name="WorksheetConnection_smartphones_data_clean!$A:$V" type="102" refreshedVersion="8" minRefreshableVersion="5">
    <extLst>
      <ext xmlns:x15="http://schemas.microsoft.com/office/spreadsheetml/2010/11/main" uri="{DE250136-89BD-433C-8126-D09CA5730AF9}">
        <x15:connection id="Range">
          <x15:rangePr sourceName="_xlcn.WorksheetConnection_smartphones_data_cleanAV1"/>
        </x15:connection>
      </ext>
    </extLst>
  </connection>
  <connection id="3" xr16:uid="{83505B38-E335-4AFC-8FDE-9D60EA201514}" name="WorksheetConnection_smartphones_data_clean.xlsx!smartphones_data_clean" type="102" refreshedVersion="8" minRefreshableVersion="5">
    <extLst>
      <ext xmlns:x15="http://schemas.microsoft.com/office/spreadsheetml/2010/11/main" uri="{DE250136-89BD-433C-8126-D09CA5730AF9}">
        <x15:connection id="smartphones_data_clean">
          <x15:rangePr sourceName="_xlcn.WorksheetConnection_smartphones_data_clean.xlsxsmartphones_data_clean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<sst xmlns="http://schemas.openxmlformats.org/spreadsheetml/2006/main" count="4169" uniqueCount="1094">
  <si>
    <t>brand_name</t>
  </si>
  <si>
    <t>model</t>
  </si>
  <si>
    <t>price</t>
  </si>
  <si>
    <t>5G_or_not</t>
  </si>
  <si>
    <t>processor_brand</t>
  </si>
  <si>
    <t>num_cores</t>
  </si>
  <si>
    <t>processor_speed</t>
  </si>
  <si>
    <t>battery_capacity</t>
  </si>
  <si>
    <t>fast_charging_available</t>
  </si>
  <si>
    <t>ram_capacity</t>
  </si>
  <si>
    <t>internal_memory</t>
  </si>
  <si>
    <t>screen_size</t>
  </si>
  <si>
    <t>refresh_rate</t>
  </si>
  <si>
    <t>num_rear_cameras</t>
  </si>
  <si>
    <t>os</t>
  </si>
  <si>
    <t>primary_camera_rear</t>
  </si>
  <si>
    <t>primary_camera_front</t>
  </si>
  <si>
    <t>extended_memory_available</t>
  </si>
  <si>
    <t>resolution_height</t>
  </si>
  <si>
    <t>resolution_width</t>
  </si>
  <si>
    <t>apple</t>
  </si>
  <si>
    <t>Apple iPhone 11</t>
  </si>
  <si>
    <t>bionic</t>
  </si>
  <si>
    <t>ios</t>
  </si>
  <si>
    <t>Apple iPhone 11 (128GB)</t>
  </si>
  <si>
    <t>Apple iPhone 11 Pro Max</t>
  </si>
  <si>
    <t>Apple iPhone 12</t>
  </si>
  <si>
    <t>Apple iPhone 12 (128GB)</t>
  </si>
  <si>
    <t>Apple iPhone 12 (256GB)</t>
  </si>
  <si>
    <t>Apple iPhone 12 Mini</t>
  </si>
  <si>
    <t>Apple iPhone 12 Mini (128GB)</t>
  </si>
  <si>
    <t>Apple iPhone 12 Mini (256GB)</t>
  </si>
  <si>
    <t>Apple iPhone 12 Pro (256GB)</t>
  </si>
  <si>
    <t>Apple iPhone 12 Pro (512GB)</t>
  </si>
  <si>
    <t>Apple iPhone 13</t>
  </si>
  <si>
    <t>Apple iPhone 13 (256GB)</t>
  </si>
  <si>
    <t>Apple iPhone 13 (512GB)</t>
  </si>
  <si>
    <t>Apple iPhone 13 Mini</t>
  </si>
  <si>
    <t>Apple iPhone 13 Pro</t>
  </si>
  <si>
    <t>Apple iPhone 13 Pro (1TB)</t>
  </si>
  <si>
    <t>Apple iPhone 13 Pro (256GB)</t>
  </si>
  <si>
    <t>Apple iPhone 13 Pro Max</t>
  </si>
  <si>
    <t>Apple iPhone 13 Pro Max (1TB)</t>
  </si>
  <si>
    <t>Apple iPhone 13 Pro Max (256GB)</t>
  </si>
  <si>
    <t>Apple iPhone 14</t>
  </si>
  <si>
    <t>Apple iPhone 14 (256GB)</t>
  </si>
  <si>
    <t>Apple iPhone 14 (512GB)</t>
  </si>
  <si>
    <t>Apple iPhone 14 Mini</t>
  </si>
  <si>
    <t>Apple iPhone 14 Plus</t>
  </si>
  <si>
    <t>Apple iPhone 14 Plus (256GB)</t>
  </si>
  <si>
    <t>Apple iPhone 14 Plus (512GB)</t>
  </si>
  <si>
    <t>Apple iPhone 14 Pro</t>
  </si>
  <si>
    <t>Apple iPhone 14 Pro (1TB)</t>
  </si>
  <si>
    <t>Apple iPhone 14 Pro (256GB)</t>
  </si>
  <si>
    <t>Apple iPhone 14 Pro Max</t>
  </si>
  <si>
    <t>Apple iPhone 14 Pro Max (1TB)</t>
  </si>
  <si>
    <t>Apple iPhone 14 Pro Max (256GB)</t>
  </si>
  <si>
    <t>Apple iPhone 14 Pro Max (512GB)</t>
  </si>
  <si>
    <t>Apple iPhone 15</t>
  </si>
  <si>
    <t>Apple iPhone 15 Plus</t>
  </si>
  <si>
    <t>Apple iPhone 15 Pro</t>
  </si>
  <si>
    <t>Apple iPhone 15 Pro Max</t>
  </si>
  <si>
    <t>Apple iPhone 15 Ultra</t>
  </si>
  <si>
    <t>Apple iPhone 7s</t>
  </si>
  <si>
    <t>fusion</t>
  </si>
  <si>
    <t>Apple iPhone 9</t>
  </si>
  <si>
    <t>Apple iPhone SE 2020</t>
  </si>
  <si>
    <t>Apple iPhone SE 3 2022</t>
  </si>
  <si>
    <t>Apple iPhone SE 4</t>
  </si>
  <si>
    <t>Apple iPhone XR2</t>
  </si>
  <si>
    <t>asus</t>
  </si>
  <si>
    <t>Asus ROG Phone 5s 5G</t>
  </si>
  <si>
    <t>snapdragon</t>
  </si>
  <si>
    <t>android</t>
  </si>
  <si>
    <t>Asus ROG Phone 6</t>
  </si>
  <si>
    <t>Asus ROG Phone 6 Batman Edition</t>
  </si>
  <si>
    <t>dimensity</t>
  </si>
  <si>
    <t>Asus ROG Phone 6 Pro 5G</t>
  </si>
  <si>
    <t>Asus ROG Phone 6D Ultimate</t>
  </si>
  <si>
    <t>Asus ROG Phone 7</t>
  </si>
  <si>
    <t>Asus ZenFone 9</t>
  </si>
  <si>
    <t>blackview</t>
  </si>
  <si>
    <t>Blackview BV5200 Pro</t>
  </si>
  <si>
    <t>helio</t>
  </si>
  <si>
    <t>blu</t>
  </si>
  <si>
    <t>BLU F91 5G</t>
  </si>
  <si>
    <t>cat</t>
  </si>
  <si>
    <t>CAT S22 Flip</t>
  </si>
  <si>
    <t>cola</t>
  </si>
  <si>
    <t>Cola Phone</t>
  </si>
  <si>
    <t>doogee</t>
  </si>
  <si>
    <t>Doogee S99</t>
  </si>
  <si>
    <t>Doogee V Max</t>
  </si>
  <si>
    <t>duoqin</t>
  </si>
  <si>
    <t>Duoqin F22 Pro</t>
  </si>
  <si>
    <t>gionee</t>
  </si>
  <si>
    <t>Gionee G13 Pro</t>
  </si>
  <si>
    <t>tiger</t>
  </si>
  <si>
    <t>other</t>
  </si>
  <si>
    <t>Gionee K10</t>
  </si>
  <si>
    <t>Gionee M12 Pro</t>
  </si>
  <si>
    <t>google</t>
  </si>
  <si>
    <t>Google Pixel 2 XL</t>
  </si>
  <si>
    <t>Google Pixel 3a XL</t>
  </si>
  <si>
    <t>Google Pixel 4</t>
  </si>
  <si>
    <t>Google Pixel 5</t>
  </si>
  <si>
    <t>Google Pixel 5A</t>
  </si>
  <si>
    <t>Google Pixel 6</t>
  </si>
  <si>
    <t>Google Pixel 6 Pro</t>
  </si>
  <si>
    <t>Google Pixel 6 Pro (12GB RAM + 256GB)</t>
  </si>
  <si>
    <t>Google Pixel 6A</t>
  </si>
  <si>
    <t>Google Pixel 7 5G</t>
  </si>
  <si>
    <t>Google Pixel 7 Pro 5G</t>
  </si>
  <si>
    <t>Google Pixel 7A</t>
  </si>
  <si>
    <t>Google Pixel 8</t>
  </si>
  <si>
    <t>Google Pixel 8 Pro</t>
  </si>
  <si>
    <t>honor</t>
  </si>
  <si>
    <t>Honor 50</t>
  </si>
  <si>
    <t>Honor 60 SE 5G</t>
  </si>
  <si>
    <t>Honor 70 5G</t>
  </si>
  <si>
    <t>Honor 70 5G (8GB RAM + 256GB)</t>
  </si>
  <si>
    <t>Honor 80 Pro Plus</t>
  </si>
  <si>
    <t>Honor Magic 4 Pro Plus 5G</t>
  </si>
  <si>
    <t>Honor Play 30</t>
  </si>
  <si>
    <t>Honor X6</t>
  </si>
  <si>
    <t>Honor X7a</t>
  </si>
  <si>
    <t>Honor X8</t>
  </si>
  <si>
    <t>Honor X8 5G</t>
  </si>
  <si>
    <t>Honor X9 5G</t>
  </si>
  <si>
    <t>Honor X9a</t>
  </si>
  <si>
    <t>huawei</t>
  </si>
  <si>
    <t>Huawei Honor 9N</t>
  </si>
  <si>
    <t>kirin</t>
  </si>
  <si>
    <t>Huawei Mate 30 RS Porsche Design</t>
  </si>
  <si>
    <t>Huawei Mate 40 Pro 4G</t>
  </si>
  <si>
    <t>Huawei Mate 50 Pro 5G</t>
  </si>
  <si>
    <t>Huawei Mate 50 RS Porsche Design</t>
  </si>
  <si>
    <t>Huawei Mate X</t>
  </si>
  <si>
    <t>Huawei Mate Xs 2</t>
  </si>
  <si>
    <t>Huawei Nova 10</t>
  </si>
  <si>
    <t>Huawei Nova 10 SE</t>
  </si>
  <si>
    <t>Huawei Nova 7i</t>
  </si>
  <si>
    <t>Huawei Nova 9</t>
  </si>
  <si>
    <t>Huawei Nova 9 SE</t>
  </si>
  <si>
    <t>Huawei Nova Y61</t>
  </si>
  <si>
    <t>Huawei Nova Y90</t>
  </si>
  <si>
    <t>Huawei P40 Pro</t>
  </si>
  <si>
    <t>Huawei P50 Pro 4G</t>
  </si>
  <si>
    <t>ikall</t>
  </si>
  <si>
    <t>iKall Z18</t>
  </si>
  <si>
    <t>iKall Z19</t>
  </si>
  <si>
    <t>iKall Z19 Pro</t>
  </si>
  <si>
    <t>infinix</t>
  </si>
  <si>
    <t>Infinix Hot 11S</t>
  </si>
  <si>
    <t>Infinix Hot 12</t>
  </si>
  <si>
    <t>Infinix Hot 12 Play</t>
  </si>
  <si>
    <t>Infinix Hot 12 Pro</t>
  </si>
  <si>
    <t>Infinix Hot 12 Pro (8GB RAM+ 128GB)</t>
  </si>
  <si>
    <t>Infinix Hot 20</t>
  </si>
  <si>
    <t>Infinix Hot 20 (6GB RAM+ 128GB)</t>
  </si>
  <si>
    <t>Infinix Hot 20 Play</t>
  </si>
  <si>
    <t>Infinix Hot 20i</t>
  </si>
  <si>
    <t>Infinix Hot 20S</t>
  </si>
  <si>
    <t>Infinix Note 11 (6GB RAM + 128GB)</t>
  </si>
  <si>
    <t>Infinix Note 11S (8GB RAM + 128GB)</t>
  </si>
  <si>
    <t>Infinix Note 12</t>
  </si>
  <si>
    <t>Infinix Note 12 (6GB RAM + 128GB)</t>
  </si>
  <si>
    <t>Infinix Note 12 (G96)</t>
  </si>
  <si>
    <t>Infinix Note 12 5G</t>
  </si>
  <si>
    <t>Infinix Note 12 Pro</t>
  </si>
  <si>
    <t>Infinix Note 12 Pro 5G</t>
  </si>
  <si>
    <t>Infinix Note 12 Turbo</t>
  </si>
  <si>
    <t>Infinix Note 12 VIP</t>
  </si>
  <si>
    <t>Infinix Note 12i (2022)</t>
  </si>
  <si>
    <t>Infinix Note 13 Pro</t>
  </si>
  <si>
    <t>Infinix Smart 6</t>
  </si>
  <si>
    <t>Infinix Smart 6 HD</t>
  </si>
  <si>
    <t>Infinix Smart 6 Plus</t>
  </si>
  <si>
    <t>Infinix Zero 20</t>
  </si>
  <si>
    <t>Infinix Zero 5G 2023</t>
  </si>
  <si>
    <t>Infinix Zero Ultra</t>
  </si>
  <si>
    <t>Infinix Zero X Pro</t>
  </si>
  <si>
    <t>iqoo</t>
  </si>
  <si>
    <t>iQOO 11 (16GB RAM + 256GB)</t>
  </si>
  <si>
    <t>iQOO 11 5G</t>
  </si>
  <si>
    <t>iQOO 11 Pro 5G</t>
  </si>
  <si>
    <t>iQOO 7</t>
  </si>
  <si>
    <t>iQOO 7 (12GB RAM + 256GB)</t>
  </si>
  <si>
    <t>iQOO 7 Legend</t>
  </si>
  <si>
    <t>iQOO 9 5G</t>
  </si>
  <si>
    <t>iQOO 9 5G (12GB RAM + 256GB)</t>
  </si>
  <si>
    <t>iQOO 9 Pro 5G</t>
  </si>
  <si>
    <t>iQOO 9 SE 5G</t>
  </si>
  <si>
    <t>iQOO 9 SE 5G (12GB RAM + 256GB)</t>
  </si>
  <si>
    <t>iQOO 9T 5G</t>
  </si>
  <si>
    <t>iQOO Neo 6 5G</t>
  </si>
  <si>
    <t>iQOO Neo 6 5G (12GB RAM + 256GB)</t>
  </si>
  <si>
    <t>iQOO Neo 6 SE 5G</t>
  </si>
  <si>
    <t>iQOO Neo 7 5G</t>
  </si>
  <si>
    <t>iQOO Neo 7 Racing Edition</t>
  </si>
  <si>
    <t>iQOO Neo 7 SE 5G</t>
  </si>
  <si>
    <t>iQOO Z6 4G</t>
  </si>
  <si>
    <t>iQOO Z6 4G (6GB RAM + 128GB)</t>
  </si>
  <si>
    <t>iQOO Z6 5G</t>
  </si>
  <si>
    <t>iQOO Z6 5G (6GB RAM + 128GB)</t>
  </si>
  <si>
    <t>iQOO Z6 5G (8GB RAM + 128GB)</t>
  </si>
  <si>
    <t>iQOO Z6 Lite (6GB RAM + 128GB)</t>
  </si>
  <si>
    <t>iQOO Z6 Lite 5G</t>
  </si>
  <si>
    <t>iQOO Z6 Pro 5G</t>
  </si>
  <si>
    <t>iQOO Z6 Pro 5G (12GB RAM + 256GB)</t>
  </si>
  <si>
    <t>iQOO Z6 Pro 5G (8GB RAM + 128GB)</t>
  </si>
  <si>
    <t>iQOO Z7 5G</t>
  </si>
  <si>
    <t>iQOO Z7 Pro 5G</t>
  </si>
  <si>
    <t>iQOO Z8 5G</t>
  </si>
  <si>
    <t>iQOO Z9</t>
  </si>
  <si>
    <t>itel</t>
  </si>
  <si>
    <t>Itel A23 Pro</t>
  </si>
  <si>
    <t>spreadtrum</t>
  </si>
  <si>
    <t>itel A23s</t>
  </si>
  <si>
    <t>Itel A24 Pro</t>
  </si>
  <si>
    <t>unisoc</t>
  </si>
  <si>
    <t>itel A56</t>
  </si>
  <si>
    <t>itel P36</t>
  </si>
  <si>
    <t>itel S16</t>
  </si>
  <si>
    <t>itel S16 Pro</t>
  </si>
  <si>
    <t>itel Vision 1 (3GB RAM + 32GB)</t>
  </si>
  <si>
    <t>itel Vision 3</t>
  </si>
  <si>
    <t>itel Vision 3 (2GB RAM + 32GB)</t>
  </si>
  <si>
    <t>jio</t>
  </si>
  <si>
    <t>Jio JioPhone 5G</t>
  </si>
  <si>
    <t>Jio JioPhone Next</t>
  </si>
  <si>
    <t>Jio JioPhone Next (3GB RAM + 32GB)</t>
  </si>
  <si>
    <t>Jio Phone 3</t>
  </si>
  <si>
    <t>lava</t>
  </si>
  <si>
    <t>Lava Agni 5G</t>
  </si>
  <si>
    <t>Lava Blaze 5G</t>
  </si>
  <si>
    <t>Lava Blaze NXT</t>
  </si>
  <si>
    <t>Lava X3</t>
  </si>
  <si>
    <t>leeco</t>
  </si>
  <si>
    <t>LeEco S1 Pro</t>
  </si>
  <si>
    <t>leitz</t>
  </si>
  <si>
    <t>Leitz Phone 2</t>
  </si>
  <si>
    <t>lenovo</t>
  </si>
  <si>
    <t>Lenovo Legion Pro 2</t>
  </si>
  <si>
    <t>Lenovo Legion Y90</t>
  </si>
  <si>
    <t>letv</t>
  </si>
  <si>
    <t>Letv Y1 Pro</t>
  </si>
  <si>
    <t>Letv Y1 Pro Plus</t>
  </si>
  <si>
    <t>Letv Y2 Pro</t>
  </si>
  <si>
    <t>lg</t>
  </si>
  <si>
    <t>LG V60 ThinQ</t>
  </si>
  <si>
    <t>LG Velvet 5G</t>
  </si>
  <si>
    <t>LG Wing 5G</t>
  </si>
  <si>
    <t>lyf</t>
  </si>
  <si>
    <t>Lyf Earth 1</t>
  </si>
  <si>
    <t>Lyf Earth 2</t>
  </si>
  <si>
    <t>micromax</t>
  </si>
  <si>
    <t>Micromax IN 2B</t>
  </si>
  <si>
    <t>Micromax IN 2B (6GB RAM + 64GB)</t>
  </si>
  <si>
    <t>Micromax IN 2C</t>
  </si>
  <si>
    <t>motorola</t>
  </si>
  <si>
    <t>Motorola Edge 20 Fusion 5G</t>
  </si>
  <si>
    <t>Motorola Edge 30 5G</t>
  </si>
  <si>
    <t>Motorola Edge 30 5G (8GB RAM + 128GB)</t>
  </si>
  <si>
    <t>Motorola Edge 30 Fusion 5G</t>
  </si>
  <si>
    <t>Motorola Edge 30 Pro 5G</t>
  </si>
  <si>
    <t>Motorola Edge 30 Ultra</t>
  </si>
  <si>
    <t>Motorola Edge 30 Ultra (12GB RAM + 256GB)</t>
  </si>
  <si>
    <t>Motorola Edge 40 5G</t>
  </si>
  <si>
    <t>Motorola Edge 40 Fusion</t>
  </si>
  <si>
    <t>Motorola Edge 40 Pro 5G</t>
  </si>
  <si>
    <t>Motorola Edge Plus</t>
  </si>
  <si>
    <t>Motorola Edge S</t>
  </si>
  <si>
    <t>Motorola Moto E13</t>
  </si>
  <si>
    <t>Motorola Moto E22s</t>
  </si>
  <si>
    <t>Motorola Moto E32</t>
  </si>
  <si>
    <t>Motorola Moto E32s</t>
  </si>
  <si>
    <t>Motorola Moto E32s (4GB RAM + 64GB)</t>
  </si>
  <si>
    <t>Motorola Moto E40</t>
  </si>
  <si>
    <t>Motorola Moto Edge 30 Neo</t>
  </si>
  <si>
    <t>Motorola Moto Edge S30 5G</t>
  </si>
  <si>
    <t>Motorola Moto Edge S30 Pro</t>
  </si>
  <si>
    <t>Motorola Moto Edge X30 Pro</t>
  </si>
  <si>
    <t>Motorola Moto G 5G</t>
  </si>
  <si>
    <t>Motorola Moto G13</t>
  </si>
  <si>
    <t>Motorola Moto G22</t>
  </si>
  <si>
    <t>Motorola Moto G23</t>
  </si>
  <si>
    <t>Motorola Moto G31</t>
  </si>
  <si>
    <t>Motorola Moto G31 (6GB RAM+ 128GB)</t>
  </si>
  <si>
    <t>Motorola Moto G32</t>
  </si>
  <si>
    <t>Motorola Moto G40 Fusion</t>
  </si>
  <si>
    <t>Motorola Moto G42</t>
  </si>
  <si>
    <t>Motorola Moto G51 5G</t>
  </si>
  <si>
    <t>Motorola Moto G52</t>
  </si>
  <si>
    <t>Motorola Moto G52 (6GB RAM + 128GB)</t>
  </si>
  <si>
    <t>Motorola Moto G52 5G</t>
  </si>
  <si>
    <t>Motorola Moto G53</t>
  </si>
  <si>
    <t>Motorola Moto G60</t>
  </si>
  <si>
    <t>Motorola Moto G62 (8GB RAM + 128GB)</t>
  </si>
  <si>
    <t>Motorola Moto G62 5G</t>
  </si>
  <si>
    <t>Motorola Moto G71 5G</t>
  </si>
  <si>
    <t>Motorola Moto G72</t>
  </si>
  <si>
    <t>Motorola Moto G72 4G</t>
  </si>
  <si>
    <t>Motorola Moto G73</t>
  </si>
  <si>
    <t>Motorola Moto G82 (8GB RAM + 128GB)</t>
  </si>
  <si>
    <t>Motorola Moto G82 5G</t>
  </si>
  <si>
    <t>Motorola Moto G91 5G</t>
  </si>
  <si>
    <t>Motorola Moto S30 Pro</t>
  </si>
  <si>
    <t>Motorola Moto X30 Pro</t>
  </si>
  <si>
    <t>Motorola Moto X40</t>
  </si>
  <si>
    <t>Motorola One Fusion Plus</t>
  </si>
  <si>
    <t>Motorola One Macro</t>
  </si>
  <si>
    <t>Motorola ThinkPhone</t>
  </si>
  <si>
    <t>nokia</t>
  </si>
  <si>
    <t>Nokia C01 Plus</t>
  </si>
  <si>
    <t>Nokia C21 Plus (4GB RAM + 64GB)</t>
  </si>
  <si>
    <t>Nokia C31</t>
  </si>
  <si>
    <t>Nokia G11 Plus</t>
  </si>
  <si>
    <t>Nokia G21</t>
  </si>
  <si>
    <t>Nokia G21 (6GB RAM + 128GB)</t>
  </si>
  <si>
    <t>Nokia G60</t>
  </si>
  <si>
    <t>Nokia N73 5G</t>
  </si>
  <si>
    <t>Nokia X100 5G</t>
  </si>
  <si>
    <t>Nokia X30</t>
  </si>
  <si>
    <t>Nokia X50 5G</t>
  </si>
  <si>
    <t>Nokia X60 5G</t>
  </si>
  <si>
    <t>Nokia X60 Pro 5G</t>
  </si>
  <si>
    <t>nothing</t>
  </si>
  <si>
    <t>Nothing Phone 1</t>
  </si>
  <si>
    <t>Nothing Phone 1 (12GB RAM + 256GB)</t>
  </si>
  <si>
    <t>Nothing Phone 1 (8GB RAM + 256GB)</t>
  </si>
  <si>
    <t>Nothing Phone 1 Lite</t>
  </si>
  <si>
    <t>Nothing Phone 2</t>
  </si>
  <si>
    <t>nubia</t>
  </si>
  <si>
    <t>Nubia Red Magic 6S 5G</t>
  </si>
  <si>
    <t>Nubia Red Magic 7S Pro</t>
  </si>
  <si>
    <t>Nubia Red Magic 8 Pro 5G</t>
  </si>
  <si>
    <t>Nubia Red Magic 8 Pro Plus</t>
  </si>
  <si>
    <t>Nubia Z40 Pro 5G</t>
  </si>
  <si>
    <t>Nubia Z50</t>
  </si>
  <si>
    <t>oneplus</t>
  </si>
  <si>
    <t>OnePlus 10 Pro 5G</t>
  </si>
  <si>
    <t>OnePlus 10 Pro 5G (12GB RAM + 256GB)</t>
  </si>
  <si>
    <t>OnePlus 10 Pro 5G (12GB RAM + 512GB)</t>
  </si>
  <si>
    <t>OnePlus 10R 5G</t>
  </si>
  <si>
    <t>OnePlus 10R 5G (12GB RAM + 256GB)</t>
  </si>
  <si>
    <t>OnePlus 10R Prime Edition</t>
  </si>
  <si>
    <t>OnePlus 10T</t>
  </si>
  <si>
    <t>OnePlus 10T (12GB RAM + 256GB)</t>
  </si>
  <si>
    <t>OnePlus 10T (16GB RAM + 256GB)</t>
  </si>
  <si>
    <t>OnePlus 11 5G</t>
  </si>
  <si>
    <t>OnePlus 11 Pro</t>
  </si>
  <si>
    <t>OnePlus 11R</t>
  </si>
  <si>
    <t>OnePlus 12 Pro</t>
  </si>
  <si>
    <t>OnePlus 6 (8GB RAM + 128GB)</t>
  </si>
  <si>
    <t>OnePlus 9 Pro</t>
  </si>
  <si>
    <t>OnePlus 9RT 5G</t>
  </si>
  <si>
    <t>OnePlus 9T</t>
  </si>
  <si>
    <t>OnePlus Ace 2</t>
  </si>
  <si>
    <t>OnePlus Ace 5G</t>
  </si>
  <si>
    <t>OnePlus Ace Pro</t>
  </si>
  <si>
    <t>OnePlus Ace Racing Edition 5G</t>
  </si>
  <si>
    <t>OnePlus Clover</t>
  </si>
  <si>
    <t>OnePlus Nord 2 Lite 5G</t>
  </si>
  <si>
    <t>OnePlus Nord 2T (12GB RAM + 256GB)</t>
  </si>
  <si>
    <t>OnePlus Nord 2T 5G</t>
  </si>
  <si>
    <t>OnePlus Nord 3 5G</t>
  </si>
  <si>
    <t>OnePlus Nord 3T 5G</t>
  </si>
  <si>
    <t>OnePlus Nord 4 5G</t>
  </si>
  <si>
    <t>OnePlus Nord 5</t>
  </si>
  <si>
    <t>OnePlus Nord CE 2 Lite 5G</t>
  </si>
  <si>
    <t>OnePlus Nord CE 2 Lite 5G (8GB RAM + 128GB)</t>
  </si>
  <si>
    <t>OnePlus Nord CE 2 Lite 5G (8GB RAM + 256GB)</t>
  </si>
  <si>
    <t>OnePlus Nord CE 3 5G</t>
  </si>
  <si>
    <t>OnePlus Nord CE 3 Lite 5G</t>
  </si>
  <si>
    <t>OnePlus Nord Lite</t>
  </si>
  <si>
    <t>OnePlus Nord N10</t>
  </si>
  <si>
    <t>OnePlus Nord N100</t>
  </si>
  <si>
    <t>OnePlus Nord N20 5G</t>
  </si>
  <si>
    <t>OnePlus Nord N200</t>
  </si>
  <si>
    <t>OnePlus Nord N300</t>
  </si>
  <si>
    <t>OnePlus Nord SE</t>
  </si>
  <si>
    <t>OnePlus Z</t>
  </si>
  <si>
    <t>oppo</t>
  </si>
  <si>
    <t>OPPO A1 Pro</t>
  </si>
  <si>
    <t>Oppo A12</t>
  </si>
  <si>
    <t>OPPO A15</t>
  </si>
  <si>
    <t>Oppo A15s (4GB RAM + 128GB)</t>
  </si>
  <si>
    <t>OPPO A16</t>
  </si>
  <si>
    <t>OPPO A16e</t>
  </si>
  <si>
    <t>OPPO A16e (4GB RAM + 64GB)</t>
  </si>
  <si>
    <t>OPPO A16K (4GB RAM + 64GB)</t>
  </si>
  <si>
    <t>OPPO A17</t>
  </si>
  <si>
    <t>OPPO A17K</t>
  </si>
  <si>
    <t>Oppo A31 2020 (6GB RAM + 128GB)</t>
  </si>
  <si>
    <t>OPPO A53 2020 (6GB RAM + 128GB)</t>
  </si>
  <si>
    <t>OPPO A54</t>
  </si>
  <si>
    <t>OPPO A54 (4GB RAM + 128GB)</t>
  </si>
  <si>
    <t>OPPO A54 (6GB RAM + 128GB)</t>
  </si>
  <si>
    <t>OPPO A55 4G</t>
  </si>
  <si>
    <t>OPPO A55 4G (6GB RAM + 128GB)</t>
  </si>
  <si>
    <t>OPPO A55 5G</t>
  </si>
  <si>
    <t>Oppo A56 5G</t>
  </si>
  <si>
    <t>Oppo A56s</t>
  </si>
  <si>
    <t>OPPO A57 4G</t>
  </si>
  <si>
    <t>OPPO A57 4G (4GB RAM + 64 GB)</t>
  </si>
  <si>
    <t>OPPO A58</t>
  </si>
  <si>
    <t>OPPO A58x</t>
  </si>
  <si>
    <t>OPPO A73</t>
  </si>
  <si>
    <t>OPPO A74 5G</t>
  </si>
  <si>
    <t>OPPO A76</t>
  </si>
  <si>
    <t>OPPO A77</t>
  </si>
  <si>
    <t>OPPO A77 (4GB RAM + 128 GB)</t>
  </si>
  <si>
    <t>Oppo A77 5G</t>
  </si>
  <si>
    <t>OPPO A77s</t>
  </si>
  <si>
    <t>Oppo A78</t>
  </si>
  <si>
    <t>OPPO A96 4G</t>
  </si>
  <si>
    <t>Oppo A96 5G</t>
  </si>
  <si>
    <t>OPPO A97 5G</t>
  </si>
  <si>
    <t>Oppo A98</t>
  </si>
  <si>
    <t>OPPO F17 Pro</t>
  </si>
  <si>
    <t>OPPO F19</t>
  </si>
  <si>
    <t>OPPO F19 Pro</t>
  </si>
  <si>
    <t>OPPO F19 Pro Plus 5G</t>
  </si>
  <si>
    <t>OPPO F19s</t>
  </si>
  <si>
    <t>OPPO F21 Pro 4G</t>
  </si>
  <si>
    <t>OPPO F21 Pro 5G</t>
  </si>
  <si>
    <t>OPPO F21s Pro</t>
  </si>
  <si>
    <t>OPPO F21s Pro 4G</t>
  </si>
  <si>
    <t>OPPO F22 Pro</t>
  </si>
  <si>
    <t>OPPO F23 Pro</t>
  </si>
  <si>
    <t>OPPO F23 Pro Plus 5G</t>
  </si>
  <si>
    <t>Oppo Find N 5G</t>
  </si>
  <si>
    <t>OPPO Find N Flip</t>
  </si>
  <si>
    <t>Oppo Find N Fold</t>
  </si>
  <si>
    <t>Oppo Find N2 5G</t>
  </si>
  <si>
    <t>OPPO Find N2 Flip</t>
  </si>
  <si>
    <t>Oppo Find X3 Pro</t>
  </si>
  <si>
    <t>Oppo Find X5 Pro 5G</t>
  </si>
  <si>
    <t>Oppo Find X6</t>
  </si>
  <si>
    <t>Oppo Find X6 Pro</t>
  </si>
  <si>
    <t>OPPO K10</t>
  </si>
  <si>
    <t>OPPO K10 (8GB RAM + 128GB)</t>
  </si>
  <si>
    <t>OPPO K10 5G</t>
  </si>
  <si>
    <t>Oppo K10 Pro 5G</t>
  </si>
  <si>
    <t>Oppo K10x 5G</t>
  </si>
  <si>
    <t>Oppo K5 (8GB RAM + 128GB)</t>
  </si>
  <si>
    <t>OPPO Reno 10</t>
  </si>
  <si>
    <t>OPPO Reno 10 Pro</t>
  </si>
  <si>
    <t>Oppo Reno 10 Pro Plus</t>
  </si>
  <si>
    <t>Oppo Reno 5</t>
  </si>
  <si>
    <t>Oppo Reno 5 Pro 5G</t>
  </si>
  <si>
    <t>Oppo Reno 5A</t>
  </si>
  <si>
    <t>OPPO Reno 6</t>
  </si>
  <si>
    <t>OPPO Reno 6 Pro 5G</t>
  </si>
  <si>
    <t>OPPO Reno 6 Pro Plus 5G</t>
  </si>
  <si>
    <t>OPPO Reno 8 House of Dragon Edition</t>
  </si>
  <si>
    <t>Oppo Reno 8 Pro (8GB RAM + 256GB)</t>
  </si>
  <si>
    <t>OPPO Reno 8 Pro 5G</t>
  </si>
  <si>
    <t>OPPO Reno 8 Pro House of Dragon Edition</t>
  </si>
  <si>
    <t>OPPO Reno 8 Z</t>
  </si>
  <si>
    <t>Oppo Reno 8T</t>
  </si>
  <si>
    <t>Oppo Reno 8T 4G</t>
  </si>
  <si>
    <t>OPPO Reno 9 5G</t>
  </si>
  <si>
    <t>OPPO Reno 9 Pro 5G</t>
  </si>
  <si>
    <t>OPPO Reno 9 Pro Plus</t>
  </si>
  <si>
    <t>OPPO Reno 9 Z</t>
  </si>
  <si>
    <t>OPPO Reno7 5G</t>
  </si>
  <si>
    <t>OPPO Reno7 Pro 5G</t>
  </si>
  <si>
    <t>OPPO Reno7 Z 5G</t>
  </si>
  <si>
    <t>OPPO Reno8 5G</t>
  </si>
  <si>
    <t>OPPO X 2021</t>
  </si>
  <si>
    <t>oukitel</t>
  </si>
  <si>
    <t>Oukitel WP19</t>
  </si>
  <si>
    <t>Oukitel WP21</t>
  </si>
  <si>
    <t>Oukitel WP9</t>
  </si>
  <si>
    <t>poco</t>
  </si>
  <si>
    <t>POCO C31</t>
  </si>
  <si>
    <t>POCO C31 (4GB RAM + 64GB)</t>
  </si>
  <si>
    <t>Poco C50</t>
  </si>
  <si>
    <t>Poco C50 (3GB RAM + 32GB)</t>
  </si>
  <si>
    <t>Poco C55</t>
  </si>
  <si>
    <t>Poco F3 GT</t>
  </si>
  <si>
    <t>Poco F4 (12GB RAM + 256GB)</t>
  </si>
  <si>
    <t>Poco F4 5G</t>
  </si>
  <si>
    <t>Poco F4 5G (8GB RAM + 128GB)</t>
  </si>
  <si>
    <t>POCO F4 GT 5G</t>
  </si>
  <si>
    <t>Poco F5</t>
  </si>
  <si>
    <t>POCO F5 GT 5G</t>
  </si>
  <si>
    <t>Poco F5 Pro</t>
  </si>
  <si>
    <t>Poco M2</t>
  </si>
  <si>
    <t>POCO M2 Pro</t>
  </si>
  <si>
    <t>Poco M3</t>
  </si>
  <si>
    <t>POCO M3 Pro 5G</t>
  </si>
  <si>
    <t>POCO M3 Pro 5G (6GB RAM + 128GB)</t>
  </si>
  <si>
    <t>Poco M4 5G</t>
  </si>
  <si>
    <t>Poco M4 5G (6GB RAM + 128GB)</t>
  </si>
  <si>
    <t>POCO M4 Pro 4G</t>
  </si>
  <si>
    <t>POCO M4 Pro 4G (6GB RAM + 128GB)</t>
  </si>
  <si>
    <t>POCO M4 Pro 4G (8GB RAM + 128GB)</t>
  </si>
  <si>
    <t>Poco M4 Pro 5G</t>
  </si>
  <si>
    <t>Poco M4 Pro 5G (6GB RAM + 128GB)</t>
  </si>
  <si>
    <t>Poco M4 Pro 5G (8GB RAM + 128GB)</t>
  </si>
  <si>
    <t>Poco M5</t>
  </si>
  <si>
    <t>Poco M5 (6GB RAM + 128GB)</t>
  </si>
  <si>
    <t>Poco M6 Pro</t>
  </si>
  <si>
    <t>Poco X3</t>
  </si>
  <si>
    <t>Poco X3 Pro</t>
  </si>
  <si>
    <t>Poco X4</t>
  </si>
  <si>
    <t>POCO X4 GT 5G</t>
  </si>
  <si>
    <t>POCO X4 GT 5G (8GB RAM + 256GB)</t>
  </si>
  <si>
    <t>Poco X4 Pro 5G</t>
  </si>
  <si>
    <t>Poco X4 Pro 5G (6GB RAM + 128GB)</t>
  </si>
  <si>
    <t>Poco X4 Pro 5G (8GB RAM + 128GB)</t>
  </si>
  <si>
    <t>Poco X5</t>
  </si>
  <si>
    <t>POCO X5 GT</t>
  </si>
  <si>
    <t>Poco X5 Pro</t>
  </si>
  <si>
    <t>Poco X6 Pro 5G</t>
  </si>
  <si>
    <t>realme</t>
  </si>
  <si>
    <t>Realme 10</t>
  </si>
  <si>
    <t>Realme 10 (8GB RAM + 128GB)</t>
  </si>
  <si>
    <t>Realme 10 5G</t>
  </si>
  <si>
    <t>Realme 10 Pro</t>
  </si>
  <si>
    <t>Realme 10 Pro (8GB RAM + 128GB)</t>
  </si>
  <si>
    <t>Realme 10 Pro Plus</t>
  </si>
  <si>
    <t>Realme 10 Pro Plus (8GB RAM + 256GB)</t>
  </si>
  <si>
    <t>Realme 10s</t>
  </si>
  <si>
    <t>Realme 11 Pro</t>
  </si>
  <si>
    <t>Realme 11 Pro Plus</t>
  </si>
  <si>
    <t>Realme 6 (6GB RAM + 64GB)</t>
  </si>
  <si>
    <t>Realme 6 Pro</t>
  </si>
  <si>
    <t>Realme 7 Pro (8GB RAM + 128GB)</t>
  </si>
  <si>
    <t>Realme 8</t>
  </si>
  <si>
    <t>Realme 8 (8GB RAM + 128GB)</t>
  </si>
  <si>
    <t>Realme 8 5G</t>
  </si>
  <si>
    <t>Realme 8 5G (8GB RAM + 128GB)</t>
  </si>
  <si>
    <t>Realme 8i</t>
  </si>
  <si>
    <t>Realme 8i (6GB RAM + 128GB)</t>
  </si>
  <si>
    <t>Realme 8s 5G</t>
  </si>
  <si>
    <t>Realme 8s 5G (8GB RAM + 128GB)</t>
  </si>
  <si>
    <t>Realme 9 4G</t>
  </si>
  <si>
    <t>Realme 9 4G (8GB RAM + 128GB)</t>
  </si>
  <si>
    <t>Realme 9 5G</t>
  </si>
  <si>
    <t>Realme 9 5G (6GB RAM + 128GB)</t>
  </si>
  <si>
    <t>Realme 9 5G SE</t>
  </si>
  <si>
    <t>Realme 9 5G SE (8GB RAM + 128GB)</t>
  </si>
  <si>
    <t>Realme 9 Pro 5G</t>
  </si>
  <si>
    <t>Realme 9 Pro 5G (8GB RAM + 128GB)</t>
  </si>
  <si>
    <t>Realme 9 Pro Plus 5G</t>
  </si>
  <si>
    <t>Realme 9 Pro Plus 5G (8GB RAM + 128GB)</t>
  </si>
  <si>
    <t>Realme 9 Pro Plus 5G (8GB RAM + 256GB)</t>
  </si>
  <si>
    <t>Realme 9i</t>
  </si>
  <si>
    <t>Realme 9i (4GB RAM + 128GB)</t>
  </si>
  <si>
    <t>Realme 9i (6GB RAM + 128GB)</t>
  </si>
  <si>
    <t>Realme 9i 5G</t>
  </si>
  <si>
    <t>Realme 9i 5G (6GB RAM + 128GB)</t>
  </si>
  <si>
    <t>Realme A1</t>
  </si>
  <si>
    <t>Realme C11</t>
  </si>
  <si>
    <t>Realme C11 2021</t>
  </si>
  <si>
    <t>sc9863a</t>
  </si>
  <si>
    <t>Realme C11 2021 (4GB RAM + 64GB)</t>
  </si>
  <si>
    <t>Realme C2</t>
  </si>
  <si>
    <t>Realme C21Y</t>
  </si>
  <si>
    <t>Realme C25Y (4GB RAM + 64GB)</t>
  </si>
  <si>
    <t>Realme C2s</t>
  </si>
  <si>
    <t>Realme C30</t>
  </si>
  <si>
    <t>Realme C30 (3GB RAM + 32GB)</t>
  </si>
  <si>
    <t>Realme C30s</t>
  </si>
  <si>
    <t>Realme C30s (4GB RAM + 64GB)</t>
  </si>
  <si>
    <t>Realme C31</t>
  </si>
  <si>
    <t>Realme C31 (4GB RAM + 64GB)</t>
  </si>
  <si>
    <t>Realme C32</t>
  </si>
  <si>
    <t>Realme C33</t>
  </si>
  <si>
    <t>Realme C33 (4GB RAM + 64GB)</t>
  </si>
  <si>
    <t>Realme C35</t>
  </si>
  <si>
    <t>Realme C35 (4GB RAM + 128GB)</t>
  </si>
  <si>
    <t>Realme C35 (6GB RAM + 128GB)</t>
  </si>
  <si>
    <t>Realme G1</t>
  </si>
  <si>
    <t>Realme GT 2 5G</t>
  </si>
  <si>
    <t>Realme GT 2 Explorer Master Edition</t>
  </si>
  <si>
    <t>Realme GT 2 Pro 5G</t>
  </si>
  <si>
    <t>Realme GT 2 Pro 5G (12GB RAM + 256GB)</t>
  </si>
  <si>
    <t>Realme GT 5G</t>
  </si>
  <si>
    <t>Realme GT Explorer Master Edition</t>
  </si>
  <si>
    <t>Realme GT Master Edition 5G</t>
  </si>
  <si>
    <t>Realme GT Neo 3 5G</t>
  </si>
  <si>
    <t>Realme GT Neo 3T</t>
  </si>
  <si>
    <t>Realme GT Neo 3T (8GB RAM + 128GB)</t>
  </si>
  <si>
    <t>Realme GT Neo 3T (8GB RAM + 256GB)</t>
  </si>
  <si>
    <t>Realme GT Neo 4T</t>
  </si>
  <si>
    <t>Realme GT Neo 5</t>
  </si>
  <si>
    <t>Realme GT Neo2 5G</t>
  </si>
  <si>
    <t>Realme Narzo 20</t>
  </si>
  <si>
    <t>Realme Narzo 30 5G</t>
  </si>
  <si>
    <t>Realme Narzo 30 Pro 5G (8GB RAM +128GB)</t>
  </si>
  <si>
    <t>Realme Narzo 50</t>
  </si>
  <si>
    <t>Realme Narzo 50 (6GB RAM + 128GB)</t>
  </si>
  <si>
    <t>Realme Narzo 50 5G</t>
  </si>
  <si>
    <t>Realme Narzo 50 5G (4GB RAM + 128GB)</t>
  </si>
  <si>
    <t>Realme Narzo 50 5G (4GB RAM + 64GB)</t>
  </si>
  <si>
    <t>Realme Narzo 50 Pro 5G</t>
  </si>
  <si>
    <t>Realme Narzo 50 Pro 5G (8GB RAM + 128GB)</t>
  </si>
  <si>
    <t>Realme Narzo 50A</t>
  </si>
  <si>
    <t>Realme Narzo 50A Prime</t>
  </si>
  <si>
    <t>Realme Narzo 50A Prime (4GB RAM + 128GB)</t>
  </si>
  <si>
    <t>Realme Narzo 50i</t>
  </si>
  <si>
    <t>Realme Narzo 50i (4GB RAM + 64GB)</t>
  </si>
  <si>
    <t>Realme Narzo 50i Prime</t>
  </si>
  <si>
    <t>Realme Narzo 50i Prime (4GB RAM + 64GB)</t>
  </si>
  <si>
    <t>Realme Q2i</t>
  </si>
  <si>
    <t>Realme Q3</t>
  </si>
  <si>
    <t>Realme Q3i 5G</t>
  </si>
  <si>
    <t>Realme Q5 5G</t>
  </si>
  <si>
    <t>Realme X50 Pro 5G (12GB RAM + 256GB)</t>
  </si>
  <si>
    <t>Realme X50 Pro 5G (8GB RAM + 128GB)</t>
  </si>
  <si>
    <t>Realme X7 Max</t>
  </si>
  <si>
    <t>Realme XT</t>
  </si>
  <si>
    <t>redmi</t>
  </si>
  <si>
    <t>Redmi 12C</t>
  </si>
  <si>
    <t>Redmi Note 11 Pro 2023</t>
  </si>
  <si>
    <t>Redmi Note 12 Pro Speed Edition</t>
  </si>
  <si>
    <t>royole</t>
  </si>
  <si>
    <t>Royole FlexPai 2</t>
  </si>
  <si>
    <t>Royole FlexPai 3 5G</t>
  </si>
  <si>
    <t>samsung</t>
  </si>
  <si>
    <t>Samsung Galaxy A01 Core</t>
  </si>
  <si>
    <t>mediatek</t>
  </si>
  <si>
    <t>Samsung Galaxy A03</t>
  </si>
  <si>
    <t>Samsung Galaxy A03 (4GB RAM + 64GB)</t>
  </si>
  <si>
    <t>Samsung Galaxy A03 Core</t>
  </si>
  <si>
    <t>Samsung Galaxy A03s</t>
  </si>
  <si>
    <t>Samsung Galaxy A04</t>
  </si>
  <si>
    <t>Samsung Galaxy A04 (4GB RAM + 128GB)</t>
  </si>
  <si>
    <t>Samsung Galaxy A04e</t>
  </si>
  <si>
    <t>Samsung Galaxy A04e (3GB RAM + 64GB)</t>
  </si>
  <si>
    <t>Samsung Galaxy A04e (4GB RAM + 128GB)</t>
  </si>
  <si>
    <t>Samsung Galaxy A04s</t>
  </si>
  <si>
    <t>exynos</t>
  </si>
  <si>
    <t>Samsung Galaxy A04s (4GB RAM + 128GB)</t>
  </si>
  <si>
    <t>Samsung Galaxy A05</t>
  </si>
  <si>
    <t>Samsung Galaxy A11</t>
  </si>
  <si>
    <t>Samsung Galaxy A12</t>
  </si>
  <si>
    <t>Samsung Galaxy A12 (6GB RAM + 128GB)</t>
  </si>
  <si>
    <t>Samsung Galaxy A13</t>
  </si>
  <si>
    <t>Samsung Galaxy A13 (4GB RAM + 128GB)</t>
  </si>
  <si>
    <t>Samsung Galaxy A13 (6GB RAM + 128GB)</t>
  </si>
  <si>
    <t>Samsung Galaxy A13 5G</t>
  </si>
  <si>
    <t>Samsung Galaxy A14 5G</t>
  </si>
  <si>
    <t>Samsung Galaxy A14 5G (6GB RAM + 128GB)</t>
  </si>
  <si>
    <t>Samsung Galaxy A14 5G (8GB RAM + 128GB)</t>
  </si>
  <si>
    <t>Samsung Galaxy A15</t>
  </si>
  <si>
    <t>Samsung Galaxy A21s (6GB RAM + 128GB)</t>
  </si>
  <si>
    <t>Samsung Galaxy A22</t>
  </si>
  <si>
    <t>Samsung Galaxy A22 5G</t>
  </si>
  <si>
    <t>Samsung Galaxy A23</t>
  </si>
  <si>
    <t>Samsung Galaxy A23 (8GB RAM + 128GB)</t>
  </si>
  <si>
    <t>Samsung Galaxy A23 5G</t>
  </si>
  <si>
    <t>Samsung Galaxy A23 5G (8GB RAM + 128GB)</t>
  </si>
  <si>
    <t>Samsung Galaxy A24</t>
  </si>
  <si>
    <t>Samsung Galaxy A32</t>
  </si>
  <si>
    <t>Samsung Galaxy A32 (8GB RAM + 128GB)</t>
  </si>
  <si>
    <t>Samsung Galaxy A32 5G</t>
  </si>
  <si>
    <t>Samsung Galaxy A33 5G</t>
  </si>
  <si>
    <t>Samsung Galaxy A33 5G (8GB RAM + 128GB)</t>
  </si>
  <si>
    <t>Samsung Galaxy A34 5G</t>
  </si>
  <si>
    <t>Samsung Galaxy A40</t>
  </si>
  <si>
    <t>Samsung Galaxy A50s</t>
  </si>
  <si>
    <t>Samsung Galaxy A52</t>
  </si>
  <si>
    <t>Samsung Galaxy A52 (8GB RAM + 128GB)</t>
  </si>
  <si>
    <t>Samsung Galaxy A53 (8GB RAM + 256GB)</t>
  </si>
  <si>
    <t>Samsung Galaxy A53 5G</t>
  </si>
  <si>
    <t>Samsung Galaxy A53 5G (8GB RAM + 128GB)</t>
  </si>
  <si>
    <t>Samsung Galaxy A54 5G</t>
  </si>
  <si>
    <t>Samsung Galaxy A7 (2018)</t>
  </si>
  <si>
    <t>Samsung Galaxy A71</t>
  </si>
  <si>
    <t>Samsung Galaxy A73 5G</t>
  </si>
  <si>
    <t>Samsung Galaxy A73 5G (8GB RAM + 256GB)</t>
  </si>
  <si>
    <t>Samsung Galaxy A74 5G</t>
  </si>
  <si>
    <t>Samsung Galaxy A75 5G</t>
  </si>
  <si>
    <t>Samsung Galaxy A82 5G</t>
  </si>
  <si>
    <t>Samsung Galaxy A83 5G</t>
  </si>
  <si>
    <t>Samsung Galaxy A9 Pro (2019)</t>
  </si>
  <si>
    <t>Samsung Galaxy A92 5G</t>
  </si>
  <si>
    <t>Samsung Galaxy F04</t>
  </si>
  <si>
    <t>Samsung Galaxy F12</t>
  </si>
  <si>
    <t>Samsung Galaxy F13</t>
  </si>
  <si>
    <t>Samsung Galaxy F13 (4GB RAM + 128GB)</t>
  </si>
  <si>
    <t>Samsung Galaxy F14</t>
  </si>
  <si>
    <t>Samsung Galaxy F22</t>
  </si>
  <si>
    <t>Samsung Galaxy F22 (6GB RAM + 128GB)</t>
  </si>
  <si>
    <t>Samsung Galaxy F23 5G</t>
  </si>
  <si>
    <t>Samsung Galaxy F23 5G (6GB RAM + 128GB)</t>
  </si>
  <si>
    <t>Samsung Galaxy F24 5G</t>
  </si>
  <si>
    <t>Samsung Galaxy F41 (6GB RAM + 128GB)</t>
  </si>
  <si>
    <t>Samsung Galaxy F42 5G</t>
  </si>
  <si>
    <t>Samsung Galaxy F42 5G (8GB RAM + 128GB)</t>
  </si>
  <si>
    <t>Samsung Galaxy F63</t>
  </si>
  <si>
    <t>Samsung Galaxy M04</t>
  </si>
  <si>
    <t>Samsung Galaxy M04 (4GB RAM + 128GB)</t>
  </si>
  <si>
    <t>Samsung Galaxy M12</t>
  </si>
  <si>
    <t>Samsung Galaxy M13</t>
  </si>
  <si>
    <t>Samsung Galaxy M13 (4GB RAM + 64GB)</t>
  </si>
  <si>
    <t>Samsung Galaxy M13 5G</t>
  </si>
  <si>
    <t>Samsung Galaxy M13 5G (4GB RAM + 64GB)</t>
  </si>
  <si>
    <t>Samsung Galaxy M14</t>
  </si>
  <si>
    <t>Samsung Galaxy M21 2021</t>
  </si>
  <si>
    <t>Samsung Galaxy M32</t>
  </si>
  <si>
    <t>Samsung Galaxy M32 (6GB RAM + 128GB)</t>
  </si>
  <si>
    <t>Samsung Galaxy M32 Prime Edition</t>
  </si>
  <si>
    <t>Samsung Galaxy M32 Prime Edition (6GB RAM + 128GB)</t>
  </si>
  <si>
    <t>Samsung Galaxy M33 5G</t>
  </si>
  <si>
    <t>Samsung Galaxy M33 5G (8GB RAM + 128GB)</t>
  </si>
  <si>
    <t>Samsung Galaxy M34 5G</t>
  </si>
  <si>
    <t>Samsung Galaxy M35</t>
  </si>
  <si>
    <t>Samsung Galaxy M51s 5G</t>
  </si>
  <si>
    <t>Samsung Galaxy M52s 5G</t>
  </si>
  <si>
    <t>Samsung Galaxy M53 5G</t>
  </si>
  <si>
    <t>Samsung Galaxy M53 5G (8GB RAM + 128GB)</t>
  </si>
  <si>
    <t>Samsung Galaxy M54 5G</t>
  </si>
  <si>
    <t>Samsung Galaxy M62</t>
  </si>
  <si>
    <t>Samsung Galaxy Note 10 Lite</t>
  </si>
  <si>
    <t>Samsung Galaxy Note 10 Plus</t>
  </si>
  <si>
    <t>Samsung Galaxy Note 10 Plus 5G</t>
  </si>
  <si>
    <t>Samsung Galaxy Note 20</t>
  </si>
  <si>
    <t>Samsung Galaxy Note 30 Ultra 5G</t>
  </si>
  <si>
    <t>Samsung Galaxy S10 5G</t>
  </si>
  <si>
    <t>Samsung Galaxy S10 Plus</t>
  </si>
  <si>
    <t>Samsung Galaxy S20</t>
  </si>
  <si>
    <t>Samsung Galaxy S20 5G</t>
  </si>
  <si>
    <t>Samsung Galaxy S20 FE</t>
  </si>
  <si>
    <t>Samsung Galaxy S20 FE 5G</t>
  </si>
  <si>
    <t>Samsung Galaxy S20 Plus</t>
  </si>
  <si>
    <t>Samsung Galaxy S20 Plus 5G</t>
  </si>
  <si>
    <t>Samsung Galaxy S20 Ultra 5G</t>
  </si>
  <si>
    <t>Samsung Galaxy S21</t>
  </si>
  <si>
    <t>Samsung Galaxy S21 FE 5G</t>
  </si>
  <si>
    <t>Samsung Galaxy S21 FE 5G (8GB RAM + 256GB)</t>
  </si>
  <si>
    <t>Samsung Galaxy S21 Plus</t>
  </si>
  <si>
    <t>Samsung Galaxy S21 Ultra</t>
  </si>
  <si>
    <t>Samsung Galaxy S21 Ultra 5G (12GB RAM + 128GB)</t>
  </si>
  <si>
    <t>Samsung Galaxy S22 5G</t>
  </si>
  <si>
    <t>Samsung Galaxy S22 5G (8GB RAM + 256GB)</t>
  </si>
  <si>
    <t>Samsung Galaxy S22 FE 5G</t>
  </si>
  <si>
    <t>Samsung Galaxy S22 Plus 5G</t>
  </si>
  <si>
    <t>Samsung Galaxy S22 Plus 5G (8GB RAM + 256GB)</t>
  </si>
  <si>
    <t>Samsung Galaxy S22 Ultra 5G</t>
  </si>
  <si>
    <t>Samsung Galaxy S22 Ultra 5G (12GB RAM + 512GB)</t>
  </si>
  <si>
    <t>Samsung Galaxy S22 Ultra 5G (8GB RAM + 128GB)</t>
  </si>
  <si>
    <t>Samsung Galaxy S23</t>
  </si>
  <si>
    <t>Samsung Galaxy S23 FE 5G</t>
  </si>
  <si>
    <t>Samsung Galaxy S23 Plus</t>
  </si>
  <si>
    <t>Samsung Galaxy S23 Ultra 5G</t>
  </si>
  <si>
    <t>Samsung Galaxy S24 Ultra</t>
  </si>
  <si>
    <t>Samsung Galaxy S9 Plus (128GB)</t>
  </si>
  <si>
    <t>Samsung Galaxy Z Flip 3</t>
  </si>
  <si>
    <t>Samsung Galaxy Z Flip 4 5G</t>
  </si>
  <si>
    <t>Samsung Galaxy Z Fold 3</t>
  </si>
  <si>
    <t>Samsung Galaxy Z Fold 4</t>
  </si>
  <si>
    <t>Samsung Galaxy Z Fold 4 (12GB RAM + 1TB)</t>
  </si>
  <si>
    <t>sharp</t>
  </si>
  <si>
    <t>Sharp Aquos R5G</t>
  </si>
  <si>
    <t>sony</t>
  </si>
  <si>
    <t>Sony Xperia 1 II</t>
  </si>
  <si>
    <t>Sony Xperia 1 IV (12GB RAM + 512GB)</t>
  </si>
  <si>
    <t>Sony Xperia 10 II</t>
  </si>
  <si>
    <t>Sony Xperia 10 III Lite 5G</t>
  </si>
  <si>
    <t>Sony Xperia 5 II</t>
  </si>
  <si>
    <t>Sony Xperia 5 IV 5G</t>
  </si>
  <si>
    <t>Sony Xperia Ace IV</t>
  </si>
  <si>
    <t>Sony Xperia L5 5G</t>
  </si>
  <si>
    <t>Sony Xperia Pro-I</t>
  </si>
  <si>
    <t>tcl</t>
  </si>
  <si>
    <t>TCL Ion X</t>
  </si>
  <si>
    <t>tecno</t>
  </si>
  <si>
    <t>Tecno Camon 18</t>
  </si>
  <si>
    <t>Tecno Camon 19</t>
  </si>
  <si>
    <t>Tecno Camon 19 Neo</t>
  </si>
  <si>
    <t>Tecno Camon 19 Pro</t>
  </si>
  <si>
    <t>Tecno Camon 19 Pro 5G</t>
  </si>
  <si>
    <t>Tecno Camon 19 Pro Mondrian Edition</t>
  </si>
  <si>
    <t>Tecno Camon 20 Premier</t>
  </si>
  <si>
    <t>Tecno Phantom X</t>
  </si>
  <si>
    <t>Tecno Phantom X Pro</t>
  </si>
  <si>
    <t>Tecno Phantom X2</t>
  </si>
  <si>
    <t>Tecno Phantom X2 Pro</t>
  </si>
  <si>
    <t>Tecno Pop 5 Go</t>
  </si>
  <si>
    <t>Tecno Pop 6 Pro</t>
  </si>
  <si>
    <t>Tecno Pova 2</t>
  </si>
  <si>
    <t>Tecno Pova 3</t>
  </si>
  <si>
    <t>Tecno Pova 3 (6GB RAM + 128GB)</t>
  </si>
  <si>
    <t>Tecno Pova 4</t>
  </si>
  <si>
    <t>Tecno Pova 4 Pro</t>
  </si>
  <si>
    <t>Tecno Pova 5G</t>
  </si>
  <si>
    <t>Tecno Pova Neo 2</t>
  </si>
  <si>
    <t>Tecno Pova Neo 5G</t>
  </si>
  <si>
    <t>Tecno Spark 8 (4GB RAM + 64GB)</t>
  </si>
  <si>
    <t>Tecno Spark 8 Pro</t>
  </si>
  <si>
    <t>Tecno Spark 8C</t>
  </si>
  <si>
    <t>Tecno Spark 8C (4GB RAM + 64GB)</t>
  </si>
  <si>
    <t>Tecno Spark 8T</t>
  </si>
  <si>
    <t>Tecno Spark 9</t>
  </si>
  <si>
    <t>Tecno Spark 9 (3GB RAM + 64GB)</t>
  </si>
  <si>
    <t>Tecno Spark 9 (4GB RAM + 64GB)</t>
  </si>
  <si>
    <t>Tecno Spark 9 Pro</t>
  </si>
  <si>
    <t>Tecno Spark 9T</t>
  </si>
  <si>
    <t>Tecno Spark Go 2022</t>
  </si>
  <si>
    <t>Tecno Spark Go 2023</t>
  </si>
  <si>
    <t>tesla</t>
  </si>
  <si>
    <t>Tesla Pi Phone</t>
  </si>
  <si>
    <t>vertu</t>
  </si>
  <si>
    <t>Vertu Signature Touch</t>
  </si>
  <si>
    <t>vivo</t>
  </si>
  <si>
    <t>Vivo S1 Pro</t>
  </si>
  <si>
    <t>Vivo S16</t>
  </si>
  <si>
    <t>Vivo S16 Pro</t>
  </si>
  <si>
    <t>Vivo S17 Pro</t>
  </si>
  <si>
    <t>Vivo T1 44W</t>
  </si>
  <si>
    <t>Vivo T1 44W (6GB RAM + 128GB)</t>
  </si>
  <si>
    <t>Vivo T1 44W (8GB RAM + 128GB)</t>
  </si>
  <si>
    <t>Vivo T1 5G</t>
  </si>
  <si>
    <t>Vivo T1 5G (6GB RAM + 128GB)</t>
  </si>
  <si>
    <t>Vivo T1 5G (8GB RAM + 128GB)</t>
  </si>
  <si>
    <t>Vivo T1 Pro</t>
  </si>
  <si>
    <t>Vivo T1 Pro 5G (8GB RAM + 128GB)</t>
  </si>
  <si>
    <t>Vivo T1x (4GB RAM + 128GB)</t>
  </si>
  <si>
    <t>Vivo T1x (6GB RAM + 128GB)</t>
  </si>
  <si>
    <t>Vivo T1x 4G</t>
  </si>
  <si>
    <t>Vivo T2 5G</t>
  </si>
  <si>
    <t>Vivo T2 Pro 5G</t>
  </si>
  <si>
    <t>Vivo T2x 5G</t>
  </si>
  <si>
    <t>Vivo T3 Pro</t>
  </si>
  <si>
    <t>Vivo U3</t>
  </si>
  <si>
    <t>Vivo U3 (6GB RAM + 64GB)</t>
  </si>
  <si>
    <t>Vivo U3x</t>
  </si>
  <si>
    <t>Vivo V11i</t>
  </si>
  <si>
    <t>Vivo V15 Pro (8GB RAM +128GB)</t>
  </si>
  <si>
    <t>Vivo V19 (8GB RAM + 256GB)</t>
  </si>
  <si>
    <t>Vivo V20</t>
  </si>
  <si>
    <t>Vivo V20 Pro</t>
  </si>
  <si>
    <t>Vivo V20 SE</t>
  </si>
  <si>
    <t>Vivo V21</t>
  </si>
  <si>
    <t>Vivo V21 5G</t>
  </si>
  <si>
    <t>Vivo V21 Pro</t>
  </si>
  <si>
    <t>Vivo V21s</t>
  </si>
  <si>
    <t>Vivo V23 5G</t>
  </si>
  <si>
    <t>Vivo V23 5G (12GB RAM + 256GB)</t>
  </si>
  <si>
    <t>Vivo V23 Pro 5G</t>
  </si>
  <si>
    <t>Vivo V23 Pro 5G (12GB RAM + 256GB)</t>
  </si>
  <si>
    <t>Vivo V23e</t>
  </si>
  <si>
    <t>Vivo V23e 5G</t>
  </si>
  <si>
    <t>Vivo V25 (12GB RAM + 256GB)</t>
  </si>
  <si>
    <t>Vivo V25 5G</t>
  </si>
  <si>
    <t>Vivo V25 Pro (12GB RAM + 256GB)</t>
  </si>
  <si>
    <t>Vivo V25 Pro 5G</t>
  </si>
  <si>
    <t>Vivo V25e</t>
  </si>
  <si>
    <t>Vivo V26 Pro</t>
  </si>
  <si>
    <t>Vivo V27</t>
  </si>
  <si>
    <t>Vivo V27 Pro</t>
  </si>
  <si>
    <t>Vivo V28</t>
  </si>
  <si>
    <t>Vivo V29</t>
  </si>
  <si>
    <t>Vivo X Fold 2</t>
  </si>
  <si>
    <t>Vivo X Fold 5G</t>
  </si>
  <si>
    <t>Vivo X Fold 5G (12GB RAM + 512GB)</t>
  </si>
  <si>
    <t>Vivo X Fold Plus</t>
  </si>
  <si>
    <t>Vivo X Note 5G (12GB RAM + 512GB)</t>
  </si>
  <si>
    <t>Vivo X80 5G</t>
  </si>
  <si>
    <t>Vivo X80 5G (12GB RAM + 256GB)</t>
  </si>
  <si>
    <t>Vivo X80 Pro 5G</t>
  </si>
  <si>
    <t>Vivo X80 Pro Plus 5G</t>
  </si>
  <si>
    <t>Vivo X90 5G</t>
  </si>
  <si>
    <t>Vivo X90 Pro 5G</t>
  </si>
  <si>
    <t>Vivo X90 Pro Plus 5G</t>
  </si>
  <si>
    <t>Vivo Y01</t>
  </si>
  <si>
    <t>Vivo Y01A</t>
  </si>
  <si>
    <t>Vivo Y02</t>
  </si>
  <si>
    <t>Vivo Y02 (2GB RAM + 32GB)</t>
  </si>
  <si>
    <t>Vivo Y02s</t>
  </si>
  <si>
    <t>Vivo Y10</t>
  </si>
  <si>
    <t>Vivo Y100</t>
  </si>
  <si>
    <t>Vivo Y11 (2019)</t>
  </si>
  <si>
    <t>Vivo Y12 (3GB RAM + 64GB)</t>
  </si>
  <si>
    <t>Vivo Y12a</t>
  </si>
  <si>
    <t>Vivo Y12G (3GB RAM + 64GB)</t>
  </si>
  <si>
    <t>Vivo Y15</t>
  </si>
  <si>
    <t>Vivo Y15C</t>
  </si>
  <si>
    <t>Vivo Y15C (3GB RAM + 64GB)</t>
  </si>
  <si>
    <t>Vivo Y15s</t>
  </si>
  <si>
    <t>Vivo Y16</t>
  </si>
  <si>
    <t>Vivo Y16 (3GB RAM + 64GB)</t>
  </si>
  <si>
    <t>Vivo Y16 (4GB RAM + 64GB)</t>
  </si>
  <si>
    <t>Vivo Y19</t>
  </si>
  <si>
    <t>Vivo Y20G</t>
  </si>
  <si>
    <t>Vivo Y21 (2020)</t>
  </si>
  <si>
    <t>Vivo Y21 2021</t>
  </si>
  <si>
    <t>Vivo Y21e</t>
  </si>
  <si>
    <t>Vivo Y21s</t>
  </si>
  <si>
    <t>Vivo Y21T</t>
  </si>
  <si>
    <t>Vivo Y22</t>
  </si>
  <si>
    <t>Vivo Y22 (6GB RAM + 128GB)</t>
  </si>
  <si>
    <t>Vivo Y22s</t>
  </si>
  <si>
    <t>Vivo Y25</t>
  </si>
  <si>
    <t>Vivo Y3 (4GB RAM + 128GB)</t>
  </si>
  <si>
    <t>Vivo Y33s</t>
  </si>
  <si>
    <t>Vivo Y33T</t>
  </si>
  <si>
    <t>Vivo Y35</t>
  </si>
  <si>
    <t>Vivo Y35 5G</t>
  </si>
  <si>
    <t>Vivo Y53s</t>
  </si>
  <si>
    <t>Vivo Y53t</t>
  </si>
  <si>
    <t>Vivo Y55 4G</t>
  </si>
  <si>
    <t>Vivo Y55 5G</t>
  </si>
  <si>
    <t>Vivo Y55S</t>
  </si>
  <si>
    <t>Vivo Y55s 2023</t>
  </si>
  <si>
    <t>Vivo Y55s 5G</t>
  </si>
  <si>
    <t>Vivo Y71</t>
  </si>
  <si>
    <t>Vivo Y73 2021</t>
  </si>
  <si>
    <t>Vivo Y73T</t>
  </si>
  <si>
    <t>Vivo Y75 4G</t>
  </si>
  <si>
    <t>Vivo Y75 5G</t>
  </si>
  <si>
    <t>Vivo Y77 5G</t>
  </si>
  <si>
    <t>Vivo Y78 5G</t>
  </si>
  <si>
    <t>Vivo Y91c</t>
  </si>
  <si>
    <t>Vivo Y93</t>
  </si>
  <si>
    <t>Vivo Y95</t>
  </si>
  <si>
    <t>xiaomi</t>
  </si>
  <si>
    <t>Xiaomi 11i 5G (8GB RAM + 128GB)</t>
  </si>
  <si>
    <t>Xiaomi 11i HyperCharge 5G</t>
  </si>
  <si>
    <t>Xiaomi 11i HyperCharge 5G (8GB RAM + 128GB)</t>
  </si>
  <si>
    <t>Xiaomi 11T Pro 5G (12GB RAM + 256GB)</t>
  </si>
  <si>
    <t>Xiaomi 12 Lite 5G</t>
  </si>
  <si>
    <t>Xiaomi 12 Pro 5G</t>
  </si>
  <si>
    <t>Xiaomi 12 Pro 5G (12GB RAM + 256GB)</t>
  </si>
  <si>
    <t>Xiaomi 12 Ultra 5G</t>
  </si>
  <si>
    <t>Xiaomi 12S Ultra</t>
  </si>
  <si>
    <t>Xiaomi 12T</t>
  </si>
  <si>
    <t>Xiaomi 12T Pro 5G</t>
  </si>
  <si>
    <t>Xiaomi 13 5G</t>
  </si>
  <si>
    <t>Xiaomi 13 Pro 5G</t>
  </si>
  <si>
    <t>Xiaomi 13 Ultra 5G</t>
  </si>
  <si>
    <t>Xiaomi 14</t>
  </si>
  <si>
    <t>Xiaomi Civi 2</t>
  </si>
  <si>
    <t>Xiaomi Civi 3</t>
  </si>
  <si>
    <t>Xiaomi Mi 10 5G (8GB RAM + 256GB)</t>
  </si>
  <si>
    <t>Xiaomi Mi 10T 5G</t>
  </si>
  <si>
    <t>Xiaomi Mi 10T Pro 5G</t>
  </si>
  <si>
    <t>Xiaomi Mi 11 Lite (8GB RAM + 128GB)</t>
  </si>
  <si>
    <t>Xiaomi Mi 11 Lite NE 5G</t>
  </si>
  <si>
    <t>Xiaomi Mi 11 Lite NE 5G (8GB RAM + 128GB)</t>
  </si>
  <si>
    <t>Xiaomi Mi 11i 5G</t>
  </si>
  <si>
    <t>Xiaomi Mi 11T Pro 5G</t>
  </si>
  <si>
    <t>Xiaomi Mi 11X</t>
  </si>
  <si>
    <t>Xiaomi Mi 11X 5G (8GB RAM + 128GB)</t>
  </si>
  <si>
    <t>Xiaomi Mi 11X Pro</t>
  </si>
  <si>
    <t>Xiaomi Mi 12 5G</t>
  </si>
  <si>
    <t>Xiaomi Mi Mix Alpha</t>
  </si>
  <si>
    <t>Xiaomi Mi Mix Fold</t>
  </si>
  <si>
    <t>Xiaomi Mix Fold 2 5G</t>
  </si>
  <si>
    <t>Xiaomi Poco F1</t>
  </si>
  <si>
    <t>Xiaomi Poco F1 (6GB RAM + 128GB)</t>
  </si>
  <si>
    <t>Xiaomi Redmi 10</t>
  </si>
  <si>
    <t>Xiaomi Redmi 10 (6GB RAM + 128GB)</t>
  </si>
  <si>
    <t>Xiaomi Redmi 10 Power</t>
  </si>
  <si>
    <t>Xiaomi Redmi 10 Prime</t>
  </si>
  <si>
    <t>Xiaomi Redmi 10 Prime (6GB RAM + 128GB)</t>
  </si>
  <si>
    <t>Xiaomi Redmi 10 Prime Plus 5G</t>
  </si>
  <si>
    <t>Xiaomi Redmi 10A</t>
  </si>
  <si>
    <t>Xiaomi Redmi 10A (4GB RAM + 64GB)</t>
  </si>
  <si>
    <t>Xiaomi Redmi 10A (6GB RAM + 128GB)</t>
  </si>
  <si>
    <t>Xiaomi Redmi 10A Sport</t>
  </si>
  <si>
    <t>Xiaomi Redmi 10C</t>
  </si>
  <si>
    <t>Xiaomi Redmi 10C (4GB RAM + 128GB)</t>
  </si>
  <si>
    <t>Xiaomi Redmi 11 Prime</t>
  </si>
  <si>
    <t>Xiaomi Redmi 11 Prime (6GB RAM + 128GB)</t>
  </si>
  <si>
    <t>Xiaomi Redmi 11 Prime 5G</t>
  </si>
  <si>
    <t>Xiaomi Redmi 11 Prime 5G (6GB RAM + 128GB)</t>
  </si>
  <si>
    <t>Xiaomi Redmi 13 Prime 5G</t>
  </si>
  <si>
    <t>Xiaomi Redmi 20X</t>
  </si>
  <si>
    <t>Xiaomi Redmi 8 (4GB RAM + 64GB)</t>
  </si>
  <si>
    <t>Xiaomi Redmi 9</t>
  </si>
  <si>
    <t>Xiaomi Redmi 9 Activ</t>
  </si>
  <si>
    <t>Xiaomi Redmi 9 Activ (6GB RAM + 128GB)</t>
  </si>
  <si>
    <t>Xiaomi Redmi 9 Power</t>
  </si>
  <si>
    <t>Xiaomi Redmi 9A</t>
  </si>
  <si>
    <t>Xiaomi Redmi 9A (6GB RAM + 128GB)</t>
  </si>
  <si>
    <t>Xiaomi Redmi 9A Sport</t>
  </si>
  <si>
    <t>Xiaomi Redmi 9i (4GB RAM + 128GB)</t>
  </si>
  <si>
    <t>Xiaomi Redmi 9i Sport</t>
  </si>
  <si>
    <t>Xiaomi Redmi A1</t>
  </si>
  <si>
    <t>Xiaomi Redmi A1 Plus</t>
  </si>
  <si>
    <t>Xiaomi Redmi A1 Plus (3GB RAM + 32GB)</t>
  </si>
  <si>
    <t>Xiaomi Redmi K20 Pro Signature Edition</t>
  </si>
  <si>
    <t>Xiaomi Redmi K50 5G</t>
  </si>
  <si>
    <t>Xiaomi Redmi K50 Ultra 5G</t>
  </si>
  <si>
    <t>Xiaomi Redmi K50i (8GB RAM + 256GB)</t>
  </si>
  <si>
    <t>Xiaomi Redmi K50i 5G</t>
  </si>
  <si>
    <t>Xiaomi Redmi K60</t>
  </si>
  <si>
    <t>Xiaomi Redmi K60 Gaming Edition</t>
  </si>
  <si>
    <t>Xiaomi Redmi K60 Pro</t>
  </si>
  <si>
    <t>Xiaomi Redmi K60E</t>
  </si>
  <si>
    <t>Xiaomi Redmi K60i</t>
  </si>
  <si>
    <t>Xiaomi Redmi Note 10</t>
  </si>
  <si>
    <t>Xiaomi Redmi Note 10 (6GB RAM + 128GB)</t>
  </si>
  <si>
    <t>Xiaomi Redmi Note 10 5G</t>
  </si>
  <si>
    <t>Xiaomi Redmi Note 10 Lite</t>
  </si>
  <si>
    <t>Xiaomi Redmi Note 10 Lite (4GB RAM + 128GB)</t>
  </si>
  <si>
    <t>Xiaomi Redmi Note 10 Lite (6GB RAM + 128GB)</t>
  </si>
  <si>
    <t>Xiaomi Redmi Note 10 Pro (6GB RAM + 128GB)</t>
  </si>
  <si>
    <t>Xiaomi Redmi Note 10 Pro 5G</t>
  </si>
  <si>
    <t>Xiaomi Redmi Note 10 Pro Max</t>
  </si>
  <si>
    <t>Xiaomi Redmi Note 10 Pro Max (6GB RAM + 128GB)</t>
  </si>
  <si>
    <t>Xiaomi Redmi Note 10S</t>
  </si>
  <si>
    <t>Xiaomi Redmi Note 10S (6GB RAM + 128GB)</t>
  </si>
  <si>
    <t>Xiaomi Redmi Note 10S (8GB RAM + 128GB)</t>
  </si>
  <si>
    <t>Xiaomi Redmi Note 10T 5G</t>
  </si>
  <si>
    <t>Xiaomi Redmi Note 10T 5G (6GB RAM +128GB)</t>
  </si>
  <si>
    <t>Xiaomi Redmi Note 11</t>
  </si>
  <si>
    <t>Xiaomi Redmi Note 11 (6GB RAM + 128GB)</t>
  </si>
  <si>
    <t>Xiaomi Redmi Note 11 (6GB RAM + 64GB)</t>
  </si>
  <si>
    <t>Xiaomi Redmi Note 11 5G</t>
  </si>
  <si>
    <t>Xiaomi Redmi Note 11 Pro 4G</t>
  </si>
  <si>
    <t>Xiaomi Redmi Note 11 Pro 5G</t>
  </si>
  <si>
    <t>Xiaomi Redmi Note 11 Pro Max 5G</t>
  </si>
  <si>
    <t>Xiaomi Redmi Note 11 Pro Plus 5G</t>
  </si>
  <si>
    <t>Xiaomi Redmi Note 11 Pro Plus 5G (8GB RAM + 128GB)</t>
  </si>
  <si>
    <t>Xiaomi Redmi Note 11 Pro Plus 5G (8GB RAM + 256GB)</t>
  </si>
  <si>
    <t>Xiaomi Redmi Note 11E 5G</t>
  </si>
  <si>
    <t>Xiaomi Redmi Note 11R</t>
  </si>
  <si>
    <t>Xiaomi Redmi Note 11S</t>
  </si>
  <si>
    <t>Xiaomi Redmi Note 11S (6GB RAM + 128GB)</t>
  </si>
  <si>
    <t>Xiaomi Redmi Note 11S (8GB RAM + 128GB)</t>
  </si>
  <si>
    <t>Xiaomi Redmi Note 11SE</t>
  </si>
  <si>
    <t>Xiaomi Redmi Note 11T 5G</t>
  </si>
  <si>
    <t>Xiaomi Redmi Note 11T 5G (6GB RAM + 128GB)</t>
  </si>
  <si>
    <t>Xiaomi Redmi Note 11T 5G (8GB RAM + 128GB)</t>
  </si>
  <si>
    <t>Xiaomi Redmi Note 11T Pro 5G</t>
  </si>
  <si>
    <t>Xiaomi Redmi Note 12</t>
  </si>
  <si>
    <t>Xiaomi Redmi Note 12 (6GB RAM + 128GB)</t>
  </si>
  <si>
    <t>Xiaomi Redmi Note 12 4G</t>
  </si>
  <si>
    <t>Xiaomi Redmi Note 12 Discovery Edition</t>
  </si>
  <si>
    <t>Xiaomi Redmi Note 12 Explorer</t>
  </si>
  <si>
    <t>Xiaomi Redmi Note 12 Pro (8GB RAM + 128GB)</t>
  </si>
  <si>
    <t>Xiaomi Redmi Note 12 Pro (8GB RAM + 256GB)</t>
  </si>
  <si>
    <t>Xiaomi Redmi Note 12 Pro 4G</t>
  </si>
  <si>
    <t>Xiaomi Redmi Note 12 Pro 5G</t>
  </si>
  <si>
    <t>Xiaomi Redmi Note 12 Pro Max 5G</t>
  </si>
  <si>
    <t>Xiaomi Redmi Note 12 Pro Plus</t>
  </si>
  <si>
    <t>Xiaomi Redmi Note 12 Pro Plus (12GB RAM + 256GB)</t>
  </si>
  <si>
    <t>Xiaomi Redmi Note 12 Pro Plus (6GB RAM + 128GB)</t>
  </si>
  <si>
    <t>Xiaomi Redmi Note 12 Turbo</t>
  </si>
  <si>
    <t>Xiaomi Redmi Note 12T 5G</t>
  </si>
  <si>
    <t>Xiaomi Redmi Note 13 Pro 5G</t>
  </si>
  <si>
    <t>Xiaomi Redmi Note 13 Pro Max 5G</t>
  </si>
  <si>
    <t>Xiaomi Redmi Note 4</t>
  </si>
  <si>
    <t>Xiaomi Redmi Note 8 2021</t>
  </si>
  <si>
    <t>Xiaomi Redmi Note 8 Pro</t>
  </si>
  <si>
    <t>Xiaomi Redmi Note 9</t>
  </si>
  <si>
    <t>Xiaomi Redmi Note 9 Pro</t>
  </si>
  <si>
    <t>Xiaomi Redmi Note 9 Pro (4GB RAM + 128GB)</t>
  </si>
  <si>
    <t>Xiaomi Redmi Note 9 Pro Max</t>
  </si>
  <si>
    <t>zte</t>
  </si>
  <si>
    <t>ZTE Axon 30S</t>
  </si>
  <si>
    <t>ZTE Axon 40 Ultra 5G</t>
  </si>
  <si>
    <t>fast_charging_c</t>
  </si>
  <si>
    <t>avg_rating_c</t>
  </si>
  <si>
    <t>q1</t>
  </si>
  <si>
    <t>q2</t>
  </si>
  <si>
    <t>q3</t>
  </si>
  <si>
    <t>max</t>
  </si>
  <si>
    <t>values</t>
  </si>
  <si>
    <t>Quartiles</t>
  </si>
  <si>
    <t>Brand_Status</t>
  </si>
  <si>
    <t>processor speed</t>
  </si>
  <si>
    <t>Rating</t>
  </si>
  <si>
    <t xml:space="preserve">performance rate </t>
  </si>
  <si>
    <t>Value_For_Money</t>
  </si>
  <si>
    <t>Grand Total</t>
  </si>
  <si>
    <t>Count of brand_name</t>
  </si>
  <si>
    <t>BRAND</t>
  </si>
  <si>
    <t>Average of price</t>
  </si>
  <si>
    <t>💎 Ultra Premium Brand</t>
  </si>
  <si>
    <t>Brand_status</t>
  </si>
  <si>
    <t>Average of avg_rating_c</t>
  </si>
  <si>
    <t>Average of performance rate</t>
  </si>
  <si>
    <t>Average of Value_For_Money</t>
  </si>
  <si>
    <t>Extra High Rating</t>
  </si>
  <si>
    <t>High rating</t>
  </si>
  <si>
    <t>Low rating</t>
  </si>
  <si>
    <t>Medium rating</t>
  </si>
  <si>
    <t>rating</t>
  </si>
  <si>
    <t>Distinct Count of brand_name</t>
  </si>
  <si>
    <t>Count of model</t>
  </si>
  <si>
    <t>Distinct Count of processor_brand</t>
  </si>
  <si>
    <t>Distinct Count of os</t>
  </si>
  <si>
    <t>OS</t>
  </si>
  <si>
    <t>Processor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</si>
</sst>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0.0"/>
    <numFmt numFmtId="165" formatCode="_(&quot;$&quot;* #,##0_);_(&quot;$&quot;* \(#,##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1">
    <border>
      <left/>
      <right/>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164" fontId="0" fillId="0" borderId="0" xfId="0" applyNumberFormat="1"/>
    <xf numFmtId="1" fontId="0" fillId="0" borderId="0" xfId="0" applyNumberFormat="1"/>
    <xf numFmtId="0" fontId="1" fillId="0" borderId="0" xfId="0" applyFont="1"/>
    <xf numFmtId="0" fontId="0" fillId="0" borderId="1" xfId="0" applyBorder="1"/>
    <xf numFmtId="0" fontId="0" fillId="0" borderId="2" xfId="0" applyBorder="1"/>
    <xf numFmtId="0" fontId="1" fillId="0" borderId="4" xfId="0" applyFont="1" applyBorder="1"/>
    <xf numFmtId="0" fontId="1" fillId="0" borderId="5" xfId="0" applyFont="1" applyBorder="1"/>
    <xf numFmtId="0" fontId="0" fillId="0" borderId="6" xfId="0" applyBorder="1"/>
    <xf numFmtId="0" fontId="0" fillId="0" borderId="7" xfId="0" applyBorder="1"/>
    <xf numFmtId="0" fontId="0" fillId="0" borderId="8" xfId="0" applyBorder="1"/>
    <xf numFmtId="0" fontId="1" fillId="0" borderId="9" xfId="0" applyFont="1" applyBorder="1"/>
    <xf numFmtId="0" fontId="0" fillId="0" borderId="10" xfId="0" applyBorder="1"/>
    <xf numFmtId="0" fontId="1" fillId="0" borderId="3" xfId="0" applyFont="1" applyBorder="1"/>
    <xf numFmtId="9" fontId="0" fillId="0" borderId="0" xfId="1" applyFont="1"/>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2" fontId="0" fillId="0" borderId="0" xfId="0" pivotButton="1" applyNumberFormat="1"/>
    <xf numFmtId="2" fontId="0" fillId="0" borderId="0" xfId="0" applyNumberFormat="1" applyAlignment="1">
      <alignment horizontal="left"/>
    </xf>
    <xf numFmtId="44" fontId="0" fillId="0" borderId="0" xfId="0" applyNumberFormat="1"/>
  </cellXfs>
  <cellStyles count="2">
    <cellStyle name="Normal" xfId="0" builtinId="0"/>
    <cellStyle name="Percent" xfId="1" builtinId="5"/>
  </cellStyles>
  <dxfs count="145">
    <dxf>
      <numFmt numFmtId="0" formatCode="General"/>
    </dxf>
    <dxf>
      <numFmt numFmtId="0" formatCode="General"/>
    </dxf>
    <dxf>
      <numFmt numFmtId="0" formatCode="General"/>
    </dxf>
    <dxf>
      <numFmt numFmtId="1" formatCode="0"/>
    </dxf>
    <dxf>
      <numFmt numFmtId="164" formatCode="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165" formatCode="_(&quot;$&quot;* #,##0_);_(&quot;$&quot;* \(#,##0\);_(&quot;$&quot;* &quot;-&quot;??_);_(@_)"/>
    </dxf>
    <dxf>
      <numFmt numFmtId="165" formatCode="_(&quot;$&quot;* #,##0_);_(&quot;$&quot;* \(#,##0\);_(&quot;$&quot;* &quot;-&quot;??_);_(@_)"/>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165" formatCode="_(&quot;$&quot;* #,##0_);_(&quot;$&quot;* \(#,##0\);_(&quot;$&quot;* &quot;-&quot;??_);_(@_)"/>
    </dxf>
    <dxf>
      <numFmt numFmtId="1" formatCode="0"/>
    </dxf>
    <dxf>
      <numFmt numFmtId="1" formatCode="0"/>
    </dxf>
    <dxf>
      <numFmt numFmtId="1" formatCode="0"/>
    </dxf>
    <dxf>
      <numFmt numFmtId="2" formatCode="0.00"/>
    </dxf>
    <dxf>
      <numFmt numFmtId="2" formatCode="0.00"/>
    </dxf>
    <dxf>
      <numFmt numFmtId="2" formatCode="0.00"/>
    </dxf>
    <dxf>
      <numFmt numFmtId="34" formatCode="_(&quot;$&quot;* #,##0.00_);_(&quot;$&quot;* \(#,##0.00\);_(&quot;$&quot;* &quot;-&quot;??_);_(@_)"/>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_(&quot;$&quot;* #,##0_);_(&quot;$&quot;* \(#,##0\);_(&quot;$&quot;* &quot;-&quot;??_);_(@_)"/>
    </dxf>
    <dxf>
      <numFmt numFmtId="165" formatCode="_(&quot;$&quot;* #,##0_);_(&quot;$&quot;* \(#,##0\);_(&quot;$&quot;* &quot;-&quot;??_);_(@_)"/>
    </dxf>
    <dxf>
      <numFmt numFmtId="1" formatCode="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4" defaultTableStyle="TableStyleMedium2" defaultPivotStyle="PivotStyleLight16">
    <tableStyle name="Slicer Style 1" pivot="0" table="0" count="0" xr9:uid="{28177E5B-E8E4-4CB7-AAB7-474217069F7B}"/>
    <tableStyle name="Slicer Style 2" pivot="0" table="0" count="1" xr9:uid="{36F77EEB-3EFC-4DCF-BC7B-648EBDC79E87}"/>
    <tableStyle name="Slicer Style 3" pivot="0" table="0" count="0" xr9:uid="{7DDB2BFE-A784-40F4-8303-B0D4DEFB4698}"/>
    <tableStyle name="Slicer Style 4" pivot="0" table="0" count="8" xr9:uid="{AC089706-8FEA-45CC-84BB-0C0D93C40949}"/>
  </tableStyles>
  <colors>
    <mruColors>
      <color rgb="FF0099CC"/>
      <color rgb="FF33CCCC"/>
      <color rgb="FFFFFFCC"/>
      <color rgb="FFDDDDDD"/>
      <color rgb="FFFFFFFF"/>
      <color rgb="FF46A4A4"/>
      <color rgb="FF2D30BD"/>
      <color rgb="FF292B8F"/>
      <color rgb="FF676AD3"/>
      <color rgb="FF989800"/>
    </mruColors>
  </colors>
  <extLst>
    <ext xmlns:x14="http://schemas.microsoft.com/office/spreadsheetml/2009/9/main" uri="{46F421CA-312F-682f-3DD2-61675219B42D}">
      <x14:dxfs count="7">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bgColor theme="7"/>
            </patternFill>
          </fill>
        </dxf>
      </x14:dxfs>
    </ext>
    <ext xmlns:x14="http://schemas.microsoft.com/office/spreadsheetml/2009/9/main" uri="{EB79DEF2-80B8-43e5-95BD-54CBDDF9020C}">
      <x14:slicerStyles defaultSlicerStyle="Slicer Style 4">
        <x14:slicerStyle name="Slicer Style 1"/>
        <x14:slicerStyle name="Slicer Style 2">
          <x14:slicerStyleElements>
            <x14:slicerStyleElement type="unselectedItemWithData" dxfId="6"/>
          </x14:slicerStyleElements>
        </x14:slicerStyle>
        <x14:slicerStyle name="Slicer Style 3"/>
        <x14:slicerStyle name="Slicer Style 4">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UnselectedItemWithData"/>
            <x14:slicerStyleElement type="hoveredSelectedItemWithData" dxfId="1"/>
            <x14:slicerStyleElement type="hoveredUnselectedItemWithNoData" dxfId="0"/>
            <x14:slicerStyleElement type="hoveredSelectedItemWithNo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20.xml"/><Relationship Id="rId39" Type="http://schemas.microsoft.com/office/2007/relationships/slicerCache" Target="slicerCaches/slicerCache2.xml"/><Relationship Id="rId21" Type="http://schemas.openxmlformats.org/officeDocument/2006/relationships/pivotCacheDefinition" Target="pivotCache/pivotCacheDefinition15.xml"/><Relationship Id="rId34" Type="http://schemas.openxmlformats.org/officeDocument/2006/relationships/pivotCacheDefinition" Target="pivotCache/pivotCacheDefinition28.xml"/><Relationship Id="rId42" Type="http://schemas.microsoft.com/office/2007/relationships/slicerCache" Target="slicerCaches/slicerCache5.xml"/><Relationship Id="rId47" Type="http://schemas.openxmlformats.org/officeDocument/2006/relationships/sharedStrings" Target="sharedStrings.xml"/><Relationship Id="rId50" Type="http://schemas.openxmlformats.org/officeDocument/2006/relationships/calcChain" Target="calcChain.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pivotCacheDefinition" Target="pivotCache/pivotCacheDefinition23.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pivotCacheDefinition" Target="pivotCache/pivotCacheDefinition26.xml"/><Relationship Id="rId37" Type="http://schemas.openxmlformats.org/officeDocument/2006/relationships/pivotCacheDefinition" Target="pivotCache/pivotCacheDefinition31.xml"/><Relationship Id="rId40" Type="http://schemas.microsoft.com/office/2007/relationships/slicerCache" Target="slicerCaches/slicerCache3.xml"/><Relationship Id="rId45"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openxmlformats.org/officeDocument/2006/relationships/pivotCacheDefinition" Target="pivotCache/pivotCacheDefinition30.xml"/><Relationship Id="rId49" Type="http://schemas.openxmlformats.org/officeDocument/2006/relationships/powerPivotData" Target="model/item.data"/><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pivotCacheDefinition" Target="pivotCache/pivotCacheDefinition25.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openxmlformats.org/officeDocument/2006/relationships/pivotCacheDefinition" Target="pivotCache/pivotCacheDefinition24.xml"/><Relationship Id="rId35" Type="http://schemas.openxmlformats.org/officeDocument/2006/relationships/pivotCacheDefinition" Target="pivotCache/pivotCacheDefinition29.xml"/><Relationship Id="rId43" Type="http://schemas.microsoft.com/office/2007/relationships/slicerCache" Target="slicerCaches/slicerCache6.xml"/><Relationship Id="rId48" Type="http://schemas.openxmlformats.org/officeDocument/2006/relationships/sheetMetadata" Target="metadata.xml"/><Relationship Id="rId8" Type="http://schemas.openxmlformats.org/officeDocument/2006/relationships/pivotCacheDefinition" Target="pivotCache/pivotCacheDefinition2.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pivotCacheDefinition" Target="pivotCache/pivotCacheDefinition27.xml"/><Relationship Id="rId38" Type="http://schemas.microsoft.com/office/2007/relationships/slicerCache" Target="slicerCaches/slicerCache1.xml"/><Relationship Id="rId46" Type="http://schemas.openxmlformats.org/officeDocument/2006/relationships/styles" Target="styles.xml"/><Relationship Id="rId20" Type="http://schemas.openxmlformats.org/officeDocument/2006/relationships/pivotCacheDefinition" Target="pivotCache/pivotCacheDefinition14.xml"/><Relationship Id="rId41"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[smartphones_data_clean.xlsx]PIVOT_CALCULATONS!brand-count</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PIVOT_CALCULATONS!$B$3</c:f>
              <c:strCache>
                <c:ptCount val="1"/>
                <c:pt idx="0">
                  <c:v>Total</c:v>
                </c:pt>
              </c:strCache>
            </c:strRef>
          </c:tx>
          <c:spPr>
            <a:solidFill>
              <a:schemeClr val="accent1"/>
            </a:solidFill>
            <a:ln>
              <a:noFill/>
            </a:ln>
            <a:effectLst/>
          </c:spPr>
          <c:invertIfNegative val="0"/>
          <c:cat>
            <c:strRef>
              <c:f>PIVOT_CALCULATONS!$A$4:$A$14</c:f>
              <c:strCache>
                <c:ptCount val="10"/>
                <c:pt idx="0">
                  <c:v>google</c:v>
                </c:pt>
                <c:pt idx="1">
                  <c:v>iqoo</c:v>
                </c:pt>
                <c:pt idx="2">
                  <c:v>huawei</c:v>
                </c:pt>
                <c:pt idx="3">
                  <c:v>motorola</c:v>
                </c:pt>
                <c:pt idx="4">
                  <c:v>oneplus</c:v>
                </c:pt>
                <c:pt idx="5">
                  <c:v>vivo</c:v>
                </c:pt>
                <c:pt idx="6">
                  <c:v>oppo</c:v>
                </c:pt>
                <c:pt idx="7">
                  <c:v>xiaomi</c:v>
                </c:pt>
                <c:pt idx="8">
                  <c:v>apple</c:v>
                </c:pt>
                <c:pt idx="9">
                  <c:v>samsung</c:v>
                </c:pt>
              </c:strCache>
            </c:strRef>
          </c:cat>
          <c:val>
            <c:numRef>
              <c:f>PIVOT_CALCULATONS!$B$4:$B$14</c:f>
              <c:numCache>
                <c:formatCode>General</c:formatCode>
                <c:ptCount val="10"/>
                <c:pt idx="0">
                  <c:v>8</c:v>
                </c:pt>
                <c:pt idx="1">
                  <c:v>8</c:v>
                </c:pt>
                <c:pt idx="2">
                  <c:v>8</c:v>
                </c:pt>
                <c:pt idx="3">
                  <c:v>10</c:v>
                </c:pt>
                <c:pt idx="4">
                  <c:v>15</c:v>
                </c:pt>
                <c:pt idx="5">
                  <c:v>19</c:v>
                </c:pt>
                <c:pt idx="6">
                  <c:v>20</c:v>
                </c:pt>
                <c:pt idx="7">
                  <c:v>20</c:v>
                </c:pt>
                <c:pt idx="8">
                  <c:v>45</c:v>
                </c:pt>
                <c:pt idx="9">
                  <c:v>45</c:v>
                </c:pt>
              </c:numCache>
            </c:numRef>
          </c:val>
          <c:extLst>
            <c:ext xmlns:c16="http://schemas.microsoft.com/office/drawing/2014/chart" uri="{C3380CC4-5D6E-409C-BE32-E72D297353CC}">
              <c16:uniqueId val="{00000000-CDCC-4BB5-B14F-0B9FFD83A489}"/>
            </c:ext>
          </c:extLst>
        </c:ser>
        <c:dLbls>
          <c:showLegendKey val="0"/>
          <c:showVal val="0"/>
          <c:showCatName val="0"/>
          <c:showSerName val="0"/>
          <c:showPercent val="0"/>
          <c:showBubbleSize val="0"/>
        </c:dLbls>
        <c:gapWidth val="219"/>
        <c:overlap val="-27"/>
        <c:axId val="1334935519"/>
        <c:axId val="1334938399"/>
      </c:barChart>
      <c:catAx>
        <c:axId val="133493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1334938399"/>
        <c:crosses val="autoZero"/>
        <c:auto val="1"/>
        <c:lblAlgn val="ctr"/>
        <c:lblOffset val="100"/>
        <c:noMultiLvlLbl val="0"/>
      </c:catAx>
      <c:valAx>
        <c:axId val="1334938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9355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[smartphones_data_clean.xlsx]PIVOT_CALCULATONS!brand-count</c:name>
    <c:fmtId val="22"/>
  </c:pivotSource>
  <c:chart>
    <c:title>
      <c:tx>
        <c:rich>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r>
              <a:rPr lang="en-US">
                <a:solidFill>
                  <a:srgbClr val="00B0F0"/>
                </a:solidFill>
              </a:rPr>
              <a:t>brand_count</a:t>
            </a:r>
          </a:p>
        </c:rich>
      </c:tx>
      <c:layout>
        <c:manualLayout>
          <c:xMode val="edge"/>
          <c:yMode val="edge"/>
          <c:x val="0.37388888888888888"/>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271007790692837E-2"/>
          <c:y val="4.0358731643651176E-2"/>
          <c:w val="0.90724534433195847"/>
          <c:h val="0.69589796886499744"/>
        </c:manualLayout>
      </c:layout>
      <c:barChart>
        <c:barDir val="col"/>
        <c:grouping val="clustered"/>
        <c:varyColors val="0"/>
        <c:ser>
          <c:idx val="0"/>
          <c:order val="0"/>
          <c:tx>
            <c:strRef>
              <c:f>PIVOT_CALCULATONS!$B$3</c:f>
              <c:strCache>
                <c:ptCount val="1"/>
                <c:pt idx="0">
                  <c:v>Total</c:v>
                </c:pt>
              </c:strCache>
            </c:strRef>
          </c:tx>
          <c:spPr>
            <a:solidFill>
              <a:srgbClr val="0099CC"/>
            </a:solidFill>
            <a:ln>
              <a:noFill/>
            </a:ln>
            <a:effectLst/>
          </c:spPr>
          <c:invertIfNegative val="0"/>
          <c:cat>
            <c:strRef>
              <c:f>PIVOT_CALCULATONS!$A$4:$A$14</c:f>
              <c:strCache>
                <c:ptCount val="10"/>
                <c:pt idx="0">
                  <c:v>google</c:v>
                </c:pt>
                <c:pt idx="1">
                  <c:v>iqoo</c:v>
                </c:pt>
                <c:pt idx="2">
                  <c:v>huawei</c:v>
                </c:pt>
                <c:pt idx="3">
                  <c:v>motorola</c:v>
                </c:pt>
                <c:pt idx="4">
                  <c:v>oneplus</c:v>
                </c:pt>
                <c:pt idx="5">
                  <c:v>vivo</c:v>
                </c:pt>
                <c:pt idx="6">
                  <c:v>oppo</c:v>
                </c:pt>
                <c:pt idx="7">
                  <c:v>xiaomi</c:v>
                </c:pt>
                <c:pt idx="8">
                  <c:v>apple</c:v>
                </c:pt>
                <c:pt idx="9">
                  <c:v>samsung</c:v>
                </c:pt>
              </c:strCache>
            </c:strRef>
          </c:cat>
          <c:val>
            <c:numRef>
              <c:f>PIVOT_CALCULATONS!$B$4:$B$14</c:f>
              <c:numCache>
                <c:formatCode>General</c:formatCode>
                <c:ptCount val="10"/>
                <c:pt idx="0">
                  <c:v>8</c:v>
                </c:pt>
                <c:pt idx="1">
                  <c:v>8</c:v>
                </c:pt>
                <c:pt idx="2">
                  <c:v>8</c:v>
                </c:pt>
                <c:pt idx="3">
                  <c:v>10</c:v>
                </c:pt>
                <c:pt idx="4">
                  <c:v>15</c:v>
                </c:pt>
                <c:pt idx="5">
                  <c:v>19</c:v>
                </c:pt>
                <c:pt idx="6">
                  <c:v>20</c:v>
                </c:pt>
                <c:pt idx="7">
                  <c:v>20</c:v>
                </c:pt>
                <c:pt idx="8">
                  <c:v>45</c:v>
                </c:pt>
                <c:pt idx="9">
                  <c:v>45</c:v>
                </c:pt>
              </c:numCache>
            </c:numRef>
          </c:val>
          <c:extLst>
            <c:ext xmlns:c16="http://schemas.microsoft.com/office/drawing/2014/chart" uri="{C3380CC4-5D6E-409C-BE32-E72D297353CC}">
              <c16:uniqueId val="{00000000-70C6-47B2-A943-81F8260C8487}"/>
            </c:ext>
          </c:extLst>
        </c:ser>
        <c:dLbls>
          <c:showLegendKey val="0"/>
          <c:showVal val="0"/>
          <c:showCatName val="0"/>
          <c:showSerName val="0"/>
          <c:showPercent val="0"/>
          <c:showBubbleSize val="0"/>
        </c:dLbls>
        <c:gapWidth val="192"/>
        <c:overlap val="-27"/>
        <c:axId val="146873376"/>
        <c:axId val="146866176"/>
      </c:barChart>
      <c:catAx>
        <c:axId val="14687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B0F0"/>
                </a:solidFill>
                <a:latin typeface="+mn-lt"/>
                <a:ea typeface="+mn-ea"/>
                <a:cs typeface="+mn-cs"/>
              </a:defRPr>
            </a:pPr>
            <a:endParaRPr lang="en-US"/>
          </a:p>
        </c:txPr>
        <c:crossAx val="146866176"/>
        <c:crosses val="autoZero"/>
        <c:auto val="1"/>
        <c:lblAlgn val="ctr"/>
        <c:lblOffset val="100"/>
        <c:noMultiLvlLbl val="0"/>
      </c:catAx>
      <c:valAx>
        <c:axId val="146866176"/>
        <c:scaling>
          <c:orientation val="minMax"/>
        </c:scaling>
        <c:delete val="1"/>
        <c:axPos val="l"/>
        <c:numFmt formatCode="General" sourceLinked="1"/>
        <c:majorTickMark val="none"/>
        <c:minorTickMark val="none"/>
        <c:tickLblPos val="nextTo"/>
        <c:crossAx val="1468733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[smartphones_data_clean.xlsx]PIVOT_CALCULATONS!PivotTable2</c:name>
    <c:fmtId val="16"/>
  </c:pivotSource>
  <c:chart>
    <c:title>
      <c:tx>
        <c:rich>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r>
              <a:rPr lang="en-US" b="1">
                <a:solidFill>
                  <a:srgbClr val="00B0F0"/>
                </a:solidFill>
              </a:rPr>
              <a:t>brands_average prices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33544334618596E-2"/>
          <c:y val="7.3886104385713802E-2"/>
          <c:w val="0.88356798541436044"/>
          <c:h val="0.66776836246659288"/>
        </c:manualLayout>
      </c:layout>
      <c:barChart>
        <c:barDir val="col"/>
        <c:grouping val="clustered"/>
        <c:varyColors val="0"/>
        <c:ser>
          <c:idx val="0"/>
          <c:order val="0"/>
          <c:tx>
            <c:strRef>
              <c:f>PIVOT_CALCULATONS!$B$54</c:f>
              <c:strCache>
                <c:ptCount val="1"/>
                <c:pt idx="0">
                  <c:v>Total</c:v>
                </c:pt>
              </c:strCache>
            </c:strRef>
          </c:tx>
          <c:spPr>
            <a:solidFill>
              <a:srgbClr val="0099CC"/>
            </a:solidFill>
            <a:ln>
              <a:noFill/>
            </a:ln>
            <a:effectLst/>
          </c:spPr>
          <c:invertIfNegative val="0"/>
          <c:cat>
            <c:strRef>
              <c:f>PIVOT_CALCULATONS!$A$55:$A$65</c:f>
              <c:strCache>
                <c:ptCount val="10"/>
                <c:pt idx="0">
                  <c:v>tesla</c:v>
                </c:pt>
                <c:pt idx="1">
                  <c:v>samsung</c:v>
                </c:pt>
                <c:pt idx="2">
                  <c:v>asus</c:v>
                </c:pt>
                <c:pt idx="3">
                  <c:v>xiaomi</c:v>
                </c:pt>
                <c:pt idx="4">
                  <c:v>sony</c:v>
                </c:pt>
                <c:pt idx="5">
                  <c:v>apple</c:v>
                </c:pt>
                <c:pt idx="6">
                  <c:v>leitz</c:v>
                </c:pt>
                <c:pt idx="7">
                  <c:v>royole</c:v>
                </c:pt>
                <c:pt idx="8">
                  <c:v>huawei</c:v>
                </c:pt>
                <c:pt idx="9">
                  <c:v>vertu</c:v>
                </c:pt>
              </c:strCache>
            </c:strRef>
          </c:cat>
          <c:val>
            <c:numRef>
              <c:f>PIVOT_CALCULATONS!$B$55:$B$65</c:f>
              <c:numCache>
                <c:formatCode>_("$"* #,##0_);_("$"* \(#,##0\);_("$"* "-"??_);_(@_)</c:formatCode>
                <c:ptCount val="10"/>
                <c:pt idx="0">
                  <c:v>69999</c:v>
                </c:pt>
                <c:pt idx="1">
                  <c:v>73958.46666666666</c:v>
                </c:pt>
                <c:pt idx="2">
                  <c:v>74709.428571428565</c:v>
                </c:pt>
                <c:pt idx="3">
                  <c:v>87938.15</c:v>
                </c:pt>
                <c:pt idx="4">
                  <c:v>90033.4</c:v>
                </c:pt>
                <c:pt idx="5">
                  <c:v>97432.666666666672</c:v>
                </c:pt>
                <c:pt idx="6">
                  <c:v>124990</c:v>
                </c:pt>
                <c:pt idx="7">
                  <c:v>129999</c:v>
                </c:pt>
                <c:pt idx="8">
                  <c:v>137618.5</c:v>
                </c:pt>
                <c:pt idx="9">
                  <c:v>650000</c:v>
                </c:pt>
              </c:numCache>
            </c:numRef>
          </c:val>
          <c:extLst>
            <c:ext xmlns:c16="http://schemas.microsoft.com/office/drawing/2014/chart" uri="{C3380CC4-5D6E-409C-BE32-E72D297353CC}">
              <c16:uniqueId val="{00000000-CD52-4AF7-B7B3-8FF91E9AD3D2}"/>
            </c:ext>
          </c:extLst>
        </c:ser>
        <c:dLbls>
          <c:showLegendKey val="0"/>
          <c:showVal val="0"/>
          <c:showCatName val="0"/>
          <c:showSerName val="0"/>
          <c:showPercent val="0"/>
          <c:showBubbleSize val="0"/>
        </c:dLbls>
        <c:gapWidth val="180"/>
        <c:overlap val="-27"/>
        <c:axId val="120123264"/>
        <c:axId val="120129024"/>
      </c:barChart>
      <c:catAx>
        <c:axId val="12012326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rgbClr val="00B0F0"/>
                </a:solidFill>
                <a:latin typeface="+mn-lt"/>
                <a:ea typeface="+mn-ea"/>
                <a:cs typeface="+mn-cs"/>
              </a:defRPr>
            </a:pPr>
            <a:endParaRPr lang="en-US"/>
          </a:p>
        </c:txPr>
        <c:crossAx val="120129024"/>
        <c:crosses val="autoZero"/>
        <c:auto val="1"/>
        <c:lblAlgn val="ctr"/>
        <c:lblOffset val="100"/>
        <c:noMultiLvlLbl val="0"/>
      </c:catAx>
      <c:valAx>
        <c:axId val="120129024"/>
        <c:scaling>
          <c:orientation val="minMax"/>
        </c:scaling>
        <c:delete val="1"/>
        <c:axPos val="l"/>
        <c:numFmt formatCode="_(&quot;$&quot;* #,##0_);_(&quot;$&quot;* \(#,##0\);_(&quot;$&quot;* &quot;-&quot;??_);_(@_)" sourceLinked="1"/>
        <c:majorTickMark val="none"/>
        <c:minorTickMark val="none"/>
        <c:tickLblPos val="nextTo"/>
        <c:crossAx val="120123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[smartphones_data_clean.xlsx]PIVOT_CALCULATONS!PivotTable4</c:name>
    <c:fmtId val="24"/>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b="1">
                <a:solidFill>
                  <a:srgbClr val="00B0F0"/>
                </a:solidFill>
              </a:rPr>
              <a:t>price_positioning</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75436260234041E-2"/>
          <c:y val="8.0037511274137968E-2"/>
          <c:w val="0.85247691347159638"/>
          <c:h val="0.77463271783144083"/>
        </c:manualLayout>
      </c:layout>
      <c:barChart>
        <c:barDir val="col"/>
        <c:grouping val="clustered"/>
        <c:varyColors val="0"/>
        <c:ser>
          <c:idx val="0"/>
          <c:order val="0"/>
          <c:tx>
            <c:strRef>
              <c:f>PIVOT_CALCULATONS!$B$105</c:f>
              <c:strCache>
                <c:ptCount val="1"/>
                <c:pt idx="0">
                  <c:v>Total</c:v>
                </c:pt>
              </c:strCache>
            </c:strRef>
          </c:tx>
          <c:spPr>
            <a:solidFill>
              <a:srgbClr val="0099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PIVOT_CALCULATONS!$A$106:$A$107</c:f>
              <c:strCache>
                <c:ptCount val="1"/>
                <c:pt idx="0">
                  <c:v>💎 Ultra Premium Brand</c:v>
                </c:pt>
              </c:strCache>
            </c:strRef>
          </c:cat>
          <c:val>
            <c:numRef>
              <c:f>PIVOT_CALCULATONS!$B$106:$B$107</c:f>
              <c:numCache>
                <c:formatCode>_("$"* #,##0_);_("$"* \(#,##0\);_("$"* "-"??_);_(@_)</c:formatCode>
                <c:ptCount val="1"/>
                <c:pt idx="0">
                  <c:v>77428.265306122456</c:v>
                </c:pt>
              </c:numCache>
            </c:numRef>
          </c:val>
          <c:extLst>
            <c:ext xmlns:c16="http://schemas.microsoft.com/office/drawing/2014/chart" uri="{C3380CC4-5D6E-409C-BE32-E72D297353CC}">
              <c16:uniqueId val="{00000000-A588-44CF-A761-F86C8B68B6B9}"/>
            </c:ext>
          </c:extLst>
        </c:ser>
        <c:dLbls>
          <c:dLblPos val="outEnd"/>
          <c:showLegendKey val="0"/>
          <c:showVal val="1"/>
          <c:showCatName val="0"/>
          <c:showSerName val="0"/>
          <c:showPercent val="0"/>
          <c:showBubbleSize val="0"/>
        </c:dLbls>
        <c:gapWidth val="219"/>
        <c:overlap val="-27"/>
        <c:axId val="120139104"/>
        <c:axId val="120148224"/>
      </c:barChart>
      <c:catAx>
        <c:axId val="120139104"/>
        <c:scaling>
          <c:orientation val="maxMin"/>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00B0F0"/>
                </a:solidFill>
                <a:latin typeface="+mn-lt"/>
                <a:ea typeface="+mn-ea"/>
                <a:cs typeface="+mn-cs"/>
              </a:defRPr>
            </a:pPr>
            <a:endParaRPr lang="en-US"/>
          </a:p>
        </c:txPr>
        <c:crossAx val="120148224"/>
        <c:crosses val="autoZero"/>
        <c:auto val="1"/>
        <c:lblAlgn val="ctr"/>
        <c:lblOffset val="100"/>
        <c:noMultiLvlLbl val="0"/>
      </c:catAx>
      <c:valAx>
        <c:axId val="120148224"/>
        <c:scaling>
          <c:orientation val="minMax"/>
        </c:scaling>
        <c:delete val="1"/>
        <c:axPos val="r"/>
        <c:numFmt formatCode="_(&quot;$&quot;* #,##0_);_(&quot;$&quot;* \(#,##0\);_(&quot;$&quot;* &quot;-&quot;??_);_(@_)" sourceLinked="1"/>
        <c:majorTickMark val="none"/>
        <c:minorTickMark val="none"/>
        <c:tickLblPos val="nextTo"/>
        <c:crossAx val="120139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[smartphones_data_clean.xlsx]PIVOT_CALCULATONS!PivotTable12</c:name>
    <c:fmtId val="31"/>
  </c:pivotSource>
  <c:chart>
    <c:title>
      <c:tx>
        <c:rich>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r>
              <a:rPr lang="en-US" b="1">
                <a:solidFill>
                  <a:srgbClr val="00B0F0"/>
                </a:solidFill>
              </a:rPr>
              <a:t>rating vs.Pricing</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876434564868421E-2"/>
          <c:y val="4.3539351933947076E-2"/>
          <c:w val="0.93024713087026312"/>
          <c:h val="0.79060883486931099"/>
        </c:manualLayout>
      </c:layout>
      <c:barChart>
        <c:barDir val="col"/>
        <c:grouping val="clustered"/>
        <c:varyColors val="0"/>
        <c:ser>
          <c:idx val="0"/>
          <c:order val="0"/>
          <c:tx>
            <c:strRef>
              <c:f>PIVOT_CALCULATONS!$E$295</c:f>
              <c:strCache>
                <c:ptCount val="1"/>
                <c:pt idx="0">
                  <c:v>Total</c:v>
                </c:pt>
              </c:strCache>
            </c:strRef>
          </c:tx>
          <c:spPr>
            <a:solidFill>
              <a:srgbClr val="0099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PIVOT_CALCULATONS!$D$296:$D$300</c:f>
              <c:strCache>
                <c:ptCount val="4"/>
                <c:pt idx="0">
                  <c:v>Extra High Rating</c:v>
                </c:pt>
                <c:pt idx="1">
                  <c:v>High rating</c:v>
                </c:pt>
                <c:pt idx="2">
                  <c:v>Medium rating</c:v>
                </c:pt>
                <c:pt idx="3">
                  <c:v>Low rating</c:v>
                </c:pt>
              </c:strCache>
            </c:strRef>
          </c:cat>
          <c:val>
            <c:numRef>
              <c:f>PIVOT_CALCULATONS!$E$296:$E$300</c:f>
              <c:numCache>
                <c:formatCode>_("$"* #,##0.00_);_("$"* \(#,##0.00\);_("$"* "-"??_);_(@_)</c:formatCode>
                <c:ptCount val="4"/>
                <c:pt idx="0">
                  <c:v>63085.833333333336</c:v>
                </c:pt>
                <c:pt idx="1">
                  <c:v>86276.864864864867</c:v>
                </c:pt>
                <c:pt idx="2">
                  <c:v>91768.436619718312</c:v>
                </c:pt>
                <c:pt idx="3">
                  <c:v>99518.941176470587</c:v>
                </c:pt>
              </c:numCache>
            </c:numRef>
          </c:val>
          <c:extLst>
            <c:ext xmlns:c16="http://schemas.microsoft.com/office/drawing/2014/chart" uri="{C3380CC4-5D6E-409C-BE32-E72D297353CC}">
              <c16:uniqueId val="{00000000-AC63-4FA9-AFEB-FF38FF44536E}"/>
            </c:ext>
          </c:extLst>
        </c:ser>
        <c:dLbls>
          <c:showLegendKey val="0"/>
          <c:showVal val="1"/>
          <c:showCatName val="0"/>
          <c:showSerName val="0"/>
          <c:showPercent val="0"/>
          <c:showBubbleSize val="0"/>
        </c:dLbls>
        <c:gapWidth val="219"/>
        <c:overlap val="-27"/>
        <c:axId val="897110432"/>
        <c:axId val="897111392"/>
      </c:barChart>
      <c:catAx>
        <c:axId val="897110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rgbClr val="00B0F0"/>
                </a:solidFill>
                <a:latin typeface="+mn-lt"/>
                <a:ea typeface="+mn-ea"/>
                <a:cs typeface="+mn-cs"/>
              </a:defRPr>
            </a:pPr>
            <a:endParaRPr lang="en-US"/>
          </a:p>
        </c:txPr>
        <c:crossAx val="897111392"/>
        <c:crosses val="autoZero"/>
        <c:auto val="1"/>
        <c:lblAlgn val="ctr"/>
        <c:lblOffset val="100"/>
        <c:noMultiLvlLbl val="0"/>
      </c:catAx>
      <c:valAx>
        <c:axId val="897111392"/>
        <c:scaling>
          <c:orientation val="minMax"/>
        </c:scaling>
        <c:delete val="1"/>
        <c:axPos val="l"/>
        <c:numFmt formatCode="_(&quot;$&quot;* #,##0.00_);_(&quot;$&quot;* \(#,##0.00\);_(&quot;$&quot;* &quot;-&quot;??_);_(@_)" sourceLinked="1"/>
        <c:majorTickMark val="none"/>
        <c:minorTickMark val="none"/>
        <c:tickLblPos val="nextTo"/>
        <c:crossAx val="8971104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[smartphones_data_clean.xlsx]PIVOT_CALCULATONS!PivotTable1</c:name>
    <c:fmtId val="32"/>
  </c:pivotSource>
  <c:chart>
    <c:title>
      <c:tx>
        <c:rich>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r>
              <a:rPr lang="en-US" b="1">
                <a:solidFill>
                  <a:srgbClr val="00B0F0"/>
                </a:solidFill>
              </a:rPr>
              <a:t>Brand_positioning spread</a:t>
            </a:r>
            <a:r>
              <a:rPr lang="en-US" b="1" baseline="0">
                <a:solidFill>
                  <a:srgbClr val="00B0F0"/>
                </a:solidFill>
              </a:rPr>
              <a:t> </a:t>
            </a:r>
            <a:endParaRPr lang="en-US" b="1">
              <a:solidFill>
                <a:srgbClr val="00B0F0"/>
              </a:solidFill>
            </a:endParaRPr>
          </a:p>
        </c:rich>
      </c:tx>
      <c:layout>
        <c:manualLayout>
          <c:xMode val="edge"/>
          <c:yMode val="edge"/>
          <c:x val="0.13245424801351885"/>
          <c:y val="3.66972300333598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hade val="58000"/>
            </a:schemeClr>
          </a:solidFill>
          <a:ln w="19050">
            <a:noFill/>
          </a:ln>
          <a:effectLst/>
        </c:spPr>
      </c:pivotFmt>
      <c:pivotFmt>
        <c:idx val="18"/>
        <c:spPr>
          <a:solidFill>
            <a:schemeClr val="accent6">
              <a:shade val="86000"/>
            </a:schemeClr>
          </a:solidFill>
          <a:ln w="19050">
            <a:noFill/>
          </a:ln>
          <a:effectLst/>
        </c:spPr>
      </c:pivotFmt>
      <c:pivotFmt>
        <c:idx val="19"/>
        <c:spPr>
          <a:solidFill>
            <a:schemeClr val="accent6">
              <a:tint val="86000"/>
            </a:schemeClr>
          </a:solidFill>
          <a:ln w="19050">
            <a:noFill/>
          </a:ln>
          <a:effectLst/>
        </c:spPr>
      </c:pivotFmt>
      <c:pivotFmt>
        <c:idx val="20"/>
        <c:spPr>
          <a:solidFill>
            <a:schemeClr val="accent6">
              <a:tint val="58000"/>
            </a:schemeClr>
          </a:solidFill>
          <a:ln w="19050">
            <a:noFill/>
          </a:ln>
          <a:effectLst/>
        </c:spPr>
      </c:pivotFmt>
    </c:pivotFmts>
    <c:plotArea>
      <c:layout/>
      <c:pieChart>
        <c:varyColors val="1"/>
        <c:ser>
          <c:idx val="0"/>
          <c:order val="0"/>
          <c:tx>
            <c:strRef>
              <c:f>PIVOT_CALCULATONS!$E$66</c:f>
              <c:strCache>
                <c:ptCount val="1"/>
                <c:pt idx="0">
                  <c:v>Total</c:v>
                </c:pt>
              </c:strCache>
            </c:strRef>
          </c:tx>
          <c:spPr>
            <a:ln>
              <a:noFill/>
            </a:ln>
          </c:spPr>
          <c:dPt>
            <c:idx val="0"/>
            <c:bubble3D val="0"/>
            <c:spPr>
              <a:solidFill>
                <a:schemeClr val="accent6">
                  <a:shade val="86000"/>
                </a:schemeClr>
              </a:solidFill>
              <a:ln w="19050">
                <a:noFill/>
              </a:ln>
              <a:effectLst/>
            </c:spPr>
            <c:extLst>
              <c:ext xmlns:c16="http://schemas.microsoft.com/office/drawing/2014/chart" uri="{C3380CC4-5D6E-409C-BE32-E72D297353CC}">
                <c16:uniqueId val="{00000001-AB3C-481D-9288-039E0AF9ACD0}"/>
              </c:ext>
            </c:extLst>
          </c:dPt>
          <c:dPt>
            <c:idx val="1"/>
            <c:bubble3D val="0"/>
            <c:spPr>
              <a:solidFill>
                <a:schemeClr val="accent6">
                  <a:tint val="30000"/>
                </a:schemeClr>
              </a:solidFill>
              <a:ln w="19050">
                <a:noFill/>
              </a:ln>
              <a:effectLst/>
            </c:spPr>
            <c:extLst>
              <c:ext xmlns:c16="http://schemas.microsoft.com/office/drawing/2014/chart" uri="{C3380CC4-5D6E-409C-BE32-E72D297353CC}">
                <c16:uniqueId val="{00000003-AB3C-481D-9288-039E0AF9ACD0}"/>
              </c:ext>
            </c:extLst>
          </c:dPt>
          <c:dPt>
            <c:idx val="2"/>
            <c:bubble3D val="0"/>
            <c:spPr>
              <a:solidFill>
                <a:schemeClr val="accent6">
                  <a:tint val="60000"/>
                </a:schemeClr>
              </a:solidFill>
              <a:ln w="19050">
                <a:noFill/>
              </a:ln>
              <a:effectLst/>
            </c:spPr>
            <c:extLst>
              <c:ext xmlns:c16="http://schemas.microsoft.com/office/drawing/2014/chart" uri="{C3380CC4-5D6E-409C-BE32-E72D297353CC}">
                <c16:uniqueId val="{00000005-AB3C-481D-9288-039E0AF9ACD0}"/>
              </c:ext>
            </c:extLst>
          </c:dPt>
          <c:dPt>
            <c:idx val="3"/>
            <c:bubble3D val="0"/>
            <c:spPr>
              <a:solidFill>
                <a:schemeClr val="accent6">
                  <a:tint val="90000"/>
                </a:schemeClr>
              </a:solidFill>
              <a:ln w="19050">
                <a:noFill/>
              </a:ln>
              <a:effectLst/>
            </c:spPr>
            <c:extLst>
              <c:ext xmlns:c16="http://schemas.microsoft.com/office/drawing/2014/chart" uri="{C3380CC4-5D6E-409C-BE32-E72D297353CC}">
                <c16:uniqueId val="{00000007-AB3C-481D-9288-039E0AF9ACD0}"/>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PIVOT_CALCULATONS!$D$67:$D$68</c:f>
              <c:strCache>
                <c:ptCount val="1"/>
                <c:pt idx="0">
                  <c:v>💎 Ultra Premium Brand</c:v>
                </c:pt>
              </c:strCache>
            </c:strRef>
          </c:cat>
          <c:val>
            <c:numRef>
              <c:f>PIVOT_CALCULATONS!$E$67:$E$68</c:f>
              <c:numCache>
                <c:formatCode>0</c:formatCode>
                <c:ptCount val="1"/>
                <c:pt idx="0">
                  <c:v>245</c:v>
                </c:pt>
              </c:numCache>
            </c:numRef>
          </c:val>
          <c:extLst>
            <c:ext xmlns:c16="http://schemas.microsoft.com/office/drawing/2014/chart" uri="{C3380CC4-5D6E-409C-BE32-E72D297353CC}">
              <c16:uniqueId val="{00000008-1CDF-45D6-90C3-7E5E68A46E2D}"/>
            </c:ext>
          </c:extLst>
        </c:ser>
        <c:dLbls>
          <c:showLegendKey val="0"/>
          <c:showVal val="0"/>
          <c:showCatName val="0"/>
          <c:showSerName val="0"/>
          <c:showPercent val="0"/>
          <c:showBubbleSize val="0"/>
          <c:showLeaderLines val="1"/>
        </c:dLbls>
        <c:firstSliceAng val="45"/>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[smartphones_data_clean.xlsx]PIVOT_CALCULATONS!PivotTable14</c:name>
    <c:fmtId val="37"/>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b="1">
                <a:solidFill>
                  <a:srgbClr val="00B0F0"/>
                </a:solidFill>
              </a:rPr>
              <a:t>brand_rating 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hade val="58000"/>
            </a:schemeClr>
          </a:solidFill>
          <a:ln w="19050">
            <a:noFill/>
          </a:ln>
          <a:effectLst/>
        </c:spPr>
      </c:pivotFmt>
      <c:pivotFmt>
        <c:idx val="18"/>
        <c:spPr>
          <a:solidFill>
            <a:schemeClr val="accent6">
              <a:shade val="86000"/>
            </a:schemeClr>
          </a:solidFill>
          <a:ln w="19050">
            <a:noFill/>
          </a:ln>
          <a:effectLst/>
        </c:spPr>
      </c:pivotFmt>
      <c:pivotFmt>
        <c:idx val="19"/>
        <c:spPr>
          <a:solidFill>
            <a:schemeClr val="accent6">
              <a:tint val="86000"/>
            </a:schemeClr>
          </a:solidFill>
          <a:ln w="19050">
            <a:noFill/>
          </a:ln>
          <a:effectLst/>
        </c:spPr>
      </c:pivotFmt>
      <c:pivotFmt>
        <c:idx val="20"/>
        <c:spPr>
          <a:solidFill>
            <a:schemeClr val="accent6">
              <a:tint val="58000"/>
            </a:schemeClr>
          </a:solidFill>
          <a:ln w="19050">
            <a:noFill/>
          </a:ln>
          <a:effectLst/>
        </c:spPr>
      </c:pivotFmt>
    </c:pivotFmts>
    <c:plotArea>
      <c:layout/>
      <c:pieChart>
        <c:varyColors val="1"/>
        <c:ser>
          <c:idx val="0"/>
          <c:order val="0"/>
          <c:tx>
            <c:strRef>
              <c:f>PIVOT_CALCULATONS!$H$295</c:f>
              <c:strCache>
                <c:ptCount val="1"/>
                <c:pt idx="0">
                  <c:v>Total</c:v>
                </c:pt>
              </c:strCache>
            </c:strRef>
          </c:tx>
          <c:spPr>
            <a:ln>
              <a:noFill/>
            </a:ln>
          </c:spPr>
          <c:dPt>
            <c:idx val="0"/>
            <c:bubble3D val="0"/>
            <c:spPr>
              <a:solidFill>
                <a:schemeClr val="accent6">
                  <a:shade val="58000"/>
                </a:schemeClr>
              </a:solidFill>
              <a:ln w="19050">
                <a:noFill/>
              </a:ln>
              <a:effectLst/>
            </c:spPr>
            <c:extLst>
              <c:ext xmlns:c16="http://schemas.microsoft.com/office/drawing/2014/chart" uri="{C3380CC4-5D6E-409C-BE32-E72D297353CC}">
                <c16:uniqueId val="{00000001-74C8-44E0-ABA3-488D75875F82}"/>
              </c:ext>
            </c:extLst>
          </c:dPt>
          <c:dPt>
            <c:idx val="1"/>
            <c:bubble3D val="0"/>
            <c:spPr>
              <a:solidFill>
                <a:schemeClr val="accent6">
                  <a:shade val="86000"/>
                </a:schemeClr>
              </a:solidFill>
              <a:ln w="19050">
                <a:noFill/>
              </a:ln>
              <a:effectLst/>
            </c:spPr>
            <c:extLst>
              <c:ext xmlns:c16="http://schemas.microsoft.com/office/drawing/2014/chart" uri="{C3380CC4-5D6E-409C-BE32-E72D297353CC}">
                <c16:uniqueId val="{00000003-74C8-44E0-ABA3-488D75875F82}"/>
              </c:ext>
            </c:extLst>
          </c:dPt>
          <c:dPt>
            <c:idx val="2"/>
            <c:bubble3D val="0"/>
            <c:spPr>
              <a:solidFill>
                <a:schemeClr val="accent6">
                  <a:tint val="86000"/>
                </a:schemeClr>
              </a:solidFill>
              <a:ln w="19050">
                <a:noFill/>
              </a:ln>
              <a:effectLst/>
            </c:spPr>
            <c:extLst>
              <c:ext xmlns:c16="http://schemas.microsoft.com/office/drawing/2014/chart" uri="{C3380CC4-5D6E-409C-BE32-E72D297353CC}">
                <c16:uniqueId val="{00000005-74C8-44E0-ABA3-488D75875F82}"/>
              </c:ext>
            </c:extLst>
          </c:dPt>
          <c:dPt>
            <c:idx val="3"/>
            <c:bubble3D val="0"/>
            <c:spPr>
              <a:solidFill>
                <a:schemeClr val="accent6">
                  <a:tint val="58000"/>
                </a:schemeClr>
              </a:solidFill>
              <a:ln w="19050">
                <a:noFill/>
              </a:ln>
              <a:effectLst/>
            </c:spPr>
            <c:extLst>
              <c:ext xmlns:c16="http://schemas.microsoft.com/office/drawing/2014/chart" uri="{C3380CC4-5D6E-409C-BE32-E72D297353CC}">
                <c16:uniqueId val="{00000007-74C8-44E0-ABA3-488D75875F82}"/>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PIVOT_CALCULATONS!$G$296:$G$300</c:f>
              <c:strCache>
                <c:ptCount val="4"/>
                <c:pt idx="0">
                  <c:v>Extra High Rating</c:v>
                </c:pt>
                <c:pt idx="1">
                  <c:v>High rating</c:v>
                </c:pt>
                <c:pt idx="2">
                  <c:v>Low rating</c:v>
                </c:pt>
                <c:pt idx="3">
                  <c:v>Medium rating</c:v>
                </c:pt>
              </c:strCache>
            </c:strRef>
          </c:cat>
          <c:val>
            <c:numRef>
              <c:f>PIVOT_CALCULATONS!$H$296:$H$300</c:f>
              <c:numCache>
                <c:formatCode>0</c:formatCode>
                <c:ptCount val="4"/>
                <c:pt idx="0">
                  <c:v>120</c:v>
                </c:pt>
                <c:pt idx="1">
                  <c:v>37</c:v>
                </c:pt>
                <c:pt idx="2">
                  <c:v>17</c:v>
                </c:pt>
                <c:pt idx="3">
                  <c:v>71</c:v>
                </c:pt>
              </c:numCache>
            </c:numRef>
          </c:val>
          <c:extLst>
            <c:ext xmlns:c16="http://schemas.microsoft.com/office/drawing/2014/chart" uri="{C3380CC4-5D6E-409C-BE32-E72D297353CC}">
              <c16:uniqueId val="{00000008-C37D-4687-82CC-CE4988C7B10E}"/>
            </c:ext>
          </c:extLst>
        </c:ser>
        <c:dLbls>
          <c:showLegendKey val="0"/>
          <c:showVal val="0"/>
          <c:showCatName val="0"/>
          <c:showSerName val="0"/>
          <c:showPercent val="0"/>
          <c:showBubbleSize val="0"/>
          <c:showLeaderLines val="1"/>
        </c:dLbls>
        <c:firstSliceAng val="14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B0F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[smartphones_data_clean.xlsx]PIVOT_CALCULATONS!PivotTable11</c:name>
    <c:fmtId val="18"/>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b="1">
                <a:solidFill>
                  <a:srgbClr val="00B0F0"/>
                </a:solidFill>
              </a:rPr>
              <a:t>pricing vs. </a:t>
            </a:r>
            <a:r>
              <a:rPr lang="en-US" b="1" baseline="0">
                <a:solidFill>
                  <a:srgbClr val="00B0F0"/>
                </a:solidFill>
              </a:rPr>
              <a:t>performace rate</a:t>
            </a:r>
            <a:endParaRPr lang="en-US" b="1">
              <a:solidFill>
                <a:srgbClr val="00B0F0"/>
              </a:solidFill>
            </a:endParaRPr>
          </a:p>
        </c:rich>
      </c:tx>
      <c:layout>
        <c:manualLayout>
          <c:xMode val="edge"/>
          <c:yMode val="edge"/>
          <c:x val="0.11592778876239797"/>
          <c:y val="1.33570324110378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40000">
                <a:srgbClr val="0099CC"/>
              </a:gs>
              <a:gs pos="17000">
                <a:schemeClr val="accent1">
                  <a:lumMod val="45000"/>
                  <a:lumOff val="55000"/>
                </a:schemeClr>
              </a:gs>
              <a:gs pos="3000">
                <a:schemeClr val="bg1"/>
              </a:gs>
              <a:gs pos="88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44454694672691E-2"/>
          <c:y val="0.15583602395762347"/>
          <c:w val="0.91431109061065463"/>
          <c:h val="0.82204388747493518"/>
        </c:manualLayout>
      </c:layout>
      <c:barChart>
        <c:barDir val="bar"/>
        <c:grouping val="clustered"/>
        <c:varyColors val="0"/>
        <c:ser>
          <c:idx val="0"/>
          <c:order val="0"/>
          <c:tx>
            <c:strRef>
              <c:f>PIVOT_CALCULATONS!$H$114</c:f>
              <c:strCache>
                <c:ptCount val="1"/>
                <c:pt idx="0">
                  <c:v>Total</c:v>
                </c:pt>
              </c:strCache>
            </c:strRef>
          </c:tx>
          <c:spPr>
            <a:gradFill>
              <a:gsLst>
                <a:gs pos="40000">
                  <a:srgbClr val="0099CC"/>
                </a:gs>
                <a:gs pos="17000">
                  <a:schemeClr val="accent1">
                    <a:lumMod val="45000"/>
                    <a:lumOff val="55000"/>
                  </a:schemeClr>
                </a:gs>
                <a:gs pos="3000">
                  <a:schemeClr val="bg1"/>
                </a:gs>
                <a:gs pos="88000">
                  <a:schemeClr val="accent1">
                    <a:lumMod val="30000"/>
                    <a:lumOff val="7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PIVOT_CALCULATONS!$G$115:$G$116</c:f>
              <c:strCache>
                <c:ptCount val="1"/>
                <c:pt idx="0">
                  <c:v>💎 Ultra Premium Brand</c:v>
                </c:pt>
              </c:strCache>
            </c:strRef>
          </c:cat>
          <c:val>
            <c:numRef>
              <c:f>PIVOT_CALCULATONS!$H$115:$H$116</c:f>
              <c:numCache>
                <c:formatCode>0.00</c:formatCode>
                <c:ptCount val="1"/>
                <c:pt idx="0">
                  <c:v>984.93569387755053</c:v>
                </c:pt>
              </c:numCache>
            </c:numRef>
          </c:val>
          <c:extLst>
            <c:ext xmlns:c16="http://schemas.microsoft.com/office/drawing/2014/chart" uri="{C3380CC4-5D6E-409C-BE32-E72D297353CC}">
              <c16:uniqueId val="{00000000-5161-4386-B063-9F4453BB5770}"/>
            </c:ext>
          </c:extLst>
        </c:ser>
        <c:dLbls>
          <c:dLblPos val="outEnd"/>
          <c:showLegendKey val="0"/>
          <c:showVal val="1"/>
          <c:showCatName val="0"/>
          <c:showSerName val="0"/>
          <c:showPercent val="0"/>
          <c:showBubbleSize val="0"/>
        </c:dLbls>
        <c:gapWidth val="182"/>
        <c:axId val="897091232"/>
        <c:axId val="897065792"/>
      </c:barChart>
      <c:catAx>
        <c:axId val="897091232"/>
        <c:scaling>
          <c:orientation val="minMax"/>
        </c:scaling>
        <c:delete val="1"/>
        <c:axPos val="l"/>
        <c:numFmt formatCode="General" sourceLinked="1"/>
        <c:majorTickMark val="none"/>
        <c:minorTickMark val="none"/>
        <c:tickLblPos val="nextTo"/>
        <c:crossAx val="897065792"/>
        <c:crosses val="autoZero"/>
        <c:auto val="1"/>
        <c:lblAlgn val="ctr"/>
        <c:lblOffset val="100"/>
        <c:noMultiLvlLbl val="0"/>
      </c:catAx>
      <c:valAx>
        <c:axId val="897065792"/>
        <c:scaling>
          <c:orientation val="minMax"/>
        </c:scaling>
        <c:delete val="1"/>
        <c:axPos val="b"/>
        <c:numFmt formatCode="0.00" sourceLinked="1"/>
        <c:majorTickMark val="none"/>
        <c:minorTickMark val="none"/>
        <c:tickLblPos val="nextTo"/>
        <c:crossAx val="897091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[smartphones_data_clean.xlsx]PIVOT_CALCULATONS!PivotTable9</c:name>
    <c:fmtId val="20"/>
  </c:pivotSource>
  <c:chart>
    <c:title>
      <c:tx>
        <c:rich>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r>
              <a:rPr lang="en-US" b="1">
                <a:solidFill>
                  <a:srgbClr val="00B0F0"/>
                </a:solidFill>
              </a:rPr>
              <a:t>ratepoints vs. value for money</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752548091856121E-2"/>
          <c:y val="5.006488168533528E-2"/>
          <c:w val="0.93849490381628775"/>
          <c:h val="0.79490321835574274"/>
        </c:manualLayout>
      </c:layout>
      <c:barChart>
        <c:barDir val="col"/>
        <c:grouping val="clustered"/>
        <c:varyColors val="0"/>
        <c:ser>
          <c:idx val="0"/>
          <c:order val="0"/>
          <c:tx>
            <c:strRef>
              <c:f>PIVOT_CALCULATONS!$B$279</c:f>
              <c:strCache>
                <c:ptCount val="1"/>
                <c:pt idx="0">
                  <c:v>Total</c:v>
                </c:pt>
              </c:strCache>
            </c:strRef>
          </c:tx>
          <c:spPr>
            <a:solidFill>
              <a:srgbClr val="0099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B0F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PIVOT_CALCULATONS!$A$280:$A$284</c:f>
              <c:strCache>
                <c:ptCount val="4"/>
                <c:pt idx="0">
                  <c:v>Medium rating</c:v>
                </c:pt>
                <c:pt idx="1">
                  <c:v>High rating</c:v>
                </c:pt>
                <c:pt idx="2">
                  <c:v>Low rating</c:v>
                </c:pt>
                <c:pt idx="3">
                  <c:v>Extra High Rating</c:v>
                </c:pt>
              </c:strCache>
            </c:strRef>
          </c:cat>
          <c:val>
            <c:numRef>
              <c:f>PIVOT_CALCULATONS!$B$280:$B$284</c:f>
              <c:numCache>
                <c:formatCode>0.00</c:formatCode>
                <c:ptCount val="4"/>
                <c:pt idx="0">
                  <c:v>1.2644530845187045E-2</c:v>
                </c:pt>
                <c:pt idx="1">
                  <c:v>1.3891875833761679E-2</c:v>
                </c:pt>
                <c:pt idx="2">
                  <c:v>1.3917643068510274E-2</c:v>
                </c:pt>
                <c:pt idx="3">
                  <c:v>1.9422338951812803E-2</c:v>
                </c:pt>
              </c:numCache>
            </c:numRef>
          </c:val>
          <c:extLst>
            <c:ext xmlns:c16="http://schemas.microsoft.com/office/drawing/2014/chart" uri="{C3380CC4-5D6E-409C-BE32-E72D297353CC}">
              <c16:uniqueId val="{00000000-B49E-4184-8AF9-10386E899840}"/>
            </c:ext>
          </c:extLst>
        </c:ser>
        <c:dLbls>
          <c:showLegendKey val="0"/>
          <c:showVal val="0"/>
          <c:showCatName val="0"/>
          <c:showSerName val="0"/>
          <c:showPercent val="0"/>
          <c:showBubbleSize val="0"/>
        </c:dLbls>
        <c:gapWidth val="219"/>
        <c:overlap val="-27"/>
        <c:axId val="897112352"/>
        <c:axId val="897110912"/>
      </c:barChart>
      <c:catAx>
        <c:axId val="897112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rgbClr val="00B0F0"/>
                </a:solidFill>
                <a:latin typeface="+mn-lt"/>
                <a:ea typeface="+mn-ea"/>
                <a:cs typeface="+mn-cs"/>
              </a:defRPr>
            </a:pPr>
            <a:endParaRPr lang="en-US"/>
          </a:p>
        </c:txPr>
        <c:crossAx val="897110912"/>
        <c:crosses val="autoZero"/>
        <c:auto val="1"/>
        <c:lblAlgn val="ctr"/>
        <c:lblOffset val="100"/>
        <c:noMultiLvlLbl val="0"/>
      </c:catAx>
      <c:valAx>
        <c:axId val="897110912"/>
        <c:scaling>
          <c:orientation val="minMax"/>
        </c:scaling>
        <c:delete val="1"/>
        <c:axPos val="l"/>
        <c:numFmt formatCode="0.00" sourceLinked="1"/>
        <c:majorTickMark val="none"/>
        <c:minorTickMark val="none"/>
        <c:tickLblPos val="nextTo"/>
        <c:crossAx val="897112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[smartphones_data_clean.xlsx]PIVOT_CALCULATONS!PivotTable13</c:name>
    <c:fmtId val="28"/>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US" b="1" baseline="0">
                <a:solidFill>
                  <a:srgbClr val="00B0F0"/>
                </a:solidFill>
              </a:rPr>
              <a:t>pricing vs. value for money</a:t>
            </a:r>
            <a:endParaRPr lang="en-US" b="1">
              <a:solidFill>
                <a:srgbClr val="00B0F0"/>
              </a:solidFill>
            </a:endParaRPr>
          </a:p>
        </c:rich>
      </c:tx>
      <c:layout>
        <c:manualLayout>
          <c:xMode val="edge"/>
          <c:yMode val="edge"/>
          <c:x val="0.17267108598060532"/>
          <c:y val="9.50239994544210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2.1006853437396254E-3"/>
              <c:y val="-4.333592550119540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dLbl>
          <c:idx val="0"/>
          <c:layout>
            <c:manualLayout>
              <c:x val="2.1006853437396254E-3"/>
              <c:y val="-4.333592550119540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hade val="58000"/>
            </a:schemeClr>
          </a:solidFill>
          <a:ln w="19050">
            <a:noFill/>
          </a:ln>
          <a:effectLst/>
        </c:spPr>
        <c:dLbl>
          <c:idx val="0"/>
          <c:layout>
            <c:manualLayout>
              <c:x val="2.1006853437396254E-3"/>
              <c:y val="-4.333592550119540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hade val="86000"/>
            </a:schemeClr>
          </a:solidFill>
          <a:ln w="19050">
            <a:noFill/>
          </a:ln>
          <a:effectLst/>
        </c:spPr>
      </c:pivotFmt>
      <c:pivotFmt>
        <c:idx val="19"/>
        <c:spPr>
          <a:solidFill>
            <a:schemeClr val="accent6">
              <a:tint val="86000"/>
            </a:schemeClr>
          </a:solidFill>
          <a:ln w="19050">
            <a:noFill/>
          </a:ln>
          <a:effectLst/>
        </c:spPr>
      </c:pivotFmt>
      <c:pivotFmt>
        <c:idx val="20"/>
        <c:spPr>
          <a:solidFill>
            <a:schemeClr val="accent6">
              <a:tint val="58000"/>
            </a:schemeClr>
          </a:solidFill>
          <a:ln w="19050">
            <a:noFill/>
          </a:ln>
          <a:effectLst/>
        </c:spPr>
      </c:pivotFmt>
    </c:pivotFmts>
    <c:plotArea>
      <c:layout/>
      <c:doughnutChart>
        <c:varyColors val="1"/>
        <c:ser>
          <c:idx val="0"/>
          <c:order val="0"/>
          <c:tx>
            <c:strRef>
              <c:f>PIVOT_CALCULATONS!$M$114</c:f>
              <c:strCache>
                <c:ptCount val="1"/>
                <c:pt idx="0">
                  <c:v>Total</c:v>
                </c:pt>
              </c:strCache>
            </c:strRef>
          </c:tx>
          <c:spPr>
            <a:ln>
              <a:noFill/>
            </a:ln>
          </c:spPr>
          <c:dPt>
            <c:idx val="0"/>
            <c:bubble3D val="0"/>
            <c:spPr>
              <a:solidFill>
                <a:schemeClr val="accent6">
                  <a:shade val="86000"/>
                </a:schemeClr>
              </a:solidFill>
              <a:ln w="19050">
                <a:noFill/>
              </a:ln>
              <a:effectLst/>
            </c:spPr>
            <c:extLst>
              <c:ext xmlns:c16="http://schemas.microsoft.com/office/drawing/2014/chart" uri="{C3380CC4-5D6E-409C-BE32-E72D297353CC}">
                <c16:uniqueId val="{00000001-F08B-4937-8191-324F923363D4}"/>
              </c:ext>
            </c:extLst>
          </c:dPt>
          <c:dPt>
            <c:idx val="1"/>
            <c:bubble3D val="0"/>
            <c:spPr>
              <a:solidFill>
                <a:schemeClr val="accent6">
                  <a:tint val="30000"/>
                </a:schemeClr>
              </a:solidFill>
              <a:ln w="19050">
                <a:noFill/>
              </a:ln>
              <a:effectLst/>
            </c:spPr>
            <c:extLst>
              <c:ext xmlns:c16="http://schemas.microsoft.com/office/drawing/2014/chart" uri="{C3380CC4-5D6E-409C-BE32-E72D297353CC}">
                <c16:uniqueId val="{00000003-F08B-4937-8191-324F923363D4}"/>
              </c:ext>
            </c:extLst>
          </c:dPt>
          <c:dPt>
            <c:idx val="2"/>
            <c:bubble3D val="0"/>
            <c:spPr>
              <a:solidFill>
                <a:schemeClr val="accent6">
                  <a:tint val="60000"/>
                </a:schemeClr>
              </a:solidFill>
              <a:ln w="19050">
                <a:noFill/>
              </a:ln>
              <a:effectLst/>
            </c:spPr>
            <c:extLst>
              <c:ext xmlns:c16="http://schemas.microsoft.com/office/drawing/2014/chart" uri="{C3380CC4-5D6E-409C-BE32-E72D297353CC}">
                <c16:uniqueId val="{00000005-F08B-4937-8191-324F923363D4}"/>
              </c:ext>
            </c:extLst>
          </c:dPt>
          <c:dPt>
            <c:idx val="3"/>
            <c:bubble3D val="0"/>
            <c:spPr>
              <a:solidFill>
                <a:schemeClr val="accent6">
                  <a:tint val="90000"/>
                </a:schemeClr>
              </a:solidFill>
              <a:ln w="19050">
                <a:noFill/>
              </a:ln>
              <a:effectLst/>
            </c:spPr>
            <c:extLst>
              <c:ext xmlns:c16="http://schemas.microsoft.com/office/drawing/2014/chart" uri="{C3380CC4-5D6E-409C-BE32-E72D297353CC}">
                <c16:uniqueId val="{00000007-F08B-4937-8191-324F923363D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PIVOT_CALCULATONS!$L$115:$L$116</c:f>
              <c:strCache>
                <c:ptCount val="1"/>
                <c:pt idx="0">
                  <c:v>💎 Ultra Premium Brand</c:v>
                </c:pt>
              </c:strCache>
            </c:strRef>
          </c:cat>
          <c:val>
            <c:numRef>
              <c:f>PIVOT_CALCULATONS!$M$115:$M$116</c:f>
              <c:numCache>
                <c:formatCode>0.00</c:formatCode>
                <c:ptCount val="1"/>
                <c:pt idx="0">
                  <c:v>1.6240986539753775E-2</c:v>
                </c:pt>
              </c:numCache>
            </c:numRef>
          </c:val>
          <c:extLst>
            <c:ext xmlns:c16="http://schemas.microsoft.com/office/drawing/2014/chart" uri="{C3380CC4-5D6E-409C-BE32-E72D297353CC}">
              <c16:uniqueId val="{00000008-E4BC-44D1-A766-4EE3C8860801}"/>
            </c:ext>
          </c:extLst>
        </c:ser>
        <c:dLbls>
          <c:showLegendKey val="0"/>
          <c:showVal val="1"/>
          <c:showCatName val="0"/>
          <c:showSerName val="0"/>
          <c:showPercent val="0"/>
          <c:showBubbleSize val="0"/>
          <c:showLeaderLines val="1"/>
        </c:dLbls>
        <c:firstSliceAng val="3"/>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rgbClr val="00B0F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[smartphones_data_clean.xlsx]PIVOT_CALCULATONS!PivotTable10</c:name>
    <c:fmtId val="18"/>
  </c:pivotSource>
  <c:chart>
    <c:title>
      <c:tx>
        <c:rich>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r>
              <a:rPr lang="en-US" b="1">
                <a:solidFill>
                  <a:srgbClr val="00B0F0"/>
                </a:solidFill>
              </a:rPr>
              <a:t>rating vs.</a:t>
            </a:r>
            <a:r>
              <a:rPr lang="en-US" b="1" baseline="0">
                <a:solidFill>
                  <a:srgbClr val="00B0F0"/>
                </a:solidFill>
              </a:rPr>
              <a:t> performance rate</a:t>
            </a:r>
            <a:endParaRPr lang="en-US" b="1">
              <a:solidFill>
                <a:srgbClr val="00B0F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circle"/>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10"/>
          <c:spPr>
            <a:solidFill>
              <a:schemeClr val="accent1"/>
            </a:solidFill>
            <a:ln w="9525">
              <a:solidFill>
                <a:schemeClr val="accent1"/>
              </a:solidFill>
            </a:ln>
            <a:effectLst/>
          </c:spPr>
        </c:marker>
      </c:pivotFmt>
      <c:pivotFmt>
        <c:idx val="2"/>
        <c:spPr>
          <a:solidFill>
            <a:schemeClr val="accent1"/>
          </a:solidFill>
          <a:ln w="28575" cap="rnd">
            <a:noFill/>
            <a:round/>
          </a:ln>
          <a:effectLst/>
        </c:spPr>
        <c:marker>
          <c:symbol val="circle"/>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10"/>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noFill/>
            <a:round/>
          </a:ln>
          <a:effectLst/>
        </c:spPr>
        <c:marker>
          <c:symbol val="circle"/>
          <c:size val="10"/>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noFill/>
            <a:round/>
          </a:ln>
          <a:effectLst/>
        </c:spPr>
        <c:marker>
          <c:symbol val="circle"/>
          <c:size val="10"/>
          <c:spPr>
            <a:solidFill>
              <a:srgbClr val="0099CC"/>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062052526300546E-2"/>
          <c:y val="0.14069386976822859"/>
          <c:w val="0.93387589494739887"/>
          <c:h val="0.69218360386378519"/>
        </c:manualLayout>
      </c:layout>
      <c:lineChart>
        <c:grouping val="stacked"/>
        <c:varyColors val="0"/>
        <c:ser>
          <c:idx val="0"/>
          <c:order val="0"/>
          <c:tx>
            <c:strRef>
              <c:f>PIVOT_CALCULATONS!$B$287</c:f>
              <c:strCache>
                <c:ptCount val="1"/>
                <c:pt idx="0">
                  <c:v>Total</c:v>
                </c:pt>
              </c:strCache>
            </c:strRef>
          </c:tx>
          <c:spPr>
            <a:ln w="25400" cap="rnd">
              <a:noFill/>
              <a:round/>
            </a:ln>
            <a:effectLst/>
          </c:spPr>
          <c:marker>
            <c:symbol val="circle"/>
            <c:size val="10"/>
            <c:spPr>
              <a:solidFill>
                <a:srgbClr val="0099CC"/>
              </a:solidFill>
              <a:ln w="9525">
                <a:solidFill>
                  <a:schemeClr val="accent1"/>
                </a:solidFill>
              </a:ln>
              <a:effectLst/>
            </c:spPr>
          </c:marker>
          <c:cat>
            <c:strRef>
              <c:f>PIVOT_CALCULATONS!$A$288:$A$292</c:f>
              <c:strCache>
                <c:ptCount val="4"/>
                <c:pt idx="0">
                  <c:v>Low rating</c:v>
                </c:pt>
                <c:pt idx="1">
                  <c:v>High rating</c:v>
                </c:pt>
                <c:pt idx="2">
                  <c:v>Medium rating</c:v>
                </c:pt>
                <c:pt idx="3">
                  <c:v>Extra High Rating</c:v>
                </c:pt>
              </c:strCache>
            </c:strRef>
          </c:cat>
          <c:val>
            <c:numRef>
              <c:f>PIVOT_CALCULATONS!$B$288:$B$292</c:f>
              <c:numCache>
                <c:formatCode>0.00</c:formatCode>
                <c:ptCount val="4"/>
                <c:pt idx="0">
                  <c:v>827.99220588235289</c:v>
                </c:pt>
                <c:pt idx="1">
                  <c:v>938.83459459459448</c:v>
                </c:pt>
                <c:pt idx="2">
                  <c:v>983.61313380281672</c:v>
                </c:pt>
                <c:pt idx="3">
                  <c:v>1022.1663750000004</c:v>
                </c:pt>
              </c:numCache>
            </c:numRef>
          </c:val>
          <c:smooth val="0"/>
          <c:extLst>
            <c:ext xmlns:c16="http://schemas.microsoft.com/office/drawing/2014/chart" uri="{C3380CC4-5D6E-409C-BE32-E72D297353CC}">
              <c16:uniqueId val="{00000000-3A6E-4F99-9342-1651317A3C8A}"/>
            </c:ext>
          </c:extLst>
        </c:ser>
        <c:dLbls>
          <c:showLegendKey val="0"/>
          <c:showVal val="0"/>
          <c:showCatName val="0"/>
          <c:showSerName val="0"/>
          <c:showPercent val="0"/>
          <c:showBubbleSize val="0"/>
        </c:dLbls>
        <c:dropLines>
          <c:spPr>
            <a:ln w="15875" cap="flat" cmpd="sng" algn="ctr">
              <a:solidFill>
                <a:srgbClr val="0099CC"/>
              </a:solidFill>
              <a:prstDash val="sysDash"/>
              <a:round/>
            </a:ln>
            <a:effectLst/>
          </c:spPr>
        </c:dropLines>
        <c:marker val="1"/>
        <c:smooth val="0"/>
        <c:axId val="897069152"/>
        <c:axId val="897061952"/>
      </c:lineChart>
      <c:catAx>
        <c:axId val="8970691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rgbClr val="00B0F0"/>
                </a:solidFill>
                <a:latin typeface="+mn-lt"/>
                <a:ea typeface="+mn-ea"/>
                <a:cs typeface="+mn-cs"/>
              </a:defRPr>
            </a:pPr>
            <a:endParaRPr lang="en-US"/>
          </a:p>
        </c:txPr>
        <c:crossAx val="897061952"/>
        <c:crosses val="autoZero"/>
        <c:auto val="1"/>
        <c:lblAlgn val="ctr"/>
        <c:lblOffset val="100"/>
        <c:noMultiLvlLbl val="0"/>
      </c:catAx>
      <c:valAx>
        <c:axId val="897061952"/>
        <c:scaling>
          <c:orientation val="minMax"/>
        </c:scaling>
        <c:delete val="1"/>
        <c:axPos val="l"/>
        <c:numFmt formatCode="0.00" sourceLinked="1"/>
        <c:majorTickMark val="none"/>
        <c:minorTickMark val="none"/>
        <c:tickLblPos val="nextTo"/>
        <c:crossAx val="897069152"/>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[smartphones_data_clean.xlsx]PIVOT_CALCULATONS!PivotTable8</c:name>
    <c:fmtId val="19"/>
  </c:pivotSource>
  <c:chart>
    <c:title>
      <c:tx>
        <c:rich>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r>
              <a:rPr lang="en-US" b="1">
                <a:solidFill>
                  <a:srgbClr val="00B0F0"/>
                </a:solidFill>
              </a:rPr>
              <a:t>brand</a:t>
            </a:r>
            <a:r>
              <a:rPr lang="en-US" b="1" baseline="0">
                <a:solidFill>
                  <a:srgbClr val="00B0F0"/>
                </a:solidFill>
              </a:rPr>
              <a:t> value for money</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83380848887551E-2"/>
          <c:y val="3.5033127964955127E-2"/>
          <c:w val="0.92570016021237178"/>
          <c:h val="0.65436881533746594"/>
        </c:manualLayout>
      </c:layout>
      <c:barChart>
        <c:barDir val="col"/>
        <c:grouping val="clustered"/>
        <c:varyColors val="0"/>
        <c:ser>
          <c:idx val="0"/>
          <c:order val="0"/>
          <c:tx>
            <c:strRef>
              <c:f>PIVOT_CALCULATONS!$B$227</c:f>
              <c:strCache>
                <c:ptCount val="1"/>
                <c:pt idx="0">
                  <c:v>Total</c:v>
                </c:pt>
              </c:strCache>
            </c:strRef>
          </c:tx>
          <c:spPr>
            <a:solidFill>
              <a:srgbClr val="0099CC"/>
            </a:solidFill>
            <a:ln>
              <a:noFill/>
            </a:ln>
            <a:effectLst/>
          </c:spPr>
          <c:invertIfNegative val="0"/>
          <c:cat>
            <c:strRef>
              <c:f>PIVOT_CALCULATONS!$A$228:$A$238</c:f>
              <c:strCache>
                <c:ptCount val="10"/>
                <c:pt idx="0">
                  <c:v>iqoo</c:v>
                </c:pt>
                <c:pt idx="1">
                  <c:v>nubia</c:v>
                </c:pt>
                <c:pt idx="2">
                  <c:v>lenovo</c:v>
                </c:pt>
                <c:pt idx="3">
                  <c:v>realme</c:v>
                </c:pt>
                <c:pt idx="4">
                  <c:v>poco</c:v>
                </c:pt>
                <c:pt idx="5">
                  <c:v>tecno</c:v>
                </c:pt>
                <c:pt idx="6">
                  <c:v>nothing</c:v>
                </c:pt>
                <c:pt idx="7">
                  <c:v>nokia</c:v>
                </c:pt>
                <c:pt idx="8">
                  <c:v>infinix</c:v>
                </c:pt>
                <c:pt idx="9">
                  <c:v>doogee</c:v>
                </c:pt>
              </c:strCache>
            </c:strRef>
          </c:cat>
          <c:val>
            <c:numRef>
              <c:f>PIVOT_CALCULATONS!$B$228:$B$238</c:f>
              <c:numCache>
                <c:formatCode>0.00</c:formatCode>
                <c:ptCount val="10"/>
                <c:pt idx="0">
                  <c:v>2.0018583423485559E-2</c:v>
                </c:pt>
                <c:pt idx="1">
                  <c:v>2.119061552064206E-2</c:v>
                </c:pt>
                <c:pt idx="2">
                  <c:v>2.203929719145032E-2</c:v>
                </c:pt>
                <c:pt idx="3">
                  <c:v>2.3015891661047037E-2</c:v>
                </c:pt>
                <c:pt idx="4">
                  <c:v>2.3378544852234992E-2</c:v>
                </c:pt>
                <c:pt idx="5">
                  <c:v>2.468796856499144E-2</c:v>
                </c:pt>
                <c:pt idx="6">
                  <c:v>2.5664342468989007E-2</c:v>
                </c:pt>
                <c:pt idx="7">
                  <c:v>2.5906494346294835E-2</c:v>
                </c:pt>
                <c:pt idx="8">
                  <c:v>2.6439228087245602E-2</c:v>
                </c:pt>
                <c:pt idx="9">
                  <c:v>9.7053196808626258E-2</c:v>
                </c:pt>
              </c:numCache>
            </c:numRef>
          </c:val>
          <c:extLst>
            <c:ext xmlns:c16="http://schemas.microsoft.com/office/drawing/2014/chart" uri="{C3380CC4-5D6E-409C-BE32-E72D297353CC}">
              <c16:uniqueId val="{00000000-FEB8-4137-BB39-E77D6C895D38}"/>
            </c:ext>
          </c:extLst>
        </c:ser>
        <c:dLbls>
          <c:showLegendKey val="0"/>
          <c:showVal val="0"/>
          <c:showCatName val="0"/>
          <c:showSerName val="0"/>
          <c:showPercent val="0"/>
          <c:showBubbleSize val="0"/>
        </c:dLbls>
        <c:gapWidth val="219"/>
        <c:overlap val="-27"/>
        <c:axId val="897076832"/>
        <c:axId val="897083072"/>
      </c:barChart>
      <c:catAx>
        <c:axId val="89707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0B0F0"/>
                </a:solidFill>
                <a:latin typeface="+mn-lt"/>
                <a:ea typeface="+mn-ea"/>
                <a:cs typeface="+mn-cs"/>
              </a:defRPr>
            </a:pPr>
            <a:endParaRPr lang="en-US"/>
          </a:p>
        </c:txPr>
        <c:crossAx val="897083072"/>
        <c:crosses val="autoZero"/>
        <c:auto val="1"/>
        <c:lblAlgn val="ctr"/>
        <c:lblOffset val="100"/>
        <c:noMultiLvlLbl val="0"/>
      </c:catAx>
      <c:valAx>
        <c:axId val="897083072"/>
        <c:scaling>
          <c:orientation val="minMax"/>
        </c:scaling>
        <c:delete val="1"/>
        <c:axPos val="l"/>
        <c:numFmt formatCode="0.00" sourceLinked="1"/>
        <c:majorTickMark val="none"/>
        <c:minorTickMark val="none"/>
        <c:tickLblPos val="nextTo"/>
        <c:crossAx val="897076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[smartphones_data_clean.xlsx]PIVOT_CALCULATONS!processor vs. count</c:name>
    <c:fmtId val="31"/>
  </c:pivotSource>
  <c:chart>
    <c:title>
      <c:tx>
        <c:rich>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r>
              <a:rPr lang="en-US" b="1">
                <a:solidFill>
                  <a:srgbClr val="0099CC"/>
                </a:solidFill>
              </a:rPr>
              <a:t>processor_brand vs. model_count</a:t>
            </a:r>
          </a:p>
        </c:rich>
      </c:tx>
      <c:layout>
        <c:manualLayout>
          <c:xMode val="edge"/>
          <c:yMode val="edge"/>
          <c:x val="0.23623797025371829"/>
          <c:y val="3.556095146407949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2166666666666667"/>
              <c:y val="-2.59740259740259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6944444444444445"/>
              <c:y val="-2.164502164502164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dLbl>
          <c:idx val="0"/>
          <c:layout>
            <c:manualLayout>
              <c:x val="-0.19444444444444445"/>
              <c:y val="8.65800865800864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dLbl>
          <c:idx val="0"/>
          <c:layout>
            <c:manualLayout>
              <c:x val="-0.14912908613696016"/>
              <c:y val="8.648977471566053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w="19050">
            <a:solidFill>
              <a:schemeClr val="lt1"/>
            </a:solidFill>
          </a:ln>
          <a:effectLst/>
        </c:spPr>
        <c:dLbl>
          <c:idx val="0"/>
          <c:layout>
            <c:manualLayout>
              <c:x val="0.1220418876211903"/>
              <c:y val="-0.2223575568678915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dLbl>
          <c:idx val="0"/>
          <c:layout>
            <c:manualLayout>
              <c:x val="0.11029679731591983"/>
              <c:y val="0.1295095144356955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0.12615955473098331"/>
              <c:y val="0.135416666666666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c:spPr>
        <c:dLbl>
          <c:idx val="0"/>
          <c:layout>
            <c:manualLayout>
              <c:x val="-7.9158936301793451E-2"/>
              <c:y val="0.1388888888888887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3.9579468150896725E-2"/>
              <c:y val="0.1319444444444444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solidFill>
          <a:ln w="19050">
            <a:solidFill>
              <a:schemeClr val="lt1"/>
            </a:solidFill>
          </a:ln>
          <a:effectLst/>
        </c:spPr>
        <c:dLbl>
          <c:idx val="0"/>
          <c:layout>
            <c:manualLayout>
              <c:x val="2.7210884353741496E-2"/>
              <c:y val="0.12847222222222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w="19050">
            <a:solidFill>
              <a:schemeClr val="lt1"/>
            </a:solidFill>
          </a:ln>
          <a:effectLst/>
        </c:spPr>
        <c:dLbl>
          <c:idx val="0"/>
          <c:layout>
            <c:manualLayout>
              <c:x val="0.23500309214594928"/>
              <c:y val="0.1041666666666666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dLbl>
          <c:idx val="0"/>
          <c:layout>
            <c:manualLayout>
              <c:x val="0.29189857761286331"/>
              <c:y val="1.041666666666666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olidFill>
          <a:ln w="19050">
            <a:solidFill>
              <a:schemeClr val="lt1"/>
            </a:solidFill>
          </a:ln>
          <a:effectLst/>
        </c:spPr>
        <c:dLbl>
          <c:idx val="0"/>
          <c:layout>
            <c:manualLayout>
              <c:x val="0.30426716141001847"/>
              <c:y val="-6.597222222222234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6"/>
          </a:solidFill>
          <a:ln w="19050">
            <a:solidFill>
              <a:schemeClr val="lt1"/>
            </a:solidFill>
          </a:ln>
          <a:effectLst/>
        </c:spPr>
        <c:dLbl>
          <c:idx val="0"/>
          <c:layout>
            <c:manualLayout>
              <c:x val="0.30426716141001847"/>
              <c:y val="-6.597222222222234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6"/>
          </a:solidFill>
          <a:ln w="19050">
            <a:solidFill>
              <a:schemeClr val="lt1"/>
            </a:solidFill>
          </a:ln>
          <a:effectLst/>
        </c:spPr>
        <c:dLbl>
          <c:idx val="0"/>
          <c:layout>
            <c:manualLayout>
              <c:x val="0.29189857761286331"/>
              <c:y val="1.041666666666666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6"/>
          </a:solidFill>
          <a:ln w="19050">
            <a:solidFill>
              <a:schemeClr val="lt1"/>
            </a:solidFill>
          </a:ln>
          <a:effectLst/>
        </c:spPr>
        <c:dLbl>
          <c:idx val="0"/>
          <c:layout>
            <c:manualLayout>
              <c:x val="0.23500309214594928"/>
              <c:y val="0.1041666666666666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6"/>
          </a:solidFill>
          <a:ln w="19050">
            <a:solidFill>
              <a:schemeClr val="lt1"/>
            </a:solidFill>
          </a:ln>
          <a:effectLst/>
        </c:spPr>
        <c:dLbl>
          <c:idx val="0"/>
          <c:layout>
            <c:manualLayout>
              <c:x val="0.11029679731591983"/>
              <c:y val="0.1295095144356955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6"/>
          </a:solidFill>
          <a:ln w="19050">
            <a:solidFill>
              <a:schemeClr val="lt1"/>
            </a:solidFill>
          </a:ln>
          <a:effectLst/>
        </c:spPr>
        <c:dLbl>
          <c:idx val="0"/>
          <c:layout>
            <c:manualLayout>
              <c:x val="2.7210884353741496E-2"/>
              <c:y val="0.12847222222222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6"/>
          </a:solidFill>
          <a:ln w="19050">
            <a:solidFill>
              <a:schemeClr val="lt1"/>
            </a:solidFill>
          </a:ln>
          <a:effectLst/>
        </c:spPr>
        <c:dLbl>
          <c:idx val="0"/>
          <c:layout>
            <c:manualLayout>
              <c:x val="-3.9579468150896725E-2"/>
              <c:y val="0.1319444444444444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6"/>
          </a:solidFill>
          <a:ln w="19050">
            <a:solidFill>
              <a:schemeClr val="lt1"/>
            </a:solidFill>
          </a:ln>
          <a:effectLst/>
        </c:spPr>
        <c:dLbl>
          <c:idx val="0"/>
          <c:layout>
            <c:manualLayout>
              <c:x val="-7.9158936301793451E-2"/>
              <c:y val="0.1388888888888887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6"/>
          </a:solidFill>
          <a:ln w="19050">
            <a:solidFill>
              <a:schemeClr val="lt1"/>
            </a:solidFill>
          </a:ln>
          <a:effectLst/>
        </c:spPr>
        <c:dLbl>
          <c:idx val="0"/>
          <c:layout>
            <c:manualLayout>
              <c:x val="-0.12615955473098331"/>
              <c:y val="0.135416666666666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6"/>
          </a:solidFill>
          <a:ln w="19050">
            <a:solidFill>
              <a:schemeClr val="lt1"/>
            </a:solidFill>
          </a:ln>
          <a:effectLst/>
        </c:spPr>
        <c:dLbl>
          <c:idx val="0"/>
          <c:layout>
            <c:manualLayout>
              <c:x val="-0.14912908613696016"/>
              <c:y val="8.648977471566053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6"/>
          </a:solidFill>
          <a:ln w="19050">
            <a:solidFill>
              <a:schemeClr val="lt1"/>
            </a:solidFill>
          </a:ln>
          <a:effectLst/>
        </c:spPr>
        <c:dLbl>
          <c:idx val="0"/>
          <c:layout>
            <c:manualLayout>
              <c:x val="-0.19444444444444445"/>
              <c:y val="8.65800865800864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6"/>
          </a:solidFill>
          <a:ln w="19050">
            <a:solidFill>
              <a:schemeClr val="lt1"/>
            </a:solidFill>
          </a:ln>
          <a:effectLst/>
        </c:spPr>
        <c:dLbl>
          <c:idx val="0"/>
          <c:layout>
            <c:manualLayout>
              <c:x val="-0.16944444444444445"/>
              <c:y val="-2.164502164502164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6"/>
          </a:solidFill>
          <a:ln w="19050">
            <a:solidFill>
              <a:schemeClr val="lt1"/>
            </a:solidFill>
          </a:ln>
          <a:effectLst/>
        </c:spPr>
        <c:dLbl>
          <c:idx val="0"/>
          <c:layout>
            <c:manualLayout>
              <c:x val="-0.2166666666666667"/>
              <c:y val="-2.59740259740259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6"/>
          </a:solidFill>
          <a:ln w="19050">
            <a:solidFill>
              <a:schemeClr val="lt1"/>
            </a:solidFill>
          </a:ln>
          <a:effectLst/>
        </c:spPr>
        <c:dLbl>
          <c:idx val="0"/>
          <c:layout>
            <c:manualLayout>
              <c:x val="0.1220418876211903"/>
              <c:y val="-0.2223575568678915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99CC"/>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hade val="40000"/>
            </a:schemeClr>
          </a:solidFill>
          <a:ln w="19050">
            <a:solidFill>
              <a:schemeClr val="lt1"/>
            </a:solidFill>
          </a:ln>
          <a:effectLst/>
        </c:spPr>
        <c:dLbl>
          <c:idx val="0"/>
          <c:layout>
            <c:manualLayout>
              <c:x val="0.11282051282051282"/>
              <c:y val="0.15384620561484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hade val="50000"/>
            </a:schemeClr>
          </a:solidFill>
          <a:ln w="19050">
            <a:solidFill>
              <a:schemeClr val="lt1"/>
            </a:solidFill>
          </a:ln>
          <a:effectLst/>
        </c:spPr>
        <c:dLbl>
          <c:idx val="0"/>
          <c:layout>
            <c:manualLayout>
              <c:x val="8.5470085470085472E-2"/>
              <c:y val="0.170940228460942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hade val="60000"/>
            </a:schemeClr>
          </a:solidFill>
          <a:ln w="19050">
            <a:solidFill>
              <a:schemeClr val="lt1"/>
            </a:solidFill>
          </a:ln>
          <a:effectLst/>
        </c:spPr>
        <c:dLbl>
          <c:idx val="0"/>
          <c:layout>
            <c:manualLayout>
              <c:x val="5.4700854700854701E-2"/>
              <c:y val="0.1923077570185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hade val="70000"/>
            </a:schemeClr>
          </a:solidFill>
          <a:ln w="19050">
            <a:solidFill>
              <a:schemeClr val="lt1"/>
            </a:solidFill>
          </a:ln>
          <a:effectLst/>
        </c:spPr>
        <c:dLbl>
          <c:idx val="0"/>
          <c:layout>
            <c:manualLayout>
              <c:x val="4.1025641025640963E-2"/>
              <c:y val="0.21794879128770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hade val="80000"/>
            </a:schemeClr>
          </a:solidFill>
          <a:ln w="19050">
            <a:solidFill>
              <a:schemeClr val="lt1"/>
            </a:solidFill>
          </a:ln>
          <a:effectLst/>
        </c:spPr>
        <c:dLbl>
          <c:idx val="0"/>
          <c:layout>
            <c:manualLayout>
              <c:x val="-3.0769230769230833E-2"/>
              <c:y val="0.2500002523723845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6615384615384609E-2"/>
                  <c:h val="3.8397617066295534E-2"/>
                </c:manualLayout>
              </c15:layout>
            </c:ext>
          </c:extLst>
        </c:dLbl>
      </c:pivotFmt>
      <c:pivotFmt>
        <c:idx val="34"/>
        <c:spPr>
          <a:solidFill>
            <a:schemeClr val="accent6">
              <a:shade val="90000"/>
            </a:schemeClr>
          </a:solidFill>
          <a:ln w="19050">
            <a:solidFill>
              <a:schemeClr val="lt1"/>
            </a:solidFill>
          </a:ln>
          <a:effectLst/>
        </c:spPr>
        <c:dLbl>
          <c:idx val="0"/>
          <c:layout>
            <c:manualLayout>
              <c:x val="-6.4957264957265018E-2"/>
              <c:y val="0.213675285576177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w="19050">
            <a:solidFill>
              <a:schemeClr val="lt1"/>
            </a:solidFill>
          </a:ln>
          <a:effectLst/>
        </c:spPr>
        <c:dLbl>
          <c:idx val="0"/>
          <c:layout>
            <c:manualLayout>
              <c:x val="-7.1794871794871859E-2"/>
              <c:y val="0.18376074559551303"/>
            </c:manualLayout>
          </c:layou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tint val="90000"/>
            </a:schemeClr>
          </a:solidFill>
          <a:ln w="19050">
            <a:solidFill>
              <a:schemeClr val="lt1"/>
            </a:solidFill>
          </a:ln>
          <a:effectLst/>
        </c:spPr>
        <c:dLbl>
          <c:idx val="0"/>
          <c:layout>
            <c:manualLayout>
              <c:x val="-0.13333333333333333"/>
              <c:y val="0.20940177986465439"/>
            </c:manualLayout>
          </c:layou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w="19050">
            <a:solidFill>
              <a:schemeClr val="lt1"/>
            </a:solidFill>
          </a:ln>
          <a:effectLst/>
        </c:spPr>
        <c:dLbl>
          <c:idx val="0"/>
          <c:layout>
            <c:manualLayout>
              <c:x val="-0.142222222222222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tint val="93000"/>
            </a:schemeClr>
          </a:solidFill>
          <a:ln w="19050">
            <a:solidFill>
              <a:schemeClr val="lt1"/>
            </a:solidFill>
          </a:ln>
          <a:effectLst/>
        </c:spPr>
        <c:dLbl>
          <c:idx val="0"/>
          <c:layout>
            <c:manualLayout>
              <c:x val="-0.1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tint val="60000"/>
            </a:schemeClr>
          </a:solidFill>
          <a:ln w="19050">
            <a:solidFill>
              <a:schemeClr val="lt1"/>
            </a:solidFill>
          </a:ln>
          <a:effectLst/>
        </c:spPr>
        <c:dLbl>
          <c:idx val="0"/>
          <c:layout>
            <c:manualLayout>
              <c:x val="-0.1884444444444444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tint val="50000"/>
            </a:schemeClr>
          </a:solidFill>
          <a:ln w="19050">
            <a:solidFill>
              <a:schemeClr val="lt1"/>
            </a:solidFill>
          </a:ln>
          <a:effectLst/>
        </c:spPr>
        <c:dLbl>
          <c:idx val="0"/>
          <c:layout>
            <c:manualLayout>
              <c:x val="-3.2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tint val="40000"/>
            </a:schemeClr>
          </a:solidFill>
          <a:ln w="19050">
            <a:solidFill>
              <a:schemeClr val="lt1"/>
            </a:solidFill>
          </a:ln>
          <a:effectLst/>
        </c:spPr>
      </c:pivotFmt>
    </c:pivotFmts>
    <c:plotArea>
      <c:layout>
        <c:manualLayout>
          <c:layoutTarget val="inner"/>
          <c:xMode val="edge"/>
          <c:yMode val="edge"/>
          <c:x val="0.21392147856517932"/>
          <c:y val="4.2465285898668603E-2"/>
          <c:w val="0.58376864863723021"/>
          <c:h val="0.9575347141013314"/>
        </c:manualLayout>
      </c:layout>
      <c:doughnutChart>
        <c:varyColors val="1"/>
        <c:ser>
          <c:idx val="0"/>
          <c:order val="0"/>
          <c:tx>
            <c:strRef>
              <c:f>PIVOT_CALCULATONS!$B$395</c:f>
              <c:strCache>
                <c:ptCount val="1"/>
                <c:pt idx="0">
                  <c:v>Total</c:v>
                </c:pt>
              </c:strCache>
            </c:strRef>
          </c:tx>
          <c:explosion val="3"/>
          <c:dPt>
            <c:idx val="0"/>
            <c:bubble3D val="0"/>
            <c:spPr>
              <a:solidFill>
                <a:schemeClr val="accent6">
                  <a:shade val="40000"/>
                </a:schemeClr>
              </a:solidFill>
              <a:ln w="19050">
                <a:solidFill>
                  <a:schemeClr val="lt1"/>
                </a:solidFill>
              </a:ln>
              <a:effectLst/>
            </c:spPr>
            <c:extLst>
              <c:ext xmlns:c16="http://schemas.microsoft.com/office/drawing/2014/chart" uri="{C3380CC4-5D6E-409C-BE32-E72D297353CC}">
                <c16:uniqueId val="{00000001-67E4-4DA2-8A2D-FDAFC24D876D}"/>
              </c:ext>
            </c:extLst>
          </c:dPt>
          <c:dPt>
            <c:idx val="1"/>
            <c:bubble3D val="0"/>
            <c:spPr>
              <a:solidFill>
                <a:schemeClr val="accent6">
                  <a:tint val="50000"/>
                </a:schemeClr>
              </a:solidFill>
              <a:ln w="19050">
                <a:solidFill>
                  <a:schemeClr val="lt1"/>
                </a:solidFill>
              </a:ln>
              <a:effectLst/>
            </c:spPr>
            <c:extLst>
              <c:ext xmlns:c16="http://schemas.microsoft.com/office/drawing/2014/chart" uri="{C3380CC4-5D6E-409C-BE32-E72D297353CC}">
                <c16:uniqueId val="{00000003-67E4-4DA2-8A2D-FDAFC24D876D}"/>
              </c:ext>
            </c:extLst>
          </c:dPt>
          <c:dPt>
            <c:idx val="2"/>
            <c:bubble3D val="0"/>
            <c:spPr>
              <a:solidFill>
                <a:schemeClr val="accent6">
                  <a:shade val="80000"/>
                </a:schemeClr>
              </a:solidFill>
              <a:ln w="19050">
                <a:solidFill>
                  <a:schemeClr val="lt1"/>
                </a:solidFill>
              </a:ln>
              <a:effectLst/>
            </c:spPr>
            <c:extLst>
              <c:ext xmlns:c16="http://schemas.microsoft.com/office/drawing/2014/chart" uri="{C3380CC4-5D6E-409C-BE32-E72D297353CC}">
                <c16:uniqueId val="{00000005-67E4-4DA2-8A2D-FDAFC24D876D}"/>
              </c:ext>
            </c:extLst>
          </c:dPt>
          <c:dPt>
            <c:idx val="3"/>
            <c:bubble3D val="0"/>
            <c:spPr>
              <a:solidFill>
                <a:schemeClr val="accent6">
                  <a:shade val="90000"/>
                </a:schemeClr>
              </a:solidFill>
              <a:ln w="19050">
                <a:solidFill>
                  <a:schemeClr val="lt1"/>
                </a:solidFill>
              </a:ln>
              <a:effectLst/>
            </c:spPr>
            <c:extLst>
              <c:ext xmlns:c16="http://schemas.microsoft.com/office/drawing/2014/chart" uri="{C3380CC4-5D6E-409C-BE32-E72D297353CC}">
                <c16:uniqueId val="{00000007-67E4-4DA2-8A2D-FDAFC24D876D}"/>
              </c:ext>
            </c:extLst>
          </c:dPt>
          <c:dPt>
            <c:idx val="4"/>
            <c:bubble3D val="0"/>
            <c:spPr>
              <a:solidFill>
                <a:schemeClr val="accent6">
                  <a:tint val="93000"/>
                </a:schemeClr>
              </a:solidFill>
              <a:ln w="19050">
                <a:solidFill>
                  <a:schemeClr val="lt1"/>
                </a:solidFill>
              </a:ln>
              <a:effectLst/>
            </c:spPr>
            <c:extLst>
              <c:ext xmlns:c16="http://schemas.microsoft.com/office/drawing/2014/chart" uri="{C3380CC4-5D6E-409C-BE32-E72D297353CC}">
                <c16:uniqueId val="{00000009-67E4-4DA2-8A2D-FDAFC24D876D}"/>
              </c:ext>
            </c:extLst>
          </c:dPt>
          <c:dPt>
            <c:idx val="5"/>
            <c:bubble3D val="0"/>
            <c:spPr>
              <a:solidFill>
                <a:schemeClr val="accent6">
                  <a:tint val="60000"/>
                </a:schemeClr>
              </a:solidFill>
              <a:ln w="19050">
                <a:solidFill>
                  <a:schemeClr val="lt1"/>
                </a:solidFill>
              </a:ln>
              <a:effectLst/>
            </c:spPr>
            <c:extLst>
              <c:ext xmlns:c16="http://schemas.microsoft.com/office/drawing/2014/chart" uri="{C3380CC4-5D6E-409C-BE32-E72D297353CC}">
                <c16:uniqueId val="{0000000B-67E4-4DA2-8A2D-FDAFC24D876D}"/>
              </c:ext>
            </c:extLst>
          </c:dPt>
          <c:dPt>
            <c:idx val="6"/>
            <c:bubble3D val="0"/>
            <c:spPr>
              <a:solidFill>
                <a:schemeClr val="accent6">
                  <a:tint val="62000"/>
                </a:schemeClr>
              </a:solidFill>
              <a:ln w="19050">
                <a:solidFill>
                  <a:schemeClr val="lt1"/>
                </a:solidFill>
              </a:ln>
              <a:effectLst/>
            </c:spPr>
            <c:extLst>
              <c:ext xmlns:c16="http://schemas.microsoft.com/office/drawing/2014/chart" uri="{C3380CC4-5D6E-409C-BE32-E72D297353CC}">
                <c16:uniqueId val="{0000000D-67E4-4DA2-8A2D-FDAFC24D876D}"/>
              </c:ext>
            </c:extLst>
          </c:dPt>
          <c:dPt>
            <c:idx val="7"/>
            <c:bubble3D val="0"/>
            <c:spPr>
              <a:solidFill>
                <a:schemeClr val="accent6">
                  <a:tint val="40000"/>
                </a:schemeClr>
              </a:solidFill>
              <a:ln w="19050">
                <a:solidFill>
                  <a:schemeClr val="lt1"/>
                </a:solidFill>
              </a:ln>
              <a:effectLst/>
            </c:spPr>
            <c:extLst>
              <c:ext xmlns:c16="http://schemas.microsoft.com/office/drawing/2014/chart" uri="{C3380CC4-5D6E-409C-BE32-E72D297353CC}">
                <c16:uniqueId val="{0000000F-67E4-4DA2-8A2D-FDAFC24D876D}"/>
              </c:ext>
            </c:extLst>
          </c:dPt>
          <c:dPt>
            <c:idx val="8"/>
            <c:bubble3D val="0"/>
            <c:spPr>
              <a:solidFill>
                <a:schemeClr val="accent6">
                  <a:tint val="30000"/>
                </a:schemeClr>
              </a:solidFill>
              <a:ln w="19050">
                <a:solidFill>
                  <a:schemeClr val="lt1"/>
                </a:solidFill>
              </a:ln>
              <a:effectLst/>
            </c:spPr>
            <c:extLst>
              <c:ext xmlns:c16="http://schemas.microsoft.com/office/drawing/2014/chart" uri="{C3380CC4-5D6E-409C-BE32-E72D297353CC}">
                <c16:uniqueId val="{00000011-67E4-4DA2-8A2D-FDAFC24D876D}"/>
              </c:ext>
            </c:extLst>
          </c:dPt>
          <c:dPt>
            <c:idx val="9"/>
            <c:bubble3D val="0"/>
            <c:spPr>
              <a:solidFill>
                <a:schemeClr val="accent6">
                  <a:tint val="15000"/>
                </a:schemeClr>
              </a:solidFill>
              <a:ln w="19050">
                <a:solidFill>
                  <a:schemeClr val="lt1"/>
                </a:solidFill>
              </a:ln>
              <a:effectLst/>
            </c:spPr>
            <c:extLst>
              <c:ext xmlns:c16="http://schemas.microsoft.com/office/drawing/2014/chart" uri="{C3380CC4-5D6E-409C-BE32-E72D297353CC}">
                <c16:uniqueId val="{00000013-67E4-4DA2-8A2D-FDAFC24D876D}"/>
              </c:ext>
            </c:extLst>
          </c:dPt>
          <c:dPt>
            <c:idx val="10"/>
            <c:bubble3D val="0"/>
            <c:spPr>
              <a:solidFill>
                <a:schemeClr val="accent6">
                  <a:tint val="99000"/>
                </a:schemeClr>
              </a:solidFill>
              <a:ln w="19050">
                <a:solidFill>
                  <a:schemeClr val="lt1"/>
                </a:solidFill>
              </a:ln>
              <a:effectLst/>
            </c:spPr>
            <c:extLst>
              <c:ext xmlns:c16="http://schemas.microsoft.com/office/drawing/2014/chart" uri="{C3380CC4-5D6E-409C-BE32-E72D297353CC}">
                <c16:uniqueId val="{00000015-67E4-4DA2-8A2D-FDAFC24D876D}"/>
              </c:ext>
            </c:extLst>
          </c:dPt>
          <c:dPt>
            <c:idx val="11"/>
            <c:bubble3D val="0"/>
            <c:spPr>
              <a:solidFill>
                <a:schemeClr val="accent6">
                  <a:tint val="84000"/>
                </a:schemeClr>
              </a:solidFill>
              <a:ln w="19050">
                <a:solidFill>
                  <a:schemeClr val="lt1"/>
                </a:solidFill>
              </a:ln>
              <a:effectLst/>
            </c:spPr>
            <c:extLst>
              <c:ext xmlns:c16="http://schemas.microsoft.com/office/drawing/2014/chart" uri="{C3380CC4-5D6E-409C-BE32-E72D297353CC}">
                <c16:uniqueId val="{00000017-67E4-4DA2-8A2D-FDAFC24D876D}"/>
              </c:ext>
            </c:extLst>
          </c:dPt>
          <c:dPt>
            <c:idx val="12"/>
            <c:bubble3D val="0"/>
            <c:spPr>
              <a:solidFill>
                <a:schemeClr val="accent6">
                  <a:tint val="68000"/>
                </a:schemeClr>
              </a:solidFill>
              <a:ln w="19050">
                <a:solidFill>
                  <a:schemeClr val="lt1"/>
                </a:solidFill>
              </a:ln>
              <a:effectLst/>
            </c:spPr>
            <c:extLst>
              <c:ext xmlns:c16="http://schemas.microsoft.com/office/drawing/2014/chart" uri="{C3380CC4-5D6E-409C-BE32-E72D297353CC}">
                <c16:uniqueId val="{00000019-67E4-4DA2-8A2D-FDAFC24D876D}"/>
              </c:ext>
            </c:extLst>
          </c:dPt>
          <c:dLbls>
            <c:dLbl>
              <c:idx val="0"/>
              <c:layout>
                <c:manualLayout>
                  <c:x val="0.11282051282051282"/>
                  <c:y val="0.15384620561484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7E4-4DA2-8A2D-FDAFC24D876D}"/>
                </c:ext>
              </c:extLst>
            </c:dLbl>
            <c:dLbl>
              <c:idx val="1"/>
              <c:layout>
                <c:manualLayout>
                  <c:x val="-3.200000000000000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7E4-4DA2-8A2D-FDAFC24D876D}"/>
                </c:ext>
              </c:extLst>
            </c:dLbl>
            <c:dLbl>
              <c:idx val="2"/>
              <c:layout>
                <c:manualLayout>
                  <c:x val="-3.0769230769230833E-2"/>
                  <c:y val="0.2500002523723845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6615384615384609E-2"/>
                      <c:h val="3.8397617066295534E-2"/>
                    </c:manualLayout>
                  </c15:layout>
                </c:ext>
                <c:ext xmlns:c16="http://schemas.microsoft.com/office/drawing/2014/chart" uri="{C3380CC4-5D6E-409C-BE32-E72D297353CC}">
                  <c16:uniqueId val="{00000005-67E4-4DA2-8A2D-FDAFC24D876D}"/>
                </c:ext>
              </c:extLst>
            </c:dLbl>
            <c:dLbl>
              <c:idx val="3"/>
              <c:layout>
                <c:manualLayout>
                  <c:x val="-6.4957264957265018E-2"/>
                  <c:y val="0.213675285576177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7E4-4DA2-8A2D-FDAFC24D876D}"/>
                </c:ext>
              </c:extLst>
            </c:dLbl>
            <c:dLbl>
              <c:idx val="4"/>
              <c:layout>
                <c:manualLayout>
                  <c:x val="-0.1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7E4-4DA2-8A2D-FDAFC24D876D}"/>
                </c:ext>
              </c:extLst>
            </c:dLbl>
            <c:dLbl>
              <c:idx val="5"/>
              <c:layout>
                <c:manualLayout>
                  <c:x val="-0.18844444444444447"/>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7E4-4DA2-8A2D-FDAFC24D876D}"/>
                </c:ext>
              </c:extLst>
            </c:dLbl>
            <c:dLbl>
              <c:idx val="6"/>
              <c:layout>
                <c:manualLayout>
                  <c:x val="-0.1422222222222222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7E4-4DA2-8A2D-FDAFC24D87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PIVOT_CALCULATONS!$A$396:$A$404</c:f>
              <c:strCache>
                <c:ptCount val="8"/>
                <c:pt idx="0">
                  <c:v>fusion</c:v>
                </c:pt>
                <c:pt idx="1">
                  <c:v>helio</c:v>
                </c:pt>
                <c:pt idx="2">
                  <c:v>kirin</c:v>
                </c:pt>
                <c:pt idx="3">
                  <c:v>google</c:v>
                </c:pt>
                <c:pt idx="4">
                  <c:v>exynos</c:v>
                </c:pt>
                <c:pt idx="5">
                  <c:v>dimensity</c:v>
                </c:pt>
                <c:pt idx="6">
                  <c:v>bionic</c:v>
                </c:pt>
                <c:pt idx="7">
                  <c:v>snapdragon</c:v>
                </c:pt>
              </c:strCache>
            </c:strRef>
          </c:cat>
          <c:val>
            <c:numRef>
              <c:f>PIVOT_CALCULATONS!$B$396:$B$404</c:f>
              <c:numCache>
                <c:formatCode>0</c:formatCode>
                <c:ptCount val="8"/>
                <c:pt idx="0">
                  <c:v>1</c:v>
                </c:pt>
                <c:pt idx="1">
                  <c:v>1</c:v>
                </c:pt>
                <c:pt idx="2">
                  <c:v>5</c:v>
                </c:pt>
                <c:pt idx="3">
                  <c:v>7</c:v>
                </c:pt>
                <c:pt idx="4">
                  <c:v>19</c:v>
                </c:pt>
                <c:pt idx="5">
                  <c:v>30</c:v>
                </c:pt>
                <c:pt idx="6">
                  <c:v>44</c:v>
                </c:pt>
                <c:pt idx="7">
                  <c:v>138</c:v>
                </c:pt>
              </c:numCache>
            </c:numRef>
          </c:val>
          <c:extLst>
            <c:ext xmlns:c16="http://schemas.microsoft.com/office/drawing/2014/chart" uri="{C3380CC4-5D6E-409C-BE32-E72D297353CC}">
              <c16:uniqueId val="{0000001A-67E4-4DA2-8A2D-FDAFC24D876D}"/>
            </c:ext>
          </c:extLst>
        </c:ser>
        <c:dLbls>
          <c:showLegendKey val="0"/>
          <c:showVal val="1"/>
          <c:showCatName val="0"/>
          <c:showSerName val="0"/>
          <c:showPercent val="0"/>
          <c:showBubbleSize val="0"/>
          <c:showLeaderLines val="1"/>
        </c:dLbls>
        <c:firstSliceAng val="182"/>
        <c:holeSize val="13"/>
      </c:doughnutChart>
      <c:spPr>
        <a:noFill/>
        <a:ln>
          <a:noFill/>
        </a:ln>
        <a:effectLst/>
      </c:spPr>
    </c:plotArea>
    <c:legend>
      <c:legendPos val="r"/>
      <c:layout>
        <c:manualLayout>
          <c:xMode val="edge"/>
          <c:yMode val="edge"/>
          <c:x val="0.79806285752742445"/>
          <c:y val="0.17573906920171564"/>
          <c:w val="0.19851833905377209"/>
          <c:h val="0.774903655335766"/>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0099CC"/>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[smartphones_data_clean.xlsx]PIVOT_CALCULATONS!Processor vs. price</c:name>
    <c:fmtId val="28"/>
  </c:pivotSource>
  <c:chart>
    <c:title>
      <c:tx>
        <c:rich>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r>
              <a:rPr lang="en-US" b="1">
                <a:solidFill>
                  <a:srgbClr val="0099CC"/>
                </a:solidFill>
              </a:rPr>
              <a:t>processor_brand</a:t>
            </a:r>
            <a:r>
              <a:rPr lang="en-US" b="1" baseline="0">
                <a:solidFill>
                  <a:srgbClr val="0099CC"/>
                </a:solidFill>
              </a:rPr>
              <a:t> vs. avg_price</a:t>
            </a:r>
            <a:endParaRPr lang="en-US" b="1">
              <a:solidFill>
                <a:srgbClr val="0099CC"/>
              </a:solidFill>
            </a:endParaRPr>
          </a:p>
        </c:rich>
      </c:tx>
      <c:layout>
        <c:manualLayout>
          <c:xMode val="edge"/>
          <c:yMode val="edge"/>
          <c:x val="8.9188275549325957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71442950162198E-2"/>
          <c:y val="1.9619047619047619E-2"/>
          <c:w val="0.89249467710341512"/>
          <c:h val="0.68725209348831395"/>
        </c:manualLayout>
      </c:layout>
      <c:barChart>
        <c:barDir val="col"/>
        <c:grouping val="stacked"/>
        <c:varyColors val="0"/>
        <c:ser>
          <c:idx val="0"/>
          <c:order val="0"/>
          <c:tx>
            <c:strRef>
              <c:f>PIVOT_CALCULATONS!$B$377</c:f>
              <c:strCache>
                <c:ptCount val="1"/>
                <c:pt idx="0">
                  <c:v>Total</c:v>
                </c:pt>
              </c:strCache>
            </c:strRef>
          </c:tx>
          <c:spPr>
            <a:solidFill>
              <a:srgbClr val="0099CC"/>
            </a:solidFill>
            <a:ln>
              <a:noFill/>
            </a:ln>
            <a:effectLst/>
          </c:spPr>
          <c:invertIfNegative val="0"/>
          <c:cat>
            <c:strRef>
              <c:f>PIVOT_CALCULATONS!$A$378:$A$386</c:f>
              <c:strCache>
                <c:ptCount val="8"/>
                <c:pt idx="0">
                  <c:v>dimensity</c:v>
                </c:pt>
                <c:pt idx="1">
                  <c:v>fusion</c:v>
                </c:pt>
                <c:pt idx="2">
                  <c:v>google</c:v>
                </c:pt>
                <c:pt idx="3">
                  <c:v>exynos</c:v>
                </c:pt>
                <c:pt idx="4">
                  <c:v>helio</c:v>
                </c:pt>
                <c:pt idx="5">
                  <c:v>snapdragon</c:v>
                </c:pt>
                <c:pt idx="6">
                  <c:v>bionic</c:v>
                </c:pt>
                <c:pt idx="7">
                  <c:v>kirin</c:v>
                </c:pt>
              </c:strCache>
            </c:strRef>
          </c:cat>
          <c:val>
            <c:numRef>
              <c:f>PIVOT_CALCULATONS!$B$378:$B$386</c:f>
              <c:numCache>
                <c:formatCode>_("$"* #,##0_);_("$"* \(#,##0\);_("$"* "-"??_);_(@_)</c:formatCode>
                <c:ptCount val="8"/>
                <c:pt idx="0">
                  <c:v>49494.566666666666</c:v>
                </c:pt>
                <c:pt idx="1">
                  <c:v>52990</c:v>
                </c:pt>
                <c:pt idx="2">
                  <c:v>62079.857142857145</c:v>
                </c:pt>
                <c:pt idx="3">
                  <c:v>67095.631578947374</c:v>
                </c:pt>
                <c:pt idx="4">
                  <c:v>69999</c:v>
                </c:pt>
                <c:pt idx="5">
                  <c:v>77422.340579710144</c:v>
                </c:pt>
                <c:pt idx="6">
                  <c:v>98442.727272727279</c:v>
                </c:pt>
                <c:pt idx="7">
                  <c:v>127392</c:v>
                </c:pt>
              </c:numCache>
            </c:numRef>
          </c:val>
          <c:extLst>
            <c:ext xmlns:c16="http://schemas.microsoft.com/office/drawing/2014/chart" uri="{C3380CC4-5D6E-409C-BE32-E72D297353CC}">
              <c16:uniqueId val="{00000000-E3D4-49A7-B83E-56E5381A11C9}"/>
            </c:ext>
          </c:extLst>
        </c:ser>
        <c:dLbls>
          <c:showLegendKey val="0"/>
          <c:showVal val="0"/>
          <c:showCatName val="0"/>
          <c:showSerName val="0"/>
          <c:showPercent val="0"/>
          <c:showBubbleSize val="0"/>
        </c:dLbls>
        <c:gapWidth val="150"/>
        <c:overlap val="100"/>
        <c:axId val="1137439087"/>
        <c:axId val="1137449167"/>
      </c:barChart>
      <c:catAx>
        <c:axId val="113743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99CC"/>
                </a:solidFill>
                <a:latin typeface="+mn-lt"/>
                <a:ea typeface="+mn-ea"/>
                <a:cs typeface="+mn-cs"/>
              </a:defRPr>
            </a:pPr>
            <a:endParaRPr lang="en-US"/>
          </a:p>
        </c:txPr>
        <c:crossAx val="1137449167"/>
        <c:crosses val="autoZero"/>
        <c:auto val="1"/>
        <c:lblAlgn val="ctr"/>
        <c:lblOffset val="100"/>
        <c:noMultiLvlLbl val="0"/>
      </c:catAx>
      <c:valAx>
        <c:axId val="1137449167"/>
        <c:scaling>
          <c:orientation val="minMax"/>
        </c:scaling>
        <c:delete val="1"/>
        <c:axPos val="l"/>
        <c:numFmt formatCode="_(&quot;$&quot;* #,##0_);_(&quot;$&quot;* \(#,##0\);_(&quot;$&quot;* &quot;-&quot;??_);_(@_)" sourceLinked="1"/>
        <c:majorTickMark val="out"/>
        <c:minorTickMark val="none"/>
        <c:tickLblPos val="nextTo"/>
        <c:crossAx val="1137439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[smartphones_data_clean.xlsx]PIVOT_CALCULATONS!processor vs. performance_rate</c:name>
    <c:fmtId val="31"/>
  </c:pivotSource>
  <c:chart>
    <c:title>
      <c:tx>
        <c:rich>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r>
              <a:rPr lang="en-US" b="1">
                <a:solidFill>
                  <a:srgbClr val="0099CC"/>
                </a:solidFill>
              </a:rPr>
              <a:t>processor_brand vs. performance</a:t>
            </a:r>
          </a:p>
        </c:rich>
      </c:tx>
      <c:layout>
        <c:manualLayout>
          <c:xMode val="edge"/>
          <c:yMode val="edge"/>
          <c:x val="3.2205033194380117E-2"/>
          <c:y val="5.3734192316869482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circle"/>
          <c:size val="9"/>
          <c:spPr>
            <a:gradFill>
              <a:gsLst>
                <a:gs pos="91000">
                  <a:srgbClr val="6CBCCD"/>
                </a:gs>
                <a:gs pos="0">
                  <a:srgbClr val="0099CC"/>
                </a:gs>
                <a:gs pos="32000">
                  <a:schemeClr val="accent1">
                    <a:lumMod val="45000"/>
                    <a:lumOff val="55000"/>
                  </a:schemeClr>
                </a:gs>
              </a:gsLst>
              <a:lin ang="5400000" scaled="1"/>
            </a:gra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37357830271217E-2"/>
          <c:y val="0.15560913836613594"/>
          <c:w val="0.89961942257217853"/>
          <c:h val="0.58442654847983844"/>
        </c:manualLayout>
      </c:layout>
      <c:lineChart>
        <c:grouping val="stacked"/>
        <c:varyColors val="0"/>
        <c:ser>
          <c:idx val="0"/>
          <c:order val="0"/>
          <c:tx>
            <c:strRef>
              <c:f>PIVOT_CALCULATONS!$B$359</c:f>
              <c:strCache>
                <c:ptCount val="1"/>
                <c:pt idx="0">
                  <c:v>Total</c:v>
                </c:pt>
              </c:strCache>
            </c:strRef>
          </c:tx>
          <c:spPr>
            <a:ln w="28575" cap="rnd">
              <a:noFill/>
              <a:round/>
            </a:ln>
            <a:effectLst/>
          </c:spPr>
          <c:marker>
            <c:symbol val="circle"/>
            <c:size val="9"/>
            <c:spPr>
              <a:gradFill>
                <a:gsLst>
                  <a:gs pos="91000">
                    <a:srgbClr val="6CBCCD"/>
                  </a:gs>
                  <a:gs pos="0">
                    <a:srgbClr val="0099CC"/>
                  </a:gs>
                  <a:gs pos="32000">
                    <a:schemeClr val="accent1">
                      <a:lumMod val="45000"/>
                      <a:lumOff val="55000"/>
                    </a:schemeClr>
                  </a:gs>
                </a:gsLst>
                <a:lin ang="5400000" scaled="1"/>
              </a:gradFill>
              <a:ln w="9525">
                <a:solidFill>
                  <a:schemeClr val="accent6"/>
                </a:solidFill>
              </a:ln>
              <a:effectLst/>
            </c:spPr>
          </c:marker>
          <c:cat>
            <c:strRef>
              <c:f>PIVOT_CALCULATONS!$A$360:$A$368</c:f>
              <c:strCache>
                <c:ptCount val="8"/>
                <c:pt idx="0">
                  <c:v>fusion</c:v>
                </c:pt>
                <c:pt idx="1">
                  <c:v>bionic</c:v>
                </c:pt>
                <c:pt idx="2">
                  <c:v>exynos</c:v>
                </c:pt>
                <c:pt idx="3">
                  <c:v>kirin</c:v>
                </c:pt>
                <c:pt idx="4">
                  <c:v>snapdragon</c:v>
                </c:pt>
                <c:pt idx="5">
                  <c:v>google</c:v>
                </c:pt>
                <c:pt idx="6">
                  <c:v>helio</c:v>
                </c:pt>
                <c:pt idx="7">
                  <c:v>dimensity</c:v>
                </c:pt>
              </c:strCache>
            </c:strRef>
          </c:cat>
          <c:val>
            <c:numRef>
              <c:f>PIVOT_CALCULATONS!$B$360:$B$368</c:f>
              <c:numCache>
                <c:formatCode>0.00</c:formatCode>
                <c:ptCount val="8"/>
                <c:pt idx="0">
                  <c:v>460.29250000000002</c:v>
                </c:pt>
                <c:pt idx="1">
                  <c:v>856.17704545454535</c:v>
                </c:pt>
                <c:pt idx="2">
                  <c:v>940.3632894736844</c:v>
                </c:pt>
                <c:pt idx="3">
                  <c:v>963.26199999999994</c:v>
                </c:pt>
                <c:pt idx="4">
                  <c:v>1001.4942028985504</c:v>
                </c:pt>
                <c:pt idx="5">
                  <c:v>1011.9250000000002</c:v>
                </c:pt>
                <c:pt idx="6">
                  <c:v>1127.2250000000001</c:v>
                </c:pt>
                <c:pt idx="7">
                  <c:v>1135.9016666666664</c:v>
                </c:pt>
              </c:numCache>
            </c:numRef>
          </c:val>
          <c:smooth val="0"/>
          <c:extLst>
            <c:ext xmlns:c16="http://schemas.microsoft.com/office/drawing/2014/chart" uri="{C3380CC4-5D6E-409C-BE32-E72D297353CC}">
              <c16:uniqueId val="{00000000-2488-411C-B498-6EE77B6C6B53}"/>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1137487567"/>
        <c:axId val="1137488527"/>
      </c:lineChart>
      <c:catAx>
        <c:axId val="1137487567"/>
        <c:scaling>
          <c:orientation val="minMax"/>
        </c:scaling>
        <c:delete val="0"/>
        <c:axPos val="b"/>
        <c:numFmt formatCode="General" sourceLinked="1"/>
        <c:majorTickMark val="out"/>
        <c:minorTickMark val="none"/>
        <c:tickLblPos val="nextTo"/>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defRPr sz="900" b="1" i="0" u="none" strike="noStrike" kern="1200" baseline="0">
                <a:solidFill>
                  <a:srgbClr val="0099CC"/>
                </a:solidFill>
                <a:latin typeface="+mn-lt"/>
                <a:ea typeface="+mn-ea"/>
                <a:cs typeface="+mn-cs"/>
              </a:defRPr>
            </a:pPr>
            <a:endParaRPr lang="en-US"/>
          </a:p>
        </c:txPr>
        <c:crossAx val="1137488527"/>
        <c:crosses val="autoZero"/>
        <c:auto val="1"/>
        <c:lblAlgn val="ctr"/>
        <c:lblOffset val="100"/>
        <c:noMultiLvlLbl val="0"/>
      </c:catAx>
      <c:valAx>
        <c:axId val="1137488527"/>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99CC"/>
                </a:solidFill>
                <a:latin typeface="+mn-lt"/>
                <a:ea typeface="+mn-ea"/>
                <a:cs typeface="+mn-cs"/>
              </a:defRPr>
            </a:pPr>
            <a:endParaRPr lang="en-US"/>
          </a:p>
        </c:txPr>
        <c:crossAx val="1137487567"/>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[smartphones_data_clean.xlsx]PIVOT_CALCULATONS!processor vs. value for money</c:name>
    <c:fmtId val="29"/>
  </c:pivotSource>
  <c:chart>
    <c:title>
      <c:tx>
        <c:rich>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r>
              <a:rPr lang="en-US" b="1">
                <a:solidFill>
                  <a:srgbClr val="0099CC"/>
                </a:solidFill>
              </a:rPr>
              <a:t>processor_brand vs. value_for_money</a:t>
            </a:r>
          </a:p>
        </c:rich>
      </c:tx>
      <c:layout>
        <c:manualLayout>
          <c:xMode val="edge"/>
          <c:yMode val="edge"/>
          <c:x val="0.27610954291090967"/>
          <c:y val="1.476015331963983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08114610673667"/>
          <c:y val="0.19486111111111112"/>
          <c:w val="0.78609951881014872"/>
          <c:h val="0.72088764946048411"/>
        </c:manualLayout>
      </c:layout>
      <c:barChart>
        <c:barDir val="bar"/>
        <c:grouping val="clustered"/>
        <c:varyColors val="0"/>
        <c:ser>
          <c:idx val="0"/>
          <c:order val="0"/>
          <c:tx>
            <c:strRef>
              <c:f>PIVOT_CALCULATONS!$B$341</c:f>
              <c:strCache>
                <c:ptCount val="1"/>
                <c:pt idx="0">
                  <c:v>Total</c:v>
                </c:pt>
              </c:strCache>
            </c:strRef>
          </c:tx>
          <c:spPr>
            <a:solidFill>
              <a:srgbClr val="0099CC"/>
            </a:solidFill>
            <a:ln>
              <a:noFill/>
            </a:ln>
            <a:effectLst/>
          </c:spPr>
          <c:invertIfNegative val="0"/>
          <c:cat>
            <c:strRef>
              <c:f>PIVOT_CALCULATONS!$A$342:$A$350</c:f>
              <c:strCache>
                <c:ptCount val="8"/>
                <c:pt idx="0">
                  <c:v>fusion</c:v>
                </c:pt>
                <c:pt idx="1">
                  <c:v>kirin</c:v>
                </c:pt>
                <c:pt idx="2">
                  <c:v>bionic</c:v>
                </c:pt>
                <c:pt idx="3">
                  <c:v>exynos</c:v>
                </c:pt>
                <c:pt idx="4">
                  <c:v>helio</c:v>
                </c:pt>
                <c:pt idx="5">
                  <c:v>snapdragon</c:v>
                </c:pt>
                <c:pt idx="6">
                  <c:v>google</c:v>
                </c:pt>
                <c:pt idx="7">
                  <c:v>dimensity</c:v>
                </c:pt>
              </c:strCache>
            </c:strRef>
          </c:cat>
          <c:val>
            <c:numRef>
              <c:f>PIVOT_CALCULATONS!$B$342:$B$350</c:f>
              <c:numCache>
                <c:formatCode>0.00</c:formatCode>
                <c:ptCount val="8"/>
                <c:pt idx="0">
                  <c:v>8.6864030949235713E-3</c:v>
                </c:pt>
                <c:pt idx="1">
                  <c:v>8.8805186200951146E-3</c:v>
                </c:pt>
                <c:pt idx="2">
                  <c:v>1.0476529998036839E-2</c:v>
                </c:pt>
                <c:pt idx="3">
                  <c:v>1.5819848027864097E-2</c:v>
                </c:pt>
                <c:pt idx="4">
                  <c:v>1.6103444334919073E-2</c:v>
                </c:pt>
                <c:pt idx="5">
                  <c:v>1.6618979656525035E-2</c:v>
                </c:pt>
                <c:pt idx="6">
                  <c:v>1.7090321326449172E-2</c:v>
                </c:pt>
                <c:pt idx="7">
                  <c:v>2.4508446246023937E-2</c:v>
                </c:pt>
              </c:numCache>
            </c:numRef>
          </c:val>
          <c:extLst>
            <c:ext xmlns:c16="http://schemas.microsoft.com/office/drawing/2014/chart" uri="{C3380CC4-5D6E-409C-BE32-E72D297353CC}">
              <c16:uniqueId val="{00000000-F5F7-4DA5-8376-39DE243622CA}"/>
            </c:ext>
          </c:extLst>
        </c:ser>
        <c:dLbls>
          <c:showLegendKey val="0"/>
          <c:showVal val="0"/>
          <c:showCatName val="0"/>
          <c:showSerName val="0"/>
          <c:showPercent val="0"/>
          <c:showBubbleSize val="0"/>
        </c:dLbls>
        <c:gapWidth val="182"/>
        <c:axId val="1137452527"/>
        <c:axId val="1137449167"/>
      </c:barChart>
      <c:catAx>
        <c:axId val="113745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99CC"/>
                </a:solidFill>
                <a:latin typeface="+mn-lt"/>
                <a:ea typeface="+mn-ea"/>
                <a:cs typeface="+mn-cs"/>
              </a:defRPr>
            </a:pPr>
            <a:endParaRPr lang="en-US"/>
          </a:p>
        </c:txPr>
        <c:crossAx val="1137449167"/>
        <c:crosses val="autoZero"/>
        <c:auto val="1"/>
        <c:lblAlgn val="ctr"/>
        <c:lblOffset val="100"/>
        <c:noMultiLvlLbl val="0"/>
      </c:catAx>
      <c:valAx>
        <c:axId val="113744916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99CC"/>
                </a:solidFill>
                <a:latin typeface="+mn-lt"/>
                <a:ea typeface="+mn-ea"/>
                <a:cs typeface="+mn-cs"/>
              </a:defRPr>
            </a:pPr>
            <a:endParaRPr lang="en-US"/>
          </a:p>
        </c:txPr>
        <c:crossAx val="1137452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[smartphones_data_clean.xlsx]PIVOT_CALCULATONS!PivotTable31</c:name>
    <c:fmtId val="42"/>
  </c:pivotSource>
  <c:chart>
    <c:title>
      <c:tx>
        <c:rich>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r>
              <a:rPr lang="en-US" b="1">
                <a:solidFill>
                  <a:srgbClr val="0099CC"/>
                </a:solidFill>
              </a:rPr>
              <a:t>Processor_brand</a:t>
            </a:r>
            <a:r>
              <a:rPr lang="en-US" b="1" baseline="0">
                <a:solidFill>
                  <a:srgbClr val="0099CC"/>
                </a:solidFill>
              </a:rPr>
              <a:t> vs. avg_rating_c</a:t>
            </a:r>
            <a:endParaRPr lang="en-US" b="1">
              <a:solidFill>
                <a:srgbClr val="0099CC"/>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endParaRPr lang="en-US"/>
        </a:p>
      </c:txPr>
    </c:title>
    <c:autoTitleDeleted val="0"/>
    <c:pivotFmts>
      <c:pivotFmt>
        <c:idx val="0"/>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PIVOT_CALCULATONS!$B$413</c:f>
              <c:strCache>
                <c:ptCount val="1"/>
                <c:pt idx="0">
                  <c:v>Total</c:v>
                </c:pt>
              </c:strCache>
            </c:strRef>
          </c:tx>
          <c:spPr>
            <a:solidFill>
              <a:srgbClr val="0099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PIVOT_CALCULATONS!$A$414:$A$422</c:f>
              <c:strCache>
                <c:ptCount val="8"/>
                <c:pt idx="0">
                  <c:v>bionic</c:v>
                </c:pt>
                <c:pt idx="1">
                  <c:v>fusion</c:v>
                </c:pt>
                <c:pt idx="2">
                  <c:v>kirin</c:v>
                </c:pt>
                <c:pt idx="3">
                  <c:v>google</c:v>
                </c:pt>
                <c:pt idx="4">
                  <c:v>helio</c:v>
                </c:pt>
                <c:pt idx="5">
                  <c:v>snapdragon</c:v>
                </c:pt>
                <c:pt idx="6">
                  <c:v>exynos</c:v>
                </c:pt>
                <c:pt idx="7">
                  <c:v>dimensity</c:v>
                </c:pt>
              </c:strCache>
            </c:strRef>
          </c:cat>
          <c:val>
            <c:numRef>
              <c:f>PIVOT_CALCULATONS!$B$414:$B$422</c:f>
              <c:numCache>
                <c:formatCode>0.00</c:formatCode>
                <c:ptCount val="8"/>
                <c:pt idx="0">
                  <c:v>7.7191533207724907</c:v>
                </c:pt>
                <c:pt idx="1">
                  <c:v>7.842064516129029</c:v>
                </c:pt>
                <c:pt idx="2">
                  <c:v>7.9604842244646408</c:v>
                </c:pt>
                <c:pt idx="3">
                  <c:v>8.151050014613606</c:v>
                </c:pt>
                <c:pt idx="4">
                  <c:v>8.3000000000000007</c:v>
                </c:pt>
                <c:pt idx="5">
                  <c:v>8.3630497556315788</c:v>
                </c:pt>
                <c:pt idx="6">
                  <c:v>8.4792111865565776</c:v>
                </c:pt>
                <c:pt idx="7">
                  <c:v>8.5600118269530014</c:v>
                </c:pt>
              </c:numCache>
            </c:numRef>
          </c:val>
          <c:extLst>
            <c:ext xmlns:c16="http://schemas.microsoft.com/office/drawing/2014/chart" uri="{C3380CC4-5D6E-409C-BE32-E72D297353CC}">
              <c16:uniqueId val="{00000000-4552-4265-8940-743B810F9CC6}"/>
            </c:ext>
          </c:extLst>
        </c:ser>
        <c:dLbls>
          <c:dLblPos val="outEnd"/>
          <c:showLegendKey val="0"/>
          <c:showVal val="1"/>
          <c:showCatName val="0"/>
          <c:showSerName val="0"/>
          <c:showPercent val="0"/>
          <c:showBubbleSize val="0"/>
        </c:dLbls>
        <c:gapWidth val="182"/>
        <c:axId val="777604191"/>
        <c:axId val="777603231"/>
      </c:barChart>
      <c:catAx>
        <c:axId val="777604191"/>
        <c:scaling>
          <c:orientation val="minMax"/>
        </c:scaling>
        <c:delete val="1"/>
        <c:axPos val="l"/>
        <c:numFmt formatCode="General" sourceLinked="1"/>
        <c:majorTickMark val="none"/>
        <c:minorTickMark val="none"/>
        <c:tickLblPos val="nextTo"/>
        <c:crossAx val="777603231"/>
        <c:crosses val="autoZero"/>
        <c:auto val="1"/>
        <c:lblAlgn val="ctr"/>
        <c:lblOffset val="100"/>
        <c:noMultiLvlLbl val="0"/>
      </c:catAx>
      <c:valAx>
        <c:axId val="777603231"/>
        <c:scaling>
          <c:orientation val="minMax"/>
        </c:scaling>
        <c:delete val="1"/>
        <c:axPos val="b"/>
        <c:numFmt formatCode="0.00" sourceLinked="1"/>
        <c:majorTickMark val="none"/>
        <c:minorTickMark val="none"/>
        <c:tickLblPos val="nextTo"/>
        <c:crossAx val="777604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[smartphones_data_clean.xlsx]PIVOT_CALCULATONS!os vs.model_count</c:name>
    <c:fmtId val="29"/>
  </c:pivotSource>
  <c:chart>
    <c:title>
      <c:tx>
        <c:rich>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r>
              <a:rPr lang="en-US" b="1">
                <a:solidFill>
                  <a:srgbClr val="0099CC"/>
                </a:solidFill>
              </a:rPr>
              <a:t>OS</a:t>
            </a:r>
            <a:r>
              <a:rPr lang="en-US" b="1" baseline="0">
                <a:solidFill>
                  <a:srgbClr val="0099CC"/>
                </a:solidFill>
              </a:rPr>
              <a:t> vs. count</a:t>
            </a:r>
            <a:endParaRPr lang="en-US" b="1">
              <a:solidFill>
                <a:srgbClr val="0099CC"/>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hade val="65000"/>
            </a:schemeClr>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tint val="65000"/>
            </a:schemeClr>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hade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tint val="65000"/>
            </a:schemeClr>
          </a:solidFill>
          <a:ln w="19050">
            <a:solidFill>
              <a:schemeClr val="lt1"/>
            </a:solidFill>
          </a:ln>
          <a:effectLst/>
        </c:spPr>
      </c:pivotFmt>
    </c:pivotFmts>
    <c:plotArea>
      <c:layout/>
      <c:pieChart>
        <c:varyColors val="1"/>
        <c:ser>
          <c:idx val="0"/>
          <c:order val="0"/>
          <c:tx>
            <c:strRef>
              <c:f>PIVOT_CALCULATONS!$B$334</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3CE3-4A66-9471-3F89B3656E9A}"/>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3CE3-4A66-9471-3F89B3656E9A}"/>
              </c:ext>
            </c:extLst>
          </c:dPt>
          <c:dPt>
            <c:idx val="2"/>
            <c:bubble3D val="0"/>
            <c:explosion val="12"/>
            <c:spPr>
              <a:solidFill>
                <a:schemeClr val="accent6">
                  <a:tint val="65000"/>
                </a:schemeClr>
              </a:solidFill>
              <a:ln w="19050">
                <a:solidFill>
                  <a:schemeClr val="lt1"/>
                </a:solidFill>
              </a:ln>
              <a:effectLst/>
            </c:spPr>
            <c:extLst>
              <c:ext xmlns:c16="http://schemas.microsoft.com/office/drawing/2014/chart" uri="{C3380CC4-5D6E-409C-BE32-E72D297353CC}">
                <c16:uniqueId val="{00000005-3CE3-4A66-9471-3F89B3656E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PIVOT_CALCULATONS!$A$335:$A$338</c:f>
              <c:strCache>
                <c:ptCount val="3"/>
                <c:pt idx="0">
                  <c:v>android</c:v>
                </c:pt>
                <c:pt idx="1">
                  <c:v>ios</c:v>
                </c:pt>
                <c:pt idx="2">
                  <c:v>other</c:v>
                </c:pt>
              </c:strCache>
            </c:strRef>
          </c:cat>
          <c:val>
            <c:numRef>
              <c:f>PIVOT_CALCULATONS!$B$335:$B$338</c:f>
              <c:numCache>
                <c:formatCode>0</c:formatCode>
                <c:ptCount val="3"/>
                <c:pt idx="0">
                  <c:v>194</c:v>
                </c:pt>
                <c:pt idx="1">
                  <c:v>45</c:v>
                </c:pt>
                <c:pt idx="2">
                  <c:v>6</c:v>
                </c:pt>
              </c:numCache>
            </c:numRef>
          </c:val>
          <c:extLst>
            <c:ext xmlns:c16="http://schemas.microsoft.com/office/drawing/2014/chart" uri="{C3380CC4-5D6E-409C-BE32-E72D297353CC}">
              <c16:uniqueId val="{00000006-3CE3-4A66-9471-3F89B3656E9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313681267228531"/>
          <c:y val="0.38764946048410615"/>
          <c:w val="0.14853137076458409"/>
          <c:h val="0.2899321959755030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99CC"/>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[smartphones_data_clean.xlsx]PIVOT_CALCULATONS!os vs performance rate</c:name>
    <c:fmtId val="28"/>
  </c:pivotSource>
  <c:chart>
    <c:title>
      <c:tx>
        <c:rich>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r>
              <a:rPr lang="en-US" b="1">
                <a:solidFill>
                  <a:srgbClr val="0099CC"/>
                </a:solidFill>
              </a:rPr>
              <a:t>OS</a:t>
            </a:r>
            <a:r>
              <a:rPr lang="en-US" b="1" baseline="0">
                <a:solidFill>
                  <a:srgbClr val="0099CC"/>
                </a:solidFill>
              </a:rPr>
              <a:t> vs. performance_rate</a:t>
            </a:r>
            <a:endParaRPr lang="en-US" b="1">
              <a:solidFill>
                <a:srgbClr val="0099CC"/>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404040404040407E-2"/>
          <c:y val="0.12609871407493337"/>
          <c:w val="0.91919191919191923"/>
          <c:h val="0.72411554399705469"/>
        </c:manualLayout>
      </c:layout>
      <c:barChart>
        <c:barDir val="col"/>
        <c:grouping val="clustered"/>
        <c:varyColors val="0"/>
        <c:ser>
          <c:idx val="0"/>
          <c:order val="0"/>
          <c:tx>
            <c:strRef>
              <c:f>PIVOT_CALCULATONS!$B$326</c:f>
              <c:strCache>
                <c:ptCount val="1"/>
                <c:pt idx="0">
                  <c:v>Total</c:v>
                </c:pt>
              </c:strCache>
            </c:strRef>
          </c:tx>
          <c:spPr>
            <a:solidFill>
              <a:srgbClr val="0099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PIVOT_CALCULATONS!$A$327:$A$330</c:f>
              <c:strCache>
                <c:ptCount val="3"/>
                <c:pt idx="0">
                  <c:v>ios</c:v>
                </c:pt>
                <c:pt idx="1">
                  <c:v>android</c:v>
                </c:pt>
                <c:pt idx="2">
                  <c:v>other</c:v>
                </c:pt>
              </c:strCache>
            </c:strRef>
          </c:cat>
          <c:val>
            <c:numRef>
              <c:f>PIVOT_CALCULATONS!$B$327:$B$330</c:f>
              <c:numCache>
                <c:formatCode>0.00</c:formatCode>
                <c:ptCount val="3"/>
                <c:pt idx="0">
                  <c:v>847.37961111111099</c:v>
                </c:pt>
                <c:pt idx="1">
                  <c:v>1015.3937500000001</c:v>
                </c:pt>
                <c:pt idx="2">
                  <c:v>1031.7958333333333</c:v>
                </c:pt>
              </c:numCache>
            </c:numRef>
          </c:val>
          <c:extLst>
            <c:ext xmlns:c16="http://schemas.microsoft.com/office/drawing/2014/chart" uri="{C3380CC4-5D6E-409C-BE32-E72D297353CC}">
              <c16:uniqueId val="{00000000-3038-488B-A48F-BE0CC57A015A}"/>
            </c:ext>
          </c:extLst>
        </c:ser>
        <c:dLbls>
          <c:showLegendKey val="0"/>
          <c:showVal val="0"/>
          <c:showCatName val="0"/>
          <c:showSerName val="0"/>
          <c:showPercent val="0"/>
          <c:showBubbleSize val="0"/>
        </c:dLbls>
        <c:gapWidth val="430"/>
        <c:overlap val="12"/>
        <c:axId val="481463551"/>
        <c:axId val="481464511"/>
      </c:barChart>
      <c:catAx>
        <c:axId val="481463551"/>
        <c:scaling>
          <c:orientation val="minMax"/>
        </c:scaling>
        <c:delete val="0"/>
        <c:axPos val="b"/>
        <c:numFmt formatCode="General" sourceLinked="1"/>
        <c:majorTickMark val="none"/>
        <c:minorTickMark val="none"/>
        <c:tickLblPos val="nextTo"/>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defRPr sz="1000" b="1" i="0" u="none" strike="noStrike" kern="1200" baseline="0">
                <a:solidFill>
                  <a:srgbClr val="0099CC"/>
                </a:solidFill>
                <a:latin typeface="+mn-lt"/>
                <a:ea typeface="+mn-ea"/>
                <a:cs typeface="+mn-cs"/>
              </a:defRPr>
            </a:pPr>
            <a:endParaRPr lang="en-US"/>
          </a:p>
        </c:txPr>
        <c:crossAx val="481464511"/>
        <c:crosses val="autoZero"/>
        <c:auto val="1"/>
        <c:lblAlgn val="ctr"/>
        <c:lblOffset val="100"/>
        <c:noMultiLvlLbl val="0"/>
      </c:catAx>
      <c:valAx>
        <c:axId val="481464511"/>
        <c:scaling>
          <c:orientation val="minMax"/>
        </c:scaling>
        <c:delete val="1"/>
        <c:axPos val="l"/>
        <c:numFmt formatCode="0.00" sourceLinked="1"/>
        <c:majorTickMark val="none"/>
        <c:minorTickMark val="none"/>
        <c:tickLblPos val="nextTo"/>
        <c:crossAx val="4814635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[smartphones_data_clean.xlsx]PIVOT_CALCULATONS!os vs.value for money</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99CC"/>
                </a:solidFill>
              </a:rPr>
              <a:t>OS</a:t>
            </a:r>
            <a:r>
              <a:rPr lang="en-US" b="1" baseline="0">
                <a:solidFill>
                  <a:srgbClr val="0099CC"/>
                </a:solidFill>
              </a:rPr>
              <a:t> vs. value_for_money</a:t>
            </a:r>
            <a:endParaRPr lang="en-US" b="1">
              <a:solidFill>
                <a:srgbClr val="0099CC"/>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855162983750331E-2"/>
          <c:y val="6.3108258466356412E-2"/>
          <c:w val="0.95780062310147518"/>
          <c:h val="0.78931929766164599"/>
        </c:manualLayout>
      </c:layout>
      <c:barChart>
        <c:barDir val="bar"/>
        <c:grouping val="clustered"/>
        <c:varyColors val="0"/>
        <c:ser>
          <c:idx val="0"/>
          <c:order val="0"/>
          <c:tx>
            <c:strRef>
              <c:f>PIVOT_CALCULATONS!$B$318</c:f>
              <c:strCache>
                <c:ptCount val="1"/>
                <c:pt idx="0">
                  <c:v>Total</c:v>
                </c:pt>
              </c:strCache>
            </c:strRef>
          </c:tx>
          <c:spPr>
            <a:solidFill>
              <a:srgbClr val="0099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PIVOT_CALCULATONS!$A$319:$A$322</c:f>
              <c:strCache>
                <c:ptCount val="3"/>
                <c:pt idx="0">
                  <c:v>ios</c:v>
                </c:pt>
                <c:pt idx="1">
                  <c:v>other</c:v>
                </c:pt>
                <c:pt idx="2">
                  <c:v>android</c:v>
                </c:pt>
              </c:strCache>
            </c:strRef>
          </c:cat>
          <c:val>
            <c:numRef>
              <c:f>PIVOT_CALCULATONS!$B$319:$B$322</c:f>
              <c:numCache>
                <c:formatCode>0.00</c:formatCode>
                <c:ptCount val="3"/>
                <c:pt idx="0">
                  <c:v>1.0436749400189878E-2</c:v>
                </c:pt>
                <c:pt idx="1">
                  <c:v>1.4045149738024764E-2</c:v>
                </c:pt>
                <c:pt idx="2">
                  <c:v>1.7655242684551445E-2</c:v>
                </c:pt>
              </c:numCache>
            </c:numRef>
          </c:val>
          <c:extLst>
            <c:ext xmlns:c16="http://schemas.microsoft.com/office/drawing/2014/chart" uri="{C3380CC4-5D6E-409C-BE32-E72D297353CC}">
              <c16:uniqueId val="{00000000-BB8C-40A0-A136-F6EB63ECA7BE}"/>
            </c:ext>
          </c:extLst>
        </c:ser>
        <c:dLbls>
          <c:dLblPos val="outEnd"/>
          <c:showLegendKey val="0"/>
          <c:showVal val="1"/>
          <c:showCatName val="0"/>
          <c:showSerName val="0"/>
          <c:showPercent val="0"/>
          <c:showBubbleSize val="0"/>
        </c:dLbls>
        <c:gapWidth val="429"/>
        <c:axId val="1102548863"/>
        <c:axId val="1102549343"/>
      </c:barChart>
      <c:catAx>
        <c:axId val="11025488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99CC"/>
                </a:solidFill>
                <a:latin typeface="+mn-lt"/>
                <a:ea typeface="+mn-ea"/>
                <a:cs typeface="+mn-cs"/>
              </a:defRPr>
            </a:pPr>
            <a:endParaRPr lang="en-US"/>
          </a:p>
        </c:txPr>
        <c:crossAx val="1102549343"/>
        <c:crosses val="autoZero"/>
        <c:auto val="1"/>
        <c:lblAlgn val="ctr"/>
        <c:lblOffset val="100"/>
        <c:noMultiLvlLbl val="0"/>
      </c:catAx>
      <c:valAx>
        <c:axId val="1102549343"/>
        <c:scaling>
          <c:orientation val="minMax"/>
        </c:scaling>
        <c:delete val="1"/>
        <c:axPos val="b"/>
        <c:numFmt formatCode="0.00" sourceLinked="1"/>
        <c:majorTickMark val="out"/>
        <c:minorTickMark val="none"/>
        <c:tickLblPos val="nextTo"/>
        <c:crossAx val="11025488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[smartphones_data_clean.xlsx]PIVOT_CALCULATONS!PivotTable30</c:name>
    <c:fmtId val="32"/>
  </c:pivotSource>
  <c:chart>
    <c:title>
      <c:tx>
        <c:rich>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r>
              <a:rPr lang="en-US" b="1">
                <a:solidFill>
                  <a:srgbClr val="0099CC"/>
                </a:solidFill>
              </a:rPr>
              <a:t>OS</a:t>
            </a:r>
            <a:r>
              <a:rPr lang="en-US" b="1" baseline="0">
                <a:solidFill>
                  <a:srgbClr val="0099CC"/>
                </a:solidFill>
              </a:rPr>
              <a:t> vs.avg_rating_c</a:t>
            </a:r>
            <a:endParaRPr lang="en-US" b="1">
              <a:solidFill>
                <a:srgbClr val="0099CC"/>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diamond"/>
          <c:size val="8"/>
          <c:spPr>
            <a:solidFill>
              <a:srgbClr val="0099CC"/>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8"/>
          <c:spPr>
            <a:solidFill>
              <a:srgbClr val="0099CC"/>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8"/>
          <c:spPr>
            <a:solidFill>
              <a:srgbClr val="0099CC"/>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PIVOT_CALCULATONS!$F$326</c:f>
              <c:strCache>
                <c:ptCount val="1"/>
                <c:pt idx="0">
                  <c:v>Total</c:v>
                </c:pt>
              </c:strCache>
            </c:strRef>
          </c:tx>
          <c:spPr>
            <a:ln w="28575" cap="rnd">
              <a:noFill/>
              <a:round/>
            </a:ln>
            <a:effectLst/>
          </c:spPr>
          <c:marker>
            <c:symbol val="diamond"/>
            <c:size val="8"/>
            <c:spPr>
              <a:solidFill>
                <a:srgbClr val="0099CC"/>
              </a:solidFill>
              <a:ln w="9525">
                <a:solidFill>
                  <a:schemeClr val="accent1"/>
                </a:solidFill>
              </a:ln>
              <a:effectLst/>
            </c:spPr>
          </c:marker>
          <c:cat>
            <c:strRef>
              <c:f>PIVOT_CALCULATONS!$E$327:$E$330</c:f>
              <c:strCache>
                <c:ptCount val="3"/>
                <c:pt idx="0">
                  <c:v>ios</c:v>
                </c:pt>
                <c:pt idx="1">
                  <c:v>other</c:v>
                </c:pt>
                <c:pt idx="2">
                  <c:v>android</c:v>
                </c:pt>
              </c:strCache>
            </c:strRef>
          </c:cat>
          <c:val>
            <c:numRef>
              <c:f>PIVOT_CALCULATONS!$F$327:$F$330</c:f>
              <c:numCache>
                <c:formatCode>0.00</c:formatCode>
                <c:ptCount val="3"/>
                <c:pt idx="0">
                  <c:v>7.7218846806693024</c:v>
                </c:pt>
                <c:pt idx="1">
                  <c:v>8.1204325602307517</c:v>
                </c:pt>
                <c:pt idx="2">
                  <c:v>8.3940381932657573</c:v>
                </c:pt>
              </c:numCache>
            </c:numRef>
          </c:val>
          <c:smooth val="0"/>
          <c:extLst>
            <c:ext xmlns:c16="http://schemas.microsoft.com/office/drawing/2014/chart" uri="{C3380CC4-5D6E-409C-BE32-E72D297353CC}">
              <c16:uniqueId val="{00000000-5071-4D99-9A20-39F79CE91F21}"/>
            </c:ext>
          </c:extLst>
        </c:ser>
        <c:dLbls>
          <c:showLegendKey val="0"/>
          <c:showVal val="0"/>
          <c:showCatName val="0"/>
          <c:showSerName val="0"/>
          <c:showPercent val="0"/>
          <c:showBubbleSize val="0"/>
        </c:dLbls>
        <c:dropLines>
          <c:spPr>
            <a:ln w="22225" cap="flat" cmpd="sng" algn="ctr">
              <a:solidFill>
                <a:srgbClr val="0099CC"/>
              </a:solidFill>
              <a:prstDash val="sysDot"/>
              <a:round/>
            </a:ln>
            <a:effectLst/>
          </c:spPr>
        </c:dropLines>
        <c:marker val="1"/>
        <c:smooth val="0"/>
        <c:axId val="1104192191"/>
        <c:axId val="1104189311"/>
      </c:lineChart>
      <c:catAx>
        <c:axId val="110419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99CC"/>
                </a:solidFill>
                <a:latin typeface="+mn-lt"/>
                <a:ea typeface="+mn-ea"/>
                <a:cs typeface="+mn-cs"/>
              </a:defRPr>
            </a:pPr>
            <a:endParaRPr lang="en-US"/>
          </a:p>
        </c:txPr>
        <c:crossAx val="1104189311"/>
        <c:crosses val="autoZero"/>
        <c:auto val="1"/>
        <c:lblAlgn val="ctr"/>
        <c:lblOffset val="100"/>
        <c:noMultiLvlLbl val="0"/>
      </c:catAx>
      <c:valAx>
        <c:axId val="11041893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99CC"/>
                </a:solidFill>
                <a:latin typeface="+mn-lt"/>
                <a:ea typeface="+mn-ea"/>
                <a:cs typeface="+mn-cs"/>
              </a:defRPr>
            </a:pPr>
            <a:endParaRPr lang="en-US"/>
          </a:p>
        </c:txPr>
        <c:crossAx val="1104192191"/>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[smartphones_data_clean.xlsx]PIVOT_CALCULATONS!os vs. price</c:name>
    <c:fmtId val="30"/>
  </c:pivotSource>
  <c:chart>
    <c:title>
      <c:tx>
        <c:rich>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r>
              <a:rPr lang="en-US" b="1">
                <a:solidFill>
                  <a:srgbClr val="0099CC"/>
                </a:solidFill>
              </a:rPr>
              <a:t>OS vs. avg_price</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99CC"/>
              </a:solidFill>
              <a:latin typeface="+mn-lt"/>
              <a:ea typeface="+mn-ea"/>
              <a:cs typeface="+mn-cs"/>
            </a:defRPr>
          </a:pPr>
          <a:endParaRPr lang="en-US"/>
        </a:p>
      </c:txPr>
    </c:title>
    <c:autoTitleDeleted val="0"/>
    <c:pivotFmts>
      <c:pivotFmt>
        <c:idx val="0"/>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PIVOT_CALCULATONS!$B$311</c:f>
              <c:strCache>
                <c:ptCount val="1"/>
                <c:pt idx="0">
                  <c:v>Total</c:v>
                </c:pt>
              </c:strCache>
            </c:strRef>
          </c:tx>
          <c:spPr>
            <a:solidFill>
              <a:srgbClr val="0099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99C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PIVOT_CALCULATONS!$A$312:$A$315</c:f>
              <c:strCache>
                <c:ptCount val="3"/>
                <c:pt idx="0">
                  <c:v>android</c:v>
                </c:pt>
                <c:pt idx="1">
                  <c:v>ios</c:v>
                </c:pt>
                <c:pt idx="2">
                  <c:v>other</c:v>
                </c:pt>
              </c:strCache>
            </c:strRef>
          </c:cat>
          <c:val>
            <c:numRef>
              <c:f>PIVOT_CALCULATONS!$B$312:$B$315</c:f>
              <c:numCache>
                <c:formatCode>_("$"* #,##0_);_("$"* \(#,##0\);_("$"* "-"??_);_(@_)</c:formatCode>
                <c:ptCount val="3"/>
                <c:pt idx="0">
                  <c:v>72033.489690721646</c:v>
                </c:pt>
                <c:pt idx="1">
                  <c:v>97432.666666666672</c:v>
                </c:pt>
                <c:pt idx="2">
                  <c:v>101826.33333333333</c:v>
                </c:pt>
              </c:numCache>
            </c:numRef>
          </c:val>
          <c:extLst>
            <c:ext xmlns:c16="http://schemas.microsoft.com/office/drawing/2014/chart" uri="{C3380CC4-5D6E-409C-BE32-E72D297353CC}">
              <c16:uniqueId val="{00000000-9EDE-4449-ABA3-E54865D1B3B8}"/>
            </c:ext>
          </c:extLst>
        </c:ser>
        <c:dLbls>
          <c:dLblPos val="outEnd"/>
          <c:showLegendKey val="0"/>
          <c:showVal val="1"/>
          <c:showCatName val="0"/>
          <c:showSerName val="0"/>
          <c:showPercent val="0"/>
          <c:showBubbleSize val="0"/>
        </c:dLbls>
        <c:gapWidth val="182"/>
        <c:axId val="1115622991"/>
        <c:axId val="1115624911"/>
      </c:barChart>
      <c:catAx>
        <c:axId val="1115622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99CC"/>
                </a:solidFill>
                <a:latin typeface="+mn-lt"/>
                <a:ea typeface="+mn-ea"/>
                <a:cs typeface="+mn-cs"/>
              </a:defRPr>
            </a:pPr>
            <a:endParaRPr lang="en-US"/>
          </a:p>
        </c:txPr>
        <c:crossAx val="1115624911"/>
        <c:crosses val="autoZero"/>
        <c:auto val="1"/>
        <c:lblAlgn val="ctr"/>
        <c:lblOffset val="100"/>
        <c:noMultiLvlLbl val="0"/>
      </c:catAx>
      <c:valAx>
        <c:axId val="1115624911"/>
        <c:scaling>
          <c:orientation val="minMax"/>
        </c:scaling>
        <c:delete val="1"/>
        <c:axPos val="b"/>
        <c:numFmt formatCode="_(&quot;$&quot;* #,##0_);_(&quot;$&quot;* \(#,##0\);_(&quot;$&quot;* &quot;-&quot;??_);_(@_)" sourceLinked="1"/>
        <c:majorTickMark val="none"/>
        <c:minorTickMark val="none"/>
        <c:tickLblPos val="nextTo"/>
        <c:crossAx val="1115622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9">
  <a:schemeClr val="accent6"/>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1.png"/><Relationship Id="rId18" Type="http://schemas.openxmlformats.org/officeDocument/2006/relationships/image" Target="../media/image5.png"/><Relationship Id="rId3" Type="http://schemas.openxmlformats.org/officeDocument/2006/relationships/chart" Target="../charts/chart4.xml"/><Relationship Id="rId21" Type="http://schemas.openxmlformats.org/officeDocument/2006/relationships/image" Target="../media/image8.svg"/><Relationship Id="rId7" Type="http://schemas.openxmlformats.org/officeDocument/2006/relationships/chart" Target="../charts/chart8.xml"/><Relationship Id="rId12" Type="http://schemas.openxmlformats.org/officeDocument/2006/relationships/hyperlink" Target="#smartphones_data_clean!A1"/><Relationship Id="rId17" Type="http://schemas.openxmlformats.org/officeDocument/2006/relationships/image" Target="../media/image4.svg"/><Relationship Id="rId25" Type="http://schemas.openxmlformats.org/officeDocument/2006/relationships/image" Target="../media/image12.svg"/><Relationship Id="rId2" Type="http://schemas.openxmlformats.org/officeDocument/2006/relationships/chart" Target="../charts/chart3.xml"/><Relationship Id="rId16" Type="http://schemas.openxmlformats.org/officeDocument/2006/relationships/image" Target="../media/image3.png"/><Relationship Id="rId20" Type="http://schemas.openxmlformats.org/officeDocument/2006/relationships/image" Target="../media/image7.png"/><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24" Type="http://schemas.openxmlformats.org/officeDocument/2006/relationships/image" Target="../media/image11.png"/><Relationship Id="rId5" Type="http://schemas.openxmlformats.org/officeDocument/2006/relationships/chart" Target="../charts/chart6.xml"/><Relationship Id="rId15" Type="http://schemas.openxmlformats.org/officeDocument/2006/relationships/hyperlink" Target="mailto:gladysnmaigua@gmail.com?subject=FROM%20THE%20SMARTPHONE%20ANALYSIS%20DASHBOARD" TargetMode="External"/><Relationship Id="rId23" Type="http://schemas.openxmlformats.org/officeDocument/2006/relationships/image" Target="../media/image10.svg"/><Relationship Id="rId10" Type="http://schemas.openxmlformats.org/officeDocument/2006/relationships/chart" Target="../charts/chart11.xml"/><Relationship Id="rId19" Type="http://schemas.openxmlformats.org/officeDocument/2006/relationships/image" Target="../media/image6.svg"/><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image" Target="../media/image2.svg"/><Relationship Id="rId22"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5.xml"/><Relationship Id="rId7" Type="http://schemas.openxmlformats.org/officeDocument/2006/relationships/image" Target="../media/image1.png"/><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14.xml"/><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chart" Target="../charts/chart13.xml"/><Relationship Id="rId6" Type="http://schemas.openxmlformats.org/officeDocument/2006/relationships/hyperlink" Target="#smartphones_data_clean!A1"/><Relationship Id="rId11" Type="http://schemas.openxmlformats.org/officeDocument/2006/relationships/image" Target="../media/image4.svg"/><Relationship Id="rId5" Type="http://schemas.openxmlformats.org/officeDocument/2006/relationships/chart" Target="../charts/chart17.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6.xml"/><Relationship Id="rId9" Type="http://schemas.openxmlformats.org/officeDocument/2006/relationships/hyperlink" Target="mailto:gladysnmaigua@gmail.com?subject=FROM%20THE%20SMARTPHONE%20ANALYSIS%20DASHBOARD" TargetMode="External"/><Relationship Id="rId1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20.xml"/><Relationship Id="rId7" Type="http://schemas.openxmlformats.org/officeDocument/2006/relationships/image" Target="../media/image1.png"/><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19.xml"/><Relationship Id="rId16" Type="http://schemas.openxmlformats.org/officeDocument/2006/relationships/image" Target="../media/image9.png"/><Relationship Id="rId1" Type="http://schemas.openxmlformats.org/officeDocument/2006/relationships/chart" Target="../charts/chart18.xml"/><Relationship Id="rId6" Type="http://schemas.openxmlformats.org/officeDocument/2006/relationships/hyperlink" Target="#smartphones_data_clean!A1"/><Relationship Id="rId11" Type="http://schemas.openxmlformats.org/officeDocument/2006/relationships/image" Target="../media/image4.svg"/><Relationship Id="rId5" Type="http://schemas.openxmlformats.org/officeDocument/2006/relationships/chart" Target="../charts/chart22.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21.xml"/><Relationship Id="rId9" Type="http://schemas.openxmlformats.org/officeDocument/2006/relationships/hyperlink" Target="mailto:gladysnmaigua@gmail.com?subject=FROM%20THE%20SMARTPHONE%20ANALYSIS%20DASHBOARD" TargetMode="Externa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10</xdr:col>
      <xdr:colOff>76200</xdr:colOff>
      <xdr:row>9</xdr:row>
      <xdr:rowOff>47625</xdr:rowOff>
    </xdr:from>
    <xdr:to>
      <xdr:col>11</xdr:col>
      <xdr:colOff>1295400</xdr:colOff>
      <xdr:row>22</xdr:row>
      <xdr:rowOff>95250</xdr:rowOff>
    </xdr:to>
    <mc:AlternateContent xmlns:mc="http://schemas.openxmlformats.org/markup-compatibility/2006" xmlns:a14="http://schemas.microsoft.com/office/drawing/2010/main">
      <mc:Choice Requires="a14">
        <xdr:graphicFrame macro="">
          <xdr:nvGraphicFramePr>
            <xdr:cNvPr id="4" name="brand_name">
              <a:extLst>
                <a:ext uri="{FF2B5EF4-FFF2-40B4-BE49-F238E27FC236}">
                  <a16:creationId xmlns:a16="http://schemas.microsoft.com/office/drawing/2014/main" id="{293A97DF-4C5E-B20B-7AD9-5141F4187D9C}"/>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mlns="">
        <xdr:sp macro="" textlink="">
          <xdr:nvSpPr>
            <xdr:cNvPr id="0" name=""/>
            <xdr:cNvSpPr>
              <a:spLocks noTextEdit="1"/>
            </xdr:cNvSpPr>
          </xdr:nvSpPr>
          <xdr:spPr>
            <a:xfrm>
              <a:off x="10782300" y="1762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1057275</xdr:colOff>
      <xdr:row>9</xdr:row>
      <xdr:rowOff>171450</xdr:rowOff>
    </xdr:from>
    <xdr:to>
      <xdr:col>4</xdr:col>
      <xdr:colOff>561975</xdr:colOff>
      <xdr:row>23</xdr:row>
      <xdr:rowOff>28575</xdr:rowOff>
    </xdr:to>
    <mc:AlternateContent xmlns:mc="http://schemas.openxmlformats.org/markup-compatibility/2006" xmlns:a14="http://schemas.microsoft.com/office/drawing/2010/main">
      <mc:Choice Requires="a14">
        <xdr:graphicFrame macro="">
          <xdr:nvGraphicFramePr>
            <xdr:cNvPr id="19" name="Brand_Status">
              <a:extLst>
                <a:ext uri="{FF2B5EF4-FFF2-40B4-BE49-F238E27FC236}">
                  <a16:creationId xmlns:a16="http://schemas.microsoft.com/office/drawing/2014/main" id="{5AAF3FDE-F071-84D7-DEC6-8BF8C29C25D7}"/>
                </a:ext>
              </a:extLst>
            </xdr:cNvPr>
            <xdr:cNvGraphicFramePr/>
          </xdr:nvGraphicFramePr>
          <xdr:xfrm>
            <a:off x="0" y="0"/>
            <a:ext cx="0" cy="0"/>
          </xdr:xfrm>
          <a:graphic>
            <a:graphicData uri="http://schemas.microsoft.com/office/drawing/2010/slicer">
              <sle:slicer xmlns:sle="http://schemas.microsoft.com/office/drawing/2010/slicer" name="Brand_Status"/>
            </a:graphicData>
          </a:graphic>
        </xdr:graphicFrame>
      </mc:Choice>
      <mc:Fallback xmlns="">
        <xdr:sp macro="" textlink="">
          <xdr:nvSpPr>
            <xdr:cNvPr id="0" name=""/>
            <xdr:cNvSpPr>
              <a:spLocks noTextEdit="1"/>
            </xdr:cNvSpPr>
          </xdr:nvSpPr>
          <xdr:spPr>
            <a:xfrm>
              <a:off x="3343275" y="1885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866775</xdr:colOff>
      <xdr:row>112</xdr:row>
      <xdr:rowOff>9525</xdr:rowOff>
    </xdr:from>
    <xdr:to>
      <xdr:col>5</xdr:col>
      <xdr:colOff>876300</xdr:colOff>
      <xdr:row>121</xdr:row>
      <xdr:rowOff>38100</xdr:rowOff>
    </xdr:to>
    <mc:AlternateContent xmlns:mc="http://schemas.openxmlformats.org/markup-compatibility/2006" xmlns:a14="http://schemas.microsoft.com/office/drawing/2010/main">
      <mc:Choice Requires="a14">
        <xdr:graphicFrame macro="">
          <xdr:nvGraphicFramePr>
            <xdr:cNvPr id="20" name="Rating">
              <a:extLst>
                <a:ext uri="{FF2B5EF4-FFF2-40B4-BE49-F238E27FC236}">
                  <a16:creationId xmlns:a16="http://schemas.microsoft.com/office/drawing/2014/main" id="{AE112284-BDE6-E49D-71C1-EE9A872D54EF}"/>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048250" y="21345525"/>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561975</xdr:colOff>
      <xdr:row>223</xdr:row>
      <xdr:rowOff>9525</xdr:rowOff>
    </xdr:from>
    <xdr:to>
      <xdr:col>5</xdr:col>
      <xdr:colOff>571500</xdr:colOff>
      <xdr:row>236</xdr:row>
      <xdr:rowOff>57150</xdr:rowOff>
    </xdr:to>
    <mc:AlternateContent xmlns:mc="http://schemas.openxmlformats.org/markup-compatibility/2006" xmlns:a14="http://schemas.microsoft.com/office/drawing/2010/main">
      <mc:Choice Requires="a14">
        <xdr:graphicFrame macro="">
          <xdr:nvGraphicFramePr>
            <xdr:cNvPr id="2" name="model">
              <a:extLst>
                <a:ext uri="{FF2B5EF4-FFF2-40B4-BE49-F238E27FC236}">
                  <a16:creationId xmlns:a16="http://schemas.microsoft.com/office/drawing/2014/main" id="{3472B9F2-5DAA-006C-483E-9BCBDED16B05}"/>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4657725" y="4249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1133475</xdr:colOff>
      <xdr:row>30</xdr:row>
      <xdr:rowOff>52387</xdr:rowOff>
    </xdr:from>
    <xdr:to>
      <xdr:col>7</xdr:col>
      <xdr:colOff>571500</xdr:colOff>
      <xdr:row>44</xdr:row>
      <xdr:rowOff>128587</xdr:rowOff>
    </xdr:to>
    <xdr:graphicFrame macro="">
      <xdr:nvGraphicFramePr>
        <xdr:cNvPr id="3" name="Chart 2">
          <a:extLst>
            <a:ext uri="{FF2B5EF4-FFF2-40B4-BE49-F238E27FC236}">
              <a16:creationId xmlns:a16="http://schemas.microsoft.com/office/drawing/2014/main" id="{2F3F637B-4908-905C-5503-03622FC30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876300</xdr:colOff>
      <xdr:row>22</xdr:row>
      <xdr:rowOff>171450</xdr:rowOff>
    </xdr:from>
    <xdr:to>
      <xdr:col>6</xdr:col>
      <xdr:colOff>1114426</xdr:colOff>
      <xdr:row>26</xdr:row>
      <xdr:rowOff>123825</xdr:rowOff>
    </xdr:to>
    <mc:AlternateContent xmlns:mc="http://schemas.openxmlformats.org/markup-compatibility/2006" xmlns:a14="http://schemas.microsoft.com/office/drawing/2010/main">
      <mc:Choice Requires="a14">
        <xdr:graphicFrame macro="">
          <xdr:nvGraphicFramePr>
            <xdr:cNvPr id="8" name="model 2">
              <a:extLst>
                <a:ext uri="{FF2B5EF4-FFF2-40B4-BE49-F238E27FC236}">
                  <a16:creationId xmlns:a16="http://schemas.microsoft.com/office/drawing/2014/main" id="{00D24D45-AF11-0E49-33B0-31A06B56DFD5}"/>
                </a:ext>
              </a:extLst>
            </xdr:cNvPr>
            <xdr:cNvGraphicFramePr/>
          </xdr:nvGraphicFramePr>
          <xdr:xfrm>
            <a:off x="0" y="0"/>
            <a:ext cx="0" cy="0"/>
          </xdr:xfrm>
          <a:graphic>
            <a:graphicData uri="http://schemas.microsoft.com/office/drawing/2010/slicer">
              <sle:slicer xmlns:sle="http://schemas.microsoft.com/office/drawing/2010/slicer" name="model 2"/>
            </a:graphicData>
          </a:graphic>
        </xdr:graphicFrame>
      </mc:Choice>
      <mc:Fallback xmlns="">
        <xdr:sp macro="" textlink="">
          <xdr:nvSpPr>
            <xdr:cNvPr id="0" name=""/>
            <xdr:cNvSpPr>
              <a:spLocks noTextEdit="1"/>
            </xdr:cNvSpPr>
          </xdr:nvSpPr>
          <xdr:spPr>
            <a:xfrm>
              <a:off x="5057775" y="4362450"/>
              <a:ext cx="3552826"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219075</xdr:colOff>
      <xdr:row>7</xdr:row>
      <xdr:rowOff>9525</xdr:rowOff>
    </xdr:from>
    <xdr:to>
      <xdr:col>6</xdr:col>
      <xdr:colOff>552450</xdr:colOff>
      <xdr:row>13</xdr:row>
      <xdr:rowOff>0</xdr:rowOff>
    </xdr:to>
    <mc:AlternateContent xmlns:mc="http://schemas.openxmlformats.org/markup-compatibility/2006" xmlns:a14="http://schemas.microsoft.com/office/drawing/2010/main">
      <mc:Choice Requires="a14">
        <xdr:graphicFrame macro="">
          <xdr:nvGraphicFramePr>
            <xdr:cNvPr id="5" name="os">
              <a:extLst>
                <a:ext uri="{FF2B5EF4-FFF2-40B4-BE49-F238E27FC236}">
                  <a16:creationId xmlns:a16="http://schemas.microsoft.com/office/drawing/2014/main" id="{16247122-D100-E1CD-564E-AE2F271D9BB2}"/>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6600825" y="1343025"/>
              <a:ext cx="18288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419100</xdr:colOff>
      <xdr:row>7</xdr:row>
      <xdr:rowOff>9525</xdr:rowOff>
    </xdr:from>
    <xdr:to>
      <xdr:col>7</xdr:col>
      <xdr:colOff>1019175</xdr:colOff>
      <xdr:row>20</xdr:row>
      <xdr:rowOff>57150</xdr:rowOff>
    </xdr:to>
    <mc:AlternateContent xmlns:mc="http://schemas.openxmlformats.org/markup-compatibility/2006" xmlns:a14="http://schemas.microsoft.com/office/drawing/2010/main">
      <mc:Choice Requires="a14">
        <xdr:graphicFrame macro="">
          <xdr:nvGraphicFramePr>
            <xdr:cNvPr id="6" name="processor_brand">
              <a:extLst>
                <a:ext uri="{FF2B5EF4-FFF2-40B4-BE49-F238E27FC236}">
                  <a16:creationId xmlns:a16="http://schemas.microsoft.com/office/drawing/2014/main" id="{BC82BDC9-D607-6570-A6EE-FEFEB17480AD}"/>
                </a:ext>
              </a:extLst>
            </xdr:cNvPr>
            <xdr:cNvGraphicFramePr/>
          </xdr:nvGraphicFramePr>
          <xdr:xfrm>
            <a:off x="0" y="0"/>
            <a:ext cx="0" cy="0"/>
          </xdr:xfrm>
          <a:graphic>
            <a:graphicData uri="http://schemas.microsoft.com/office/drawing/2010/slicer">
              <sle:slicer xmlns:sle="http://schemas.microsoft.com/office/drawing/2010/slicer" name="processor_brand"/>
            </a:graphicData>
          </a:graphic>
        </xdr:graphicFrame>
      </mc:Choice>
      <mc:Fallback xmlns="">
        <xdr:sp macro="" textlink="">
          <xdr:nvSpPr>
            <xdr:cNvPr id="0" name=""/>
            <xdr:cNvSpPr>
              <a:spLocks noTextEdit="1"/>
            </xdr:cNvSpPr>
          </xdr:nvSpPr>
          <xdr:spPr>
            <a:xfrm>
              <a:off x="7410450" y="1343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182469</xdr:colOff>
      <xdr:row>0</xdr:row>
      <xdr:rowOff>64471</xdr:rowOff>
    </xdr:from>
    <xdr:to>
      <xdr:col>34</xdr:col>
      <xdr:colOff>528833</xdr:colOff>
      <xdr:row>42</xdr:row>
      <xdr:rowOff>179925</xdr:rowOff>
    </xdr:to>
    <xdr:grpSp>
      <xdr:nvGrpSpPr>
        <xdr:cNvPr id="62" name="Group 61">
          <a:extLst>
            <a:ext uri="{FF2B5EF4-FFF2-40B4-BE49-F238E27FC236}">
              <a16:creationId xmlns:a16="http://schemas.microsoft.com/office/drawing/2014/main" id="{9F5D37C7-AF62-AD97-08EF-735FFE71FDD2}"/>
            </a:ext>
          </a:extLst>
        </xdr:cNvPr>
        <xdr:cNvGrpSpPr/>
      </xdr:nvGrpSpPr>
      <xdr:grpSpPr>
        <a:xfrm>
          <a:off x="798793" y="64471"/>
          <a:ext cx="20685040" cy="8351778"/>
          <a:chOff x="0" y="0"/>
          <a:chExt cx="20552970" cy="8116454"/>
        </a:xfrm>
      </xdr:grpSpPr>
      <xdr:sp macro="" textlink="">
        <xdr:nvSpPr>
          <xdr:cNvPr id="24" name="TextBox 23">
            <a:extLst>
              <a:ext uri="{FF2B5EF4-FFF2-40B4-BE49-F238E27FC236}">
                <a16:creationId xmlns:a16="http://schemas.microsoft.com/office/drawing/2014/main" id="{6ACCD6CE-5DF8-45C5-92CC-86C1A31F04C7}"/>
              </a:ext>
            </a:extLst>
          </xdr:cNvPr>
          <xdr:cNvSpPr txBox="1"/>
        </xdr:nvSpPr>
        <xdr:spPr>
          <a:xfrm>
            <a:off x="191325" y="1333500"/>
            <a:ext cx="1118956" cy="3756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       </a:t>
            </a:r>
          </a:p>
        </xdr:txBody>
      </xdr:sp>
      <xdr:sp macro="" textlink="">
        <xdr:nvSpPr>
          <xdr:cNvPr id="32" name="TextBox 31">
            <a:extLst>
              <a:ext uri="{FF2B5EF4-FFF2-40B4-BE49-F238E27FC236}">
                <a16:creationId xmlns:a16="http://schemas.microsoft.com/office/drawing/2014/main" id="{11F03A8C-3B99-256D-E310-331C7DC42222}"/>
              </a:ext>
            </a:extLst>
          </xdr:cNvPr>
          <xdr:cNvSpPr txBox="1"/>
        </xdr:nvSpPr>
        <xdr:spPr>
          <a:xfrm>
            <a:off x="272143" y="2571750"/>
            <a:ext cx="1020536" cy="340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sp macro="" textlink="">
        <xdr:nvSpPr>
          <xdr:cNvPr id="2" name="Rectangle: Rounded Corners 1">
            <a:extLst>
              <a:ext uri="{FF2B5EF4-FFF2-40B4-BE49-F238E27FC236}">
                <a16:creationId xmlns:a16="http://schemas.microsoft.com/office/drawing/2014/main" id="{FE1EAC79-F1B5-6B53-7088-6FD1D9F5AF69}"/>
              </a:ext>
            </a:extLst>
          </xdr:cNvPr>
          <xdr:cNvSpPr/>
        </xdr:nvSpPr>
        <xdr:spPr>
          <a:xfrm>
            <a:off x="0" y="0"/>
            <a:ext cx="20552970" cy="8116454"/>
          </a:xfrm>
          <a:prstGeom prst="roundRect">
            <a:avLst>
              <a:gd name="adj" fmla="val 8889"/>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75799ACD-A5CF-7FF0-FEA1-EA7E9D65E867}"/>
              </a:ext>
            </a:extLst>
          </xdr:cNvPr>
          <xdr:cNvSpPr/>
        </xdr:nvSpPr>
        <xdr:spPr>
          <a:xfrm>
            <a:off x="127298" y="94190"/>
            <a:ext cx="20273950" cy="7933934"/>
          </a:xfrm>
          <a:prstGeom prst="roundRect">
            <a:avLst>
              <a:gd name="adj" fmla="val 7012"/>
            </a:avLst>
          </a:prstGeom>
          <a:solidFill>
            <a:srgbClr val="FFFFF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1F6CB02A-649A-009B-F7B7-3EBE6BDAF4DA}"/>
              </a:ext>
            </a:extLst>
          </xdr:cNvPr>
          <xdr:cNvSpPr/>
        </xdr:nvSpPr>
        <xdr:spPr>
          <a:xfrm>
            <a:off x="162463" y="340180"/>
            <a:ext cx="1255774" cy="7481843"/>
          </a:xfrm>
          <a:prstGeom prst="round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46A77E05-2C5E-3376-A0D7-EDDC08430963}"/>
              </a:ext>
            </a:extLst>
          </xdr:cNvPr>
          <xdr:cNvSpPr/>
        </xdr:nvSpPr>
        <xdr:spPr>
          <a:xfrm>
            <a:off x="1549698" y="201847"/>
            <a:ext cx="8610265" cy="820849"/>
          </a:xfrm>
          <a:prstGeom prst="round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Hexagon 6">
            <a:extLst>
              <a:ext uri="{FF2B5EF4-FFF2-40B4-BE49-F238E27FC236}">
                <a16:creationId xmlns:a16="http://schemas.microsoft.com/office/drawing/2014/main" id="{BBAFB14D-B516-557D-A820-D9E1D1037369}"/>
              </a:ext>
            </a:extLst>
          </xdr:cNvPr>
          <xdr:cNvSpPr/>
        </xdr:nvSpPr>
        <xdr:spPr>
          <a:xfrm>
            <a:off x="17521319" y="7495214"/>
            <a:ext cx="2560321" cy="497892"/>
          </a:xfrm>
          <a:prstGeom prst="hexagon">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16DCF53A-DA34-0A81-30B4-644C09877D37}"/>
              </a:ext>
            </a:extLst>
          </xdr:cNvPr>
          <xdr:cNvSpPr/>
        </xdr:nvSpPr>
        <xdr:spPr>
          <a:xfrm>
            <a:off x="1457657" y="1103435"/>
            <a:ext cx="3585941" cy="6881163"/>
          </a:xfrm>
          <a:prstGeom prst="roundRect">
            <a:avLst>
              <a:gd name="adj" fmla="val 8058"/>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23619845-CA44-FA35-EEB7-5507BF4BB8F7}"/>
              </a:ext>
            </a:extLst>
          </xdr:cNvPr>
          <xdr:cNvSpPr/>
        </xdr:nvSpPr>
        <xdr:spPr>
          <a:xfrm rot="16200000">
            <a:off x="10434009" y="2275853"/>
            <a:ext cx="6891510" cy="4456003"/>
          </a:xfrm>
          <a:prstGeom prst="roundRect">
            <a:avLst>
              <a:gd name="adj" fmla="val 11135"/>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2A8CFE20-F525-4454-8DCF-51E930B15A31}"/>
              </a:ext>
            </a:extLst>
          </xdr:cNvPr>
          <xdr:cNvSpPr/>
        </xdr:nvSpPr>
        <xdr:spPr>
          <a:xfrm>
            <a:off x="5092446" y="1078657"/>
            <a:ext cx="6496839" cy="6880768"/>
          </a:xfrm>
          <a:prstGeom prst="roundRect">
            <a:avLst>
              <a:gd name="adj" fmla="val 5017"/>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61D31211-559E-62AE-9344-BF2FABEE91B9}"/>
              </a:ext>
            </a:extLst>
          </xdr:cNvPr>
          <xdr:cNvSpPr/>
        </xdr:nvSpPr>
        <xdr:spPr>
          <a:xfrm>
            <a:off x="13960452" y="134565"/>
            <a:ext cx="1773511" cy="835439"/>
          </a:xfrm>
          <a:prstGeom prst="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 name="Rectangle 12">
            <a:extLst>
              <a:ext uri="{FF2B5EF4-FFF2-40B4-BE49-F238E27FC236}">
                <a16:creationId xmlns:a16="http://schemas.microsoft.com/office/drawing/2014/main" id="{70DAABEC-1D7B-486E-9014-71ECDB9630CA}"/>
              </a:ext>
            </a:extLst>
          </xdr:cNvPr>
          <xdr:cNvSpPr/>
        </xdr:nvSpPr>
        <xdr:spPr>
          <a:xfrm>
            <a:off x="15973427" y="134565"/>
            <a:ext cx="1773511" cy="905629"/>
          </a:xfrm>
          <a:prstGeom prst="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 name="Rectangle 13">
            <a:extLst>
              <a:ext uri="{FF2B5EF4-FFF2-40B4-BE49-F238E27FC236}">
                <a16:creationId xmlns:a16="http://schemas.microsoft.com/office/drawing/2014/main" id="{94FAD30D-6CF2-4409-9839-7867B0E0B867}"/>
              </a:ext>
            </a:extLst>
          </xdr:cNvPr>
          <xdr:cNvSpPr/>
        </xdr:nvSpPr>
        <xdr:spPr>
          <a:xfrm>
            <a:off x="18143249" y="134565"/>
            <a:ext cx="1773511" cy="835439"/>
          </a:xfrm>
          <a:prstGeom prst="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5" name="Rectangle 14">
            <a:extLst>
              <a:ext uri="{FF2B5EF4-FFF2-40B4-BE49-F238E27FC236}">
                <a16:creationId xmlns:a16="http://schemas.microsoft.com/office/drawing/2014/main" id="{25D6C194-4CD6-4973-A861-091D22275DD1}"/>
              </a:ext>
            </a:extLst>
          </xdr:cNvPr>
          <xdr:cNvSpPr/>
        </xdr:nvSpPr>
        <xdr:spPr>
          <a:xfrm>
            <a:off x="11741521" y="134565"/>
            <a:ext cx="1773511" cy="835439"/>
          </a:xfrm>
          <a:prstGeom prst="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8E51E603-167A-418A-1493-F799BAE5F1F2}"/>
              </a:ext>
            </a:extLst>
          </xdr:cNvPr>
          <xdr:cNvSpPr txBox="1"/>
        </xdr:nvSpPr>
        <xdr:spPr>
          <a:xfrm>
            <a:off x="11826395" y="250683"/>
            <a:ext cx="1596160" cy="6497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00B0F0"/>
                </a:solidFill>
              </a:rPr>
              <a:t>BRANDS</a:t>
            </a:r>
          </a:p>
          <a:p>
            <a:pPr algn="ctr"/>
            <a:r>
              <a:rPr lang="en-US" sz="1600" b="1" i="0" u="none" strike="noStrike">
                <a:solidFill>
                  <a:srgbClr val="00B0F0"/>
                </a:solidFill>
                <a:effectLst/>
                <a:latin typeface="+mn-lt"/>
                <a:ea typeface="+mn-ea"/>
                <a:cs typeface="+mn-cs"/>
              </a:rPr>
              <a:t>46</a:t>
            </a:r>
            <a:r>
              <a:rPr lang="en-US" sz="1600" b="1">
                <a:solidFill>
                  <a:srgbClr val="00B0F0"/>
                </a:solidFill>
              </a:rPr>
              <a:t> </a:t>
            </a:r>
          </a:p>
        </xdr:txBody>
      </xdr:sp>
      <xdr:sp macro="" textlink="">
        <xdr:nvSpPr>
          <xdr:cNvPr id="19" name="TextBox 18">
            <a:extLst>
              <a:ext uri="{FF2B5EF4-FFF2-40B4-BE49-F238E27FC236}">
                <a16:creationId xmlns:a16="http://schemas.microsoft.com/office/drawing/2014/main" id="{369E669F-E861-45F0-A86B-A6AC191D59FB}"/>
              </a:ext>
            </a:extLst>
          </xdr:cNvPr>
          <xdr:cNvSpPr txBox="1"/>
        </xdr:nvSpPr>
        <xdr:spPr>
          <a:xfrm>
            <a:off x="14033505" y="236032"/>
            <a:ext cx="1596160" cy="6497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mn-lt"/>
                <a:ea typeface="+mn-ea"/>
                <a:cs typeface="+mn-cs"/>
              </a:rPr>
              <a:t>MODELS</a:t>
            </a:r>
          </a:p>
          <a:p>
            <a:pPr algn="ctr"/>
            <a:r>
              <a:rPr lang="en-US" sz="1400" b="1">
                <a:solidFill>
                  <a:srgbClr val="00B0F0"/>
                </a:solidFill>
                <a:latin typeface="+mn-lt"/>
                <a:ea typeface="+mn-ea"/>
                <a:cs typeface="+mn-cs"/>
              </a:rPr>
              <a:t>980</a:t>
            </a:r>
            <a:r>
              <a:rPr lang="en-US" sz="1400"/>
              <a:t> </a:t>
            </a:r>
          </a:p>
        </xdr:txBody>
      </xdr:sp>
      <xdr:sp macro="" textlink="">
        <xdr:nvSpPr>
          <xdr:cNvPr id="20" name="TextBox 19">
            <a:extLst>
              <a:ext uri="{FF2B5EF4-FFF2-40B4-BE49-F238E27FC236}">
                <a16:creationId xmlns:a16="http://schemas.microsoft.com/office/drawing/2014/main" id="{2C5735F8-A0DA-4CB8-8F7E-9383DF20D77C}"/>
              </a:ext>
            </a:extLst>
          </xdr:cNvPr>
          <xdr:cNvSpPr txBox="1"/>
        </xdr:nvSpPr>
        <xdr:spPr>
          <a:xfrm>
            <a:off x="16044675" y="177428"/>
            <a:ext cx="1596160" cy="7895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00B0F0"/>
                </a:solidFill>
                <a:latin typeface="+mn-lt"/>
                <a:ea typeface="+mn-ea"/>
                <a:cs typeface="+mn-cs"/>
              </a:rPr>
              <a:t>PROCESSOR BRANDS</a:t>
            </a:r>
          </a:p>
          <a:p>
            <a:pPr marL="0" indent="0" algn="ctr"/>
            <a:r>
              <a:rPr lang="en-US" sz="1400" b="1">
                <a:solidFill>
                  <a:srgbClr val="00B0F0"/>
                </a:solidFill>
                <a:latin typeface="+mn-lt"/>
                <a:ea typeface="+mn-ea"/>
                <a:cs typeface="+mn-cs"/>
              </a:rPr>
              <a:t>13 </a:t>
            </a:r>
          </a:p>
        </xdr:txBody>
      </xdr:sp>
      <xdr:sp macro="" textlink="">
        <xdr:nvSpPr>
          <xdr:cNvPr id="21" name="TextBox 20">
            <a:extLst>
              <a:ext uri="{FF2B5EF4-FFF2-40B4-BE49-F238E27FC236}">
                <a16:creationId xmlns:a16="http://schemas.microsoft.com/office/drawing/2014/main" id="{4380C7E6-32DA-4BDE-807F-B893FD2BD0D5}"/>
              </a:ext>
            </a:extLst>
          </xdr:cNvPr>
          <xdr:cNvSpPr txBox="1"/>
        </xdr:nvSpPr>
        <xdr:spPr>
          <a:xfrm>
            <a:off x="18209796" y="236032"/>
            <a:ext cx="1596160" cy="6497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B0F0"/>
                </a:solidFill>
                <a:latin typeface="+mn-lt"/>
                <a:ea typeface="+mn-ea"/>
                <a:cs typeface="+mn-cs"/>
              </a:rPr>
              <a:t>IOS</a:t>
            </a:r>
          </a:p>
          <a:p>
            <a:pPr algn="ctr"/>
            <a:r>
              <a:rPr lang="en-US" sz="1400" b="1">
                <a:solidFill>
                  <a:srgbClr val="00B0F0"/>
                </a:solidFill>
                <a:latin typeface="+mn-lt"/>
                <a:ea typeface="+mn-ea"/>
                <a:cs typeface="+mn-cs"/>
              </a:rPr>
              <a:t>3</a:t>
            </a:r>
            <a:r>
              <a:rPr lang="en-US" sz="1800" b="1">
                <a:solidFill>
                  <a:srgbClr val="00B0F0"/>
                </a:solidFill>
                <a:latin typeface="+mn-lt"/>
                <a:ea typeface="+mn-ea"/>
                <a:cs typeface="+mn-cs"/>
              </a:rPr>
              <a:t> </a:t>
            </a:r>
          </a:p>
        </xdr:txBody>
      </xdr:sp>
      <xdr:sp macro="" textlink="">
        <xdr:nvSpPr>
          <xdr:cNvPr id="22" name="TextBox 21">
            <a:extLst>
              <a:ext uri="{FF2B5EF4-FFF2-40B4-BE49-F238E27FC236}">
                <a16:creationId xmlns:a16="http://schemas.microsoft.com/office/drawing/2014/main" id="{6DABD10A-B3D4-4AAF-A73F-8DD8B202341D}"/>
              </a:ext>
            </a:extLst>
          </xdr:cNvPr>
          <xdr:cNvSpPr txBox="1"/>
        </xdr:nvSpPr>
        <xdr:spPr>
          <a:xfrm>
            <a:off x="175641" y="875145"/>
            <a:ext cx="1118956"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100"/>
              <a:t>       </a:t>
            </a:r>
            <a:r>
              <a:rPr lang="en-US" sz="1400" b="1">
                <a:solidFill>
                  <a:srgbClr val="0099CC"/>
                </a:solidFill>
              </a:rPr>
              <a:t>DATA</a:t>
            </a:r>
            <a:endParaRPr lang="en-US" sz="1100" b="1">
              <a:solidFill>
                <a:srgbClr val="0099CC"/>
              </a:solidFill>
            </a:endParaRPr>
          </a:p>
        </xdr:txBody>
      </xdr:sp>
      <xdr:sp macro="" textlink="">
        <xdr:nvSpPr>
          <xdr:cNvPr id="23" name="TextBox 22">
            <a:extLst>
              <a:ext uri="{FF2B5EF4-FFF2-40B4-BE49-F238E27FC236}">
                <a16:creationId xmlns:a16="http://schemas.microsoft.com/office/drawing/2014/main" id="{EFFAFB36-3681-44A8-88F2-82A4A2DD9816}"/>
              </a:ext>
            </a:extLst>
          </xdr:cNvPr>
          <xdr:cNvSpPr txBox="1"/>
        </xdr:nvSpPr>
        <xdr:spPr>
          <a:xfrm>
            <a:off x="175641" y="2035297"/>
            <a:ext cx="1118956"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0099CC"/>
                </a:solidFill>
              </a:rPr>
              <a:t>os</a:t>
            </a:r>
          </a:p>
        </xdr:txBody>
      </xdr:sp>
      <xdr:sp macro="" textlink="">
        <xdr:nvSpPr>
          <xdr:cNvPr id="25" name="TextBox 24">
            <a:extLst>
              <a:ext uri="{FF2B5EF4-FFF2-40B4-BE49-F238E27FC236}">
                <a16:creationId xmlns:a16="http://schemas.microsoft.com/office/drawing/2014/main" id="{41EAFE89-F117-4002-ADAC-59A30C99110B}"/>
              </a:ext>
            </a:extLst>
          </xdr:cNvPr>
          <xdr:cNvSpPr txBox="1"/>
        </xdr:nvSpPr>
        <xdr:spPr>
          <a:xfrm>
            <a:off x="189248" y="1466100"/>
            <a:ext cx="1118956" cy="4661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200" b="1">
                <a:solidFill>
                  <a:srgbClr val="0099CC"/>
                </a:solidFill>
              </a:rPr>
              <a:t>           </a:t>
            </a:r>
            <a:r>
              <a:rPr lang="en-US" sz="1400" b="1">
                <a:solidFill>
                  <a:srgbClr val="0099CC"/>
                </a:solidFill>
              </a:rPr>
              <a:t>BRAND</a:t>
            </a:r>
            <a:endParaRPr lang="en-US" sz="1200" b="1">
              <a:solidFill>
                <a:srgbClr val="0099CC"/>
              </a:solidFill>
            </a:endParaRPr>
          </a:p>
        </xdr:txBody>
      </xdr:sp>
      <xdr:sp macro="" textlink="">
        <xdr:nvSpPr>
          <xdr:cNvPr id="26" name="TextBox 25">
            <a:extLst>
              <a:ext uri="{FF2B5EF4-FFF2-40B4-BE49-F238E27FC236}">
                <a16:creationId xmlns:a16="http://schemas.microsoft.com/office/drawing/2014/main" id="{FD5210E5-1D03-4653-A2BF-1D3BF3BCB044}"/>
              </a:ext>
            </a:extLst>
          </xdr:cNvPr>
          <xdr:cNvSpPr txBox="1"/>
        </xdr:nvSpPr>
        <xdr:spPr>
          <a:xfrm>
            <a:off x="175641" y="3713582"/>
            <a:ext cx="1118956"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50" b="1">
                <a:solidFill>
                  <a:srgbClr val="0099CC"/>
                </a:solidFill>
              </a:rPr>
              <a:t>CONTACT</a:t>
            </a:r>
          </a:p>
        </xdr:txBody>
      </xdr:sp>
      <xdr:sp macro="" textlink="">
        <xdr:nvSpPr>
          <xdr:cNvPr id="27" name="TextBox 26">
            <a:extLst>
              <a:ext uri="{FF2B5EF4-FFF2-40B4-BE49-F238E27FC236}">
                <a16:creationId xmlns:a16="http://schemas.microsoft.com/office/drawing/2014/main" id="{9F9A3F31-5FAB-48F7-9AE0-C876A61E2793}"/>
              </a:ext>
            </a:extLst>
          </xdr:cNvPr>
          <xdr:cNvSpPr txBox="1"/>
        </xdr:nvSpPr>
        <xdr:spPr>
          <a:xfrm>
            <a:off x="1568564" y="223646"/>
            <a:ext cx="8420612" cy="358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B0F0"/>
                </a:solidFill>
              </a:rPr>
              <a:t>SMARTPHONE ANALYSIS</a:t>
            </a:r>
          </a:p>
        </xdr:txBody>
      </xdr:sp>
      <xdr:sp macro="" textlink="">
        <xdr:nvSpPr>
          <xdr:cNvPr id="28" name="TextBox 27">
            <a:extLst>
              <a:ext uri="{FF2B5EF4-FFF2-40B4-BE49-F238E27FC236}">
                <a16:creationId xmlns:a16="http://schemas.microsoft.com/office/drawing/2014/main" id="{6BC10BFB-B19B-4F88-BBED-328496D4210F}"/>
              </a:ext>
            </a:extLst>
          </xdr:cNvPr>
          <xdr:cNvSpPr txBox="1"/>
        </xdr:nvSpPr>
        <xdr:spPr>
          <a:xfrm>
            <a:off x="1647113" y="618303"/>
            <a:ext cx="7951599" cy="304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rgbClr val="00B0F0"/>
                </a:solidFill>
              </a:rPr>
              <a:t>A CLOSE LOOK AT BRAND</a:t>
            </a:r>
            <a:r>
              <a:rPr lang="en-US" sz="1200" b="1" i="1" baseline="0">
                <a:solidFill>
                  <a:srgbClr val="00B0F0"/>
                </a:solidFill>
              </a:rPr>
              <a:t> PERFORMANCE,RATING AND PRICING ACCROSS DIFFERENT BRANDS</a:t>
            </a:r>
            <a:endParaRPr lang="en-US" sz="1200" b="1" i="1">
              <a:solidFill>
                <a:srgbClr val="00B0F0"/>
              </a:solidFill>
            </a:endParaRPr>
          </a:p>
        </xdr:txBody>
      </xdr:sp>
      <xdr:sp macro="" textlink="">
        <xdr:nvSpPr>
          <xdr:cNvPr id="30" name="TextBox 29">
            <a:extLst>
              <a:ext uri="{FF2B5EF4-FFF2-40B4-BE49-F238E27FC236}">
                <a16:creationId xmlns:a16="http://schemas.microsoft.com/office/drawing/2014/main" id="{0BA6ABE1-6730-4824-AFC5-FFC442C1B49B}"/>
              </a:ext>
            </a:extLst>
          </xdr:cNvPr>
          <xdr:cNvSpPr txBox="1"/>
        </xdr:nvSpPr>
        <xdr:spPr>
          <a:xfrm>
            <a:off x="17735093" y="7540213"/>
            <a:ext cx="2162049" cy="4072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Bahnschrift Condensed" panose="020B0502040204020203" pitchFamily="34" charset="0"/>
              </a:rPr>
              <a:t>GLADYS</a:t>
            </a:r>
            <a:r>
              <a:rPr lang="en-US" sz="1600" b="1" baseline="0">
                <a:latin typeface="Bahnschrift Condensed" panose="020B0502040204020203" pitchFamily="34" charset="0"/>
              </a:rPr>
              <a:t> MAIGUA</a:t>
            </a:r>
            <a:endParaRPr lang="en-US" sz="1600" b="1">
              <a:latin typeface="Bahnschrift Condensed" panose="020B0502040204020203" pitchFamily="34" charset="0"/>
            </a:endParaRPr>
          </a:p>
        </xdr:txBody>
      </xdr:sp>
      <xdr:graphicFrame macro="">
        <xdr:nvGraphicFramePr>
          <xdr:cNvPr id="33" name="Chart 32">
            <a:extLst>
              <a:ext uri="{FF2B5EF4-FFF2-40B4-BE49-F238E27FC236}">
                <a16:creationId xmlns:a16="http://schemas.microsoft.com/office/drawing/2014/main" id="{B7FF6DED-A135-4085-A16A-7621B311CBD1}"/>
              </a:ext>
            </a:extLst>
          </xdr:cNvPr>
          <xdr:cNvGraphicFramePr>
            <a:graphicFrameLocks/>
          </xdr:cNvGraphicFramePr>
        </xdr:nvGraphicFramePr>
        <xdr:xfrm>
          <a:off x="1441027" y="1099186"/>
          <a:ext cx="3541510" cy="211010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4" name="TextBox 33">
            <a:extLst>
              <a:ext uri="{FF2B5EF4-FFF2-40B4-BE49-F238E27FC236}">
                <a16:creationId xmlns:a16="http://schemas.microsoft.com/office/drawing/2014/main" id="{DA2E77F8-C1F4-6E9E-293A-F845B224E47C}"/>
              </a:ext>
            </a:extLst>
          </xdr:cNvPr>
          <xdr:cNvSpPr txBox="1"/>
        </xdr:nvSpPr>
        <xdr:spPr>
          <a:xfrm>
            <a:off x="1496774" y="6585418"/>
            <a:ext cx="3449126" cy="1354378"/>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1.The top ten brands on the shelf are : xiaomi, samsung, vivo, realme, oppo, motorola, apple, oneplus, poco, tecno</a:t>
            </a:r>
          </a:p>
          <a:p>
            <a:endParaRPr lang="en-US"/>
          </a:p>
          <a:p>
            <a:r>
              <a:rPr lang="en-US" sz="1100" b="1" i="0" u="none" strike="noStrike">
                <a:solidFill>
                  <a:schemeClr val="dk1"/>
                </a:solidFill>
                <a:effectLst/>
                <a:latin typeface="+mn-lt"/>
                <a:ea typeface="+mn-ea"/>
                <a:cs typeface="+mn-cs"/>
              </a:rPr>
              <a:t>2.The less available brands on the shelves are : leeco, leitz, blackview, blu, cat, cola, sharp, vertu, tcl, duoqin</a:t>
            </a:r>
            <a:r>
              <a:rPr lang="en-US"/>
              <a:t> </a:t>
            </a:r>
            <a:endParaRPr lang="en-US" sz="1100"/>
          </a:p>
        </xdr:txBody>
      </xdr:sp>
      <xdr:sp macro="" textlink="">
        <xdr:nvSpPr>
          <xdr:cNvPr id="35" name="TextBox 34">
            <a:extLst>
              <a:ext uri="{FF2B5EF4-FFF2-40B4-BE49-F238E27FC236}">
                <a16:creationId xmlns:a16="http://schemas.microsoft.com/office/drawing/2014/main" id="{1F85E274-6751-48F8-8BAC-1E723C06CDCF}"/>
              </a:ext>
            </a:extLst>
          </xdr:cNvPr>
          <xdr:cNvSpPr txBox="1"/>
        </xdr:nvSpPr>
        <xdr:spPr>
          <a:xfrm>
            <a:off x="5107505" y="6841848"/>
            <a:ext cx="6471832" cy="10685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1. On average, : vertu, royole, leitz, apple, huawei, asus, tesla, lg, sony, sharp  are say Ultra</a:t>
            </a:r>
            <a:r>
              <a:rPr lang="en-US" sz="1100" b="1" i="0" u="none" strike="noStrike" baseline="0">
                <a:solidFill>
                  <a:schemeClr val="dk1"/>
                </a:solidFill>
                <a:effectLst/>
                <a:latin typeface="+mn-lt"/>
                <a:ea typeface="+mn-ea"/>
                <a:cs typeface="+mn-cs"/>
              </a:rPr>
              <a:t> Premium brands</a:t>
            </a:r>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2. On average, : lyf, itel, letv, gionee, micromax, jio, ikall, blackview, tcl, duoqin are say Bronze brands in terms of pricing </a:t>
            </a:r>
            <a:r>
              <a:rPr lang="en-US"/>
              <a:t> </a:t>
            </a:r>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3. On average, nokia, oukitel, vivo, xiaomi, oppo, honor, iqoo, doogee, nothing, oneplus are Premium Brands</a:t>
            </a:r>
            <a:r>
              <a:rPr lang="en-US"/>
              <a:t> </a:t>
            </a:r>
            <a:endParaRPr lang="en-US" sz="1100"/>
          </a:p>
        </xdr:txBody>
      </xdr:sp>
      <xdr:graphicFrame macro="">
        <xdr:nvGraphicFramePr>
          <xdr:cNvPr id="40" name="Chart 39">
            <a:extLst>
              <a:ext uri="{FF2B5EF4-FFF2-40B4-BE49-F238E27FC236}">
                <a16:creationId xmlns:a16="http://schemas.microsoft.com/office/drawing/2014/main" id="{29907A2E-B59E-4E49-A93A-28607C539993}"/>
              </a:ext>
            </a:extLst>
          </xdr:cNvPr>
          <xdr:cNvGraphicFramePr>
            <a:graphicFrameLocks/>
          </xdr:cNvGraphicFramePr>
        </xdr:nvGraphicFramePr>
        <xdr:xfrm>
          <a:off x="5055812" y="981432"/>
          <a:ext cx="3223993" cy="2267111"/>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2" name="Chart 41">
            <a:extLst>
              <a:ext uri="{FF2B5EF4-FFF2-40B4-BE49-F238E27FC236}">
                <a16:creationId xmlns:a16="http://schemas.microsoft.com/office/drawing/2014/main" id="{56C71A9F-45BF-4B75-8386-539627B31A14}"/>
              </a:ext>
            </a:extLst>
          </xdr:cNvPr>
          <xdr:cNvGraphicFramePr>
            <a:graphicFrameLocks/>
          </xdr:cNvGraphicFramePr>
        </xdr:nvGraphicFramePr>
        <xdr:xfrm>
          <a:off x="7937868" y="3052258"/>
          <a:ext cx="3675845" cy="264987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43" name="TextBox 42">
            <a:extLst>
              <a:ext uri="{FF2B5EF4-FFF2-40B4-BE49-F238E27FC236}">
                <a16:creationId xmlns:a16="http://schemas.microsoft.com/office/drawing/2014/main" id="{F22909BC-6087-C7DA-578D-265CA3F0927A}"/>
              </a:ext>
            </a:extLst>
          </xdr:cNvPr>
          <xdr:cNvSpPr txBox="1"/>
        </xdr:nvSpPr>
        <xdr:spPr>
          <a:xfrm>
            <a:off x="5116871" y="5889557"/>
            <a:ext cx="6476383" cy="9229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 Bronze Brands are anything around $ 9,000 and $ 15,000</a:t>
            </a:r>
            <a:r>
              <a:rPr lang="en-US"/>
              <a:t> </a:t>
            </a:r>
          </a:p>
          <a:p>
            <a:r>
              <a:rPr lang="en-US" sz="1100" b="1" i="0" u="none" strike="noStrike">
                <a:solidFill>
                  <a:schemeClr val="dk1"/>
                </a:solidFill>
                <a:effectLst/>
                <a:latin typeface="+mn-lt"/>
                <a:ea typeface="+mn-ea"/>
                <a:cs typeface="+mn-cs"/>
              </a:rPr>
              <a:t>🔥Affordable brands cost between $16,000 and $ 25000</a:t>
            </a:r>
          </a:p>
          <a:p>
            <a:r>
              <a:rPr lang="en-US"/>
              <a:t> </a:t>
            </a:r>
            <a:r>
              <a:rPr lang="en-US" sz="1100" b="1" i="0" u="none" strike="noStrike">
                <a:solidFill>
                  <a:schemeClr val="dk1"/>
                </a:solidFill>
                <a:effectLst/>
                <a:latin typeface="+mn-lt"/>
                <a:ea typeface="+mn-ea"/>
                <a:cs typeface="+mn-cs"/>
              </a:rPr>
              <a:t>🪙Premium brands cost between $ 26,000 and $ 77,000</a:t>
            </a:r>
            <a:r>
              <a:rPr lang="en-US"/>
              <a:t> </a:t>
            </a:r>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 Ultra Premium Brand cost are from $77,500 upwards</a:t>
            </a:r>
            <a:r>
              <a:rPr lang="en-US"/>
              <a:t> </a:t>
            </a:r>
            <a:endParaRPr lang="en-US" sz="1100"/>
          </a:p>
        </xdr:txBody>
      </xdr:sp>
      <xdr:sp macro="" textlink="">
        <xdr:nvSpPr>
          <xdr:cNvPr id="44" name="Rectangle: Rounded Corners 43">
            <a:extLst>
              <a:ext uri="{FF2B5EF4-FFF2-40B4-BE49-F238E27FC236}">
                <a16:creationId xmlns:a16="http://schemas.microsoft.com/office/drawing/2014/main" id="{B4E45E1B-6376-4FCF-A636-D0CEA3685CF4}"/>
              </a:ext>
            </a:extLst>
          </xdr:cNvPr>
          <xdr:cNvSpPr/>
        </xdr:nvSpPr>
        <xdr:spPr>
          <a:xfrm rot="16200000">
            <a:off x="15075142" y="2271396"/>
            <a:ext cx="6382017" cy="4194651"/>
          </a:xfrm>
          <a:prstGeom prst="roundRect">
            <a:avLst>
              <a:gd name="adj" fmla="val 5922"/>
            </a:avLst>
          </a:prstGeom>
          <a:solidFill>
            <a:srgbClr val="FF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5" name="Chart 44">
            <a:extLst>
              <a:ext uri="{FF2B5EF4-FFF2-40B4-BE49-F238E27FC236}">
                <a16:creationId xmlns:a16="http://schemas.microsoft.com/office/drawing/2014/main" id="{4BD13AD2-B2E9-4EDC-81D3-A641181C0012}"/>
              </a:ext>
            </a:extLst>
          </xdr:cNvPr>
          <xdr:cNvGraphicFramePr>
            <a:graphicFrameLocks/>
          </xdr:cNvGraphicFramePr>
        </xdr:nvGraphicFramePr>
        <xdr:xfrm>
          <a:off x="16229885" y="1089392"/>
          <a:ext cx="4005570" cy="253010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7" name="Chart 46">
            <a:extLst>
              <a:ext uri="{FF2B5EF4-FFF2-40B4-BE49-F238E27FC236}">
                <a16:creationId xmlns:a16="http://schemas.microsoft.com/office/drawing/2014/main" id="{4D4075E9-8978-46A1-88D5-389A03D6CDC2}"/>
              </a:ext>
            </a:extLst>
          </xdr:cNvPr>
          <xdr:cNvGraphicFramePr>
            <a:graphicFrameLocks/>
          </xdr:cNvGraphicFramePr>
        </xdr:nvGraphicFramePr>
        <xdr:xfrm>
          <a:off x="1130853" y="2988913"/>
          <a:ext cx="3565934" cy="213952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8" name="Chart 47">
            <a:extLst>
              <a:ext uri="{FF2B5EF4-FFF2-40B4-BE49-F238E27FC236}">
                <a16:creationId xmlns:a16="http://schemas.microsoft.com/office/drawing/2014/main" id="{941E9DB3-A09B-403A-A5C4-21180830FEC2}"/>
              </a:ext>
            </a:extLst>
          </xdr:cNvPr>
          <xdr:cNvGraphicFramePr>
            <a:graphicFrameLocks/>
          </xdr:cNvGraphicFramePr>
        </xdr:nvGraphicFramePr>
        <xdr:xfrm>
          <a:off x="1453239" y="4803321"/>
          <a:ext cx="3546526" cy="1801726"/>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9" name="Chart 48">
            <a:extLst>
              <a:ext uri="{FF2B5EF4-FFF2-40B4-BE49-F238E27FC236}">
                <a16:creationId xmlns:a16="http://schemas.microsoft.com/office/drawing/2014/main" id="{74012E4C-26F6-44C7-A969-7D106A7993AD}"/>
              </a:ext>
            </a:extLst>
          </xdr:cNvPr>
          <xdr:cNvGraphicFramePr>
            <a:graphicFrameLocks/>
          </xdr:cNvGraphicFramePr>
        </xdr:nvGraphicFramePr>
        <xdr:xfrm>
          <a:off x="5019172" y="3385944"/>
          <a:ext cx="3260632" cy="229655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50" name="Chart 49">
            <a:extLst>
              <a:ext uri="{FF2B5EF4-FFF2-40B4-BE49-F238E27FC236}">
                <a16:creationId xmlns:a16="http://schemas.microsoft.com/office/drawing/2014/main" id="{3D4F211F-8D49-45B9-9843-9719752F4DBD}"/>
              </a:ext>
            </a:extLst>
          </xdr:cNvPr>
          <xdr:cNvGraphicFramePr>
            <a:graphicFrameLocks/>
          </xdr:cNvGraphicFramePr>
        </xdr:nvGraphicFramePr>
        <xdr:xfrm>
          <a:off x="11638134" y="981433"/>
          <a:ext cx="4542713" cy="205219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1" name="Chart 50">
            <a:extLst>
              <a:ext uri="{FF2B5EF4-FFF2-40B4-BE49-F238E27FC236}">
                <a16:creationId xmlns:a16="http://schemas.microsoft.com/office/drawing/2014/main" id="{615D6B3D-4B6F-46EF-8079-A975C308A1D5}"/>
              </a:ext>
            </a:extLst>
          </xdr:cNvPr>
          <xdr:cNvGraphicFramePr>
            <a:graphicFrameLocks/>
          </xdr:cNvGraphicFramePr>
        </xdr:nvGraphicFramePr>
        <xdr:xfrm>
          <a:off x="11454952" y="2797085"/>
          <a:ext cx="4683235" cy="2054789"/>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52" name="Chart 51">
            <a:extLst>
              <a:ext uri="{FF2B5EF4-FFF2-40B4-BE49-F238E27FC236}">
                <a16:creationId xmlns:a16="http://schemas.microsoft.com/office/drawing/2014/main" id="{D2BA95ED-C73C-4785-9A4D-3629B320D075}"/>
              </a:ext>
            </a:extLst>
          </xdr:cNvPr>
          <xdr:cNvGraphicFramePr>
            <a:graphicFrameLocks/>
          </xdr:cNvGraphicFramePr>
        </xdr:nvGraphicFramePr>
        <xdr:xfrm>
          <a:off x="11686982" y="4622551"/>
          <a:ext cx="4225388" cy="1903729"/>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53" name="TextBox 52">
            <a:extLst>
              <a:ext uri="{FF2B5EF4-FFF2-40B4-BE49-F238E27FC236}">
                <a16:creationId xmlns:a16="http://schemas.microsoft.com/office/drawing/2014/main" id="{7D039C25-036E-4E8A-ECEF-C817B924158C}"/>
              </a:ext>
            </a:extLst>
          </xdr:cNvPr>
          <xdr:cNvSpPr txBox="1"/>
        </xdr:nvSpPr>
        <xdr:spPr>
          <a:xfrm>
            <a:off x="11676762" y="6536348"/>
            <a:ext cx="4425897" cy="79790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1. Turns out, affordable brands are punching above their price.</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2. High ratings don’t always translate to high performance or value.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3.</a:t>
            </a:r>
            <a:r>
              <a:rPr lang="en-US" sz="1100" b="1" baseline="0">
                <a:solidFill>
                  <a:schemeClr val="dk1"/>
                </a:solidFill>
                <a:effectLst/>
                <a:latin typeface="+mn-lt"/>
                <a:ea typeface="+mn-ea"/>
                <a:cs typeface="+mn-cs"/>
              </a:rPr>
              <a:t> L</a:t>
            </a:r>
            <a:r>
              <a:rPr lang="en-US" sz="1100" b="1">
                <a:solidFill>
                  <a:schemeClr val="dk1"/>
                </a:solidFill>
                <a:effectLst/>
                <a:latin typeface="+mn-lt"/>
                <a:ea typeface="+mn-ea"/>
                <a:cs typeface="+mn-cs"/>
              </a:rPr>
              <a:t>ow-rated brands deliver more bang for your buck.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4. Ultra Premium? Maybe more style than performance</a:t>
            </a:r>
            <a:endParaRPr lang="en-US">
              <a:effectLst/>
            </a:endParaRPr>
          </a:p>
          <a:p>
            <a:endParaRPr lang="en-US" sz="1100"/>
          </a:p>
        </xdr:txBody>
      </xdr:sp>
      <xdr:graphicFrame macro="">
        <xdr:nvGraphicFramePr>
          <xdr:cNvPr id="55" name="Chart 54">
            <a:extLst>
              <a:ext uri="{FF2B5EF4-FFF2-40B4-BE49-F238E27FC236}">
                <a16:creationId xmlns:a16="http://schemas.microsoft.com/office/drawing/2014/main" id="{F75DF241-0522-443F-9F44-D6F404500115}"/>
              </a:ext>
            </a:extLst>
          </xdr:cNvPr>
          <xdr:cNvGraphicFramePr>
            <a:graphicFrameLocks/>
          </xdr:cNvGraphicFramePr>
        </xdr:nvGraphicFramePr>
        <xdr:xfrm>
          <a:off x="8149853" y="1069762"/>
          <a:ext cx="3235081" cy="2332024"/>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58" name="Graphic 57" descr="Database with solid fill">
            <a:hlinkClick xmlns:r="http://schemas.openxmlformats.org/officeDocument/2006/relationships" r:id="rId12"/>
            <a:extLst>
              <a:ext uri="{FF2B5EF4-FFF2-40B4-BE49-F238E27FC236}">
                <a16:creationId xmlns:a16="http://schemas.microsoft.com/office/drawing/2014/main" id="{600E557A-AE1D-AB74-2DE9-910881A4A1D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7930" y="852244"/>
            <a:ext cx="561757" cy="451459"/>
          </a:xfrm>
          <a:prstGeom prst="rect">
            <a:avLst/>
          </a:prstGeom>
        </xdr:spPr>
      </xdr:pic>
      <xdr:pic>
        <xdr:nvPicPr>
          <xdr:cNvPr id="66" name="Graphic 65" descr="Employee badge with solid fill">
            <a:hlinkClick xmlns:r="http://schemas.openxmlformats.org/officeDocument/2006/relationships" r:id="rId15"/>
            <a:extLst>
              <a:ext uri="{FF2B5EF4-FFF2-40B4-BE49-F238E27FC236}">
                <a16:creationId xmlns:a16="http://schemas.microsoft.com/office/drawing/2014/main" id="{DC8EBA77-A478-17A8-8FA9-4B6D009CC93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35384" y="3623093"/>
            <a:ext cx="586181" cy="471088"/>
          </a:xfrm>
          <a:prstGeom prst="rect">
            <a:avLst/>
          </a:prstGeom>
        </xdr:spPr>
      </xdr:pic>
      <xdr:pic>
        <xdr:nvPicPr>
          <xdr:cNvPr id="64" name="Graphic 63" descr="Statistics with solid fill">
            <a:extLst>
              <a:ext uri="{FF2B5EF4-FFF2-40B4-BE49-F238E27FC236}">
                <a16:creationId xmlns:a16="http://schemas.microsoft.com/office/drawing/2014/main" id="{53F91AA7-C479-039C-EA52-89C7ED0A562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92602" y="1537606"/>
            <a:ext cx="378898" cy="413371"/>
          </a:xfrm>
          <a:prstGeom prst="rect">
            <a:avLst/>
          </a:prstGeom>
        </xdr:spPr>
      </xdr:pic>
      <mc:AlternateContent xmlns:mc="http://schemas.openxmlformats.org/markup-compatibility/2006" xmlns:a14="http://schemas.microsoft.com/office/drawing/2010/main">
        <mc:Choice Requires="a14">
          <xdr:graphicFrame macro="">
            <xdr:nvGraphicFramePr>
              <xdr:cNvPr id="68" name="Rating 1">
                <a:extLst>
                  <a:ext uri="{FF2B5EF4-FFF2-40B4-BE49-F238E27FC236}">
                    <a16:creationId xmlns:a16="http://schemas.microsoft.com/office/drawing/2014/main" id="{11EF4FAC-B203-4B20-A2D0-BF679AA27746}"/>
                  </a:ext>
                </a:extLst>
              </xdr:cNvPr>
              <xdr:cNvGraphicFramePr/>
            </xdr:nvGraphicFramePr>
            <xdr:xfrm>
              <a:off x="16255588" y="3697448"/>
              <a:ext cx="1685269" cy="1491779"/>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17158837" y="3869121"/>
                <a:ext cx="1696098" cy="1535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brand_name 2">
                <a:extLst>
                  <a:ext uri="{FF2B5EF4-FFF2-40B4-BE49-F238E27FC236}">
                    <a16:creationId xmlns:a16="http://schemas.microsoft.com/office/drawing/2014/main" id="{3612B707-45DE-459E-AE30-01C2D202B11E}"/>
                  </a:ext>
                </a:extLst>
              </xdr:cNvPr>
              <xdr:cNvGraphicFramePr/>
            </xdr:nvGraphicFramePr>
            <xdr:xfrm>
              <a:off x="180562" y="4340679"/>
              <a:ext cx="1223829" cy="3219766"/>
            </xdr:xfrm>
            <a:graphic>
              <a:graphicData uri="http://schemas.microsoft.com/office/drawing/2010/slicer">
                <sle:slicer xmlns:sle="http://schemas.microsoft.com/office/drawing/2010/slicer" name="brand_name 2"/>
              </a:graphicData>
            </a:graphic>
          </xdr:graphicFrame>
        </mc:Choice>
        <mc:Fallback xmlns="">
          <xdr:sp macro="" textlink="">
            <xdr:nvSpPr>
              <xdr:cNvPr id="0" name=""/>
              <xdr:cNvSpPr>
                <a:spLocks noTextEdit="1"/>
              </xdr:cNvSpPr>
            </xdr:nvSpPr>
            <xdr:spPr>
              <a:xfrm>
                <a:off x="980515" y="4531001"/>
                <a:ext cx="1231693" cy="3313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model 3">
                <a:extLst>
                  <a:ext uri="{FF2B5EF4-FFF2-40B4-BE49-F238E27FC236}">
                    <a16:creationId xmlns:a16="http://schemas.microsoft.com/office/drawing/2014/main" id="{1764C8F4-7347-49F1-ABBA-518D73F966F6}"/>
                  </a:ext>
                </a:extLst>
              </xdr:cNvPr>
              <xdr:cNvGraphicFramePr/>
            </xdr:nvGraphicFramePr>
            <xdr:xfrm>
              <a:off x="16211974" y="5157175"/>
              <a:ext cx="4089057" cy="1158091"/>
            </xdr:xfrm>
            <a:graphic>
              <a:graphicData uri="http://schemas.microsoft.com/office/drawing/2010/slicer">
                <sle:slicer xmlns:sle="http://schemas.microsoft.com/office/drawing/2010/slicer" name="model 3"/>
              </a:graphicData>
            </a:graphic>
          </xdr:graphicFrame>
        </mc:Choice>
        <mc:Fallback xmlns="">
          <xdr:sp macro="" textlink="">
            <xdr:nvSpPr>
              <xdr:cNvPr id="0" name=""/>
              <xdr:cNvSpPr>
                <a:spLocks noTextEdit="1"/>
              </xdr:cNvSpPr>
            </xdr:nvSpPr>
            <xdr:spPr>
              <a:xfrm>
                <a:off x="17114942" y="5371170"/>
                <a:ext cx="4115333" cy="1191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2" name="Brand_Status 1">
                <a:extLst>
                  <a:ext uri="{FF2B5EF4-FFF2-40B4-BE49-F238E27FC236}">
                    <a16:creationId xmlns:a16="http://schemas.microsoft.com/office/drawing/2014/main" id="{A384FDFE-8B5D-4E1A-A34F-A2504F2539BD}"/>
                  </a:ext>
                </a:extLst>
              </xdr:cNvPr>
              <xdr:cNvGraphicFramePr/>
            </xdr:nvGraphicFramePr>
            <xdr:xfrm>
              <a:off x="17970553" y="3671277"/>
              <a:ext cx="2356937" cy="1456614"/>
            </xdr:xfrm>
            <a:graphic>
              <a:graphicData uri="http://schemas.microsoft.com/office/drawing/2010/slicer">
                <sle:slicer xmlns:sle="http://schemas.microsoft.com/office/drawing/2010/slicer" name="Brand_Status 1"/>
              </a:graphicData>
            </a:graphic>
          </xdr:graphicFrame>
        </mc:Choice>
        <mc:Fallback xmlns="">
          <xdr:sp macro="" textlink="">
            <xdr:nvSpPr>
              <xdr:cNvPr id="0" name=""/>
              <xdr:cNvSpPr>
                <a:spLocks noTextEdit="1"/>
              </xdr:cNvSpPr>
            </xdr:nvSpPr>
            <xdr:spPr>
              <a:xfrm>
                <a:off x="18884822" y="3842191"/>
                <a:ext cx="2372082" cy="1498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os 1">
                <a:extLst>
                  <a:ext uri="{FF2B5EF4-FFF2-40B4-BE49-F238E27FC236}">
                    <a16:creationId xmlns:a16="http://schemas.microsoft.com/office/drawing/2014/main" id="{BD3B971B-E808-49D3-8F4C-1E92781673E0}"/>
                  </a:ext>
                </a:extLst>
              </xdr:cNvPr>
              <xdr:cNvGraphicFramePr/>
            </xdr:nvGraphicFramePr>
            <xdr:xfrm>
              <a:off x="16296611" y="6343727"/>
              <a:ext cx="1847144" cy="1150661"/>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7200123" y="6592125"/>
                <a:ext cx="1859013" cy="11840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processor_brand 1">
                <a:extLst>
                  <a:ext uri="{FF2B5EF4-FFF2-40B4-BE49-F238E27FC236}">
                    <a16:creationId xmlns:a16="http://schemas.microsoft.com/office/drawing/2014/main" id="{BDE35B76-042F-4914-AA50-D8A7D7775AF5}"/>
                  </a:ext>
                </a:extLst>
              </xdr:cNvPr>
              <xdr:cNvGraphicFramePr/>
            </xdr:nvGraphicFramePr>
            <xdr:xfrm>
              <a:off x="18178318" y="6313714"/>
              <a:ext cx="2126851" cy="1202064"/>
            </xdr:xfrm>
            <a:graphic>
              <a:graphicData uri="http://schemas.microsoft.com/office/drawing/2010/slicer">
                <sle:slicer xmlns:sle="http://schemas.microsoft.com/office/drawing/2010/slicer" name="processor_brand 1"/>
              </a:graphicData>
            </a:graphic>
          </xdr:graphicFrame>
        </mc:Choice>
        <mc:Fallback xmlns="">
          <xdr:sp macro="" textlink="">
            <xdr:nvSpPr>
              <xdr:cNvPr id="0" name=""/>
              <xdr:cNvSpPr>
                <a:spLocks noTextEdit="1"/>
              </xdr:cNvSpPr>
            </xdr:nvSpPr>
            <xdr:spPr>
              <a:xfrm>
                <a:off x="19093922" y="6561241"/>
                <a:ext cx="2140518" cy="1236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31" name="Graphic 30" descr="Bar chart with solid fill">
            <a:extLst>
              <a:ext uri="{FF2B5EF4-FFF2-40B4-BE49-F238E27FC236}">
                <a16:creationId xmlns:a16="http://schemas.microsoft.com/office/drawing/2014/main" id="{4CAE4833-8991-87A4-41EB-B14DB73760FC}"/>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49682" y="2081893"/>
            <a:ext cx="421821" cy="421821"/>
          </a:xfrm>
          <a:prstGeom prst="rect">
            <a:avLst/>
          </a:prstGeom>
        </xdr:spPr>
      </xdr:pic>
      <xdr:sp macro="" textlink="">
        <xdr:nvSpPr>
          <xdr:cNvPr id="41" name="TextBox 40">
            <a:extLst>
              <a:ext uri="{FF2B5EF4-FFF2-40B4-BE49-F238E27FC236}">
                <a16:creationId xmlns:a16="http://schemas.microsoft.com/office/drawing/2014/main" id="{BC71D49B-AD13-4CCF-8D3F-AE98FC4A3E71}"/>
              </a:ext>
            </a:extLst>
          </xdr:cNvPr>
          <xdr:cNvSpPr txBox="1"/>
        </xdr:nvSpPr>
        <xdr:spPr>
          <a:xfrm>
            <a:off x="175641" y="2598964"/>
            <a:ext cx="1118956"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100" b="1">
                <a:solidFill>
                  <a:srgbClr val="0099CC"/>
                </a:solidFill>
              </a:rPr>
              <a:t>PROC-</a:t>
            </a:r>
          </a:p>
          <a:p>
            <a:pPr algn="r"/>
            <a:r>
              <a:rPr lang="en-US" sz="1100" b="1">
                <a:solidFill>
                  <a:srgbClr val="0099CC"/>
                </a:solidFill>
              </a:rPr>
              <a:t>ESSOR               </a:t>
            </a:r>
          </a:p>
        </xdr:txBody>
      </xdr:sp>
      <xdr:sp macro="" textlink="">
        <xdr:nvSpPr>
          <xdr:cNvPr id="37" name="TextBox 36">
            <a:extLst>
              <a:ext uri="{FF2B5EF4-FFF2-40B4-BE49-F238E27FC236}">
                <a16:creationId xmlns:a16="http://schemas.microsoft.com/office/drawing/2014/main" id="{8BF7077E-E52A-93F3-86A4-27769B1CEB0E}"/>
              </a:ext>
            </a:extLst>
          </xdr:cNvPr>
          <xdr:cNvSpPr txBox="1"/>
        </xdr:nvSpPr>
        <xdr:spPr>
          <a:xfrm>
            <a:off x="312964" y="530679"/>
            <a:ext cx="898072" cy="231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0099CC"/>
                </a:solidFill>
              </a:rPr>
              <a:t>WELCOME</a:t>
            </a:r>
          </a:p>
        </xdr:txBody>
      </xdr:sp>
      <xdr:sp macro="" textlink="">
        <xdr:nvSpPr>
          <xdr:cNvPr id="46" name="TextBox 45">
            <a:extLst>
              <a:ext uri="{FF2B5EF4-FFF2-40B4-BE49-F238E27FC236}">
                <a16:creationId xmlns:a16="http://schemas.microsoft.com/office/drawing/2014/main" id="{6DF66693-F6F8-4267-88E5-C6D13E515337}"/>
              </a:ext>
            </a:extLst>
          </xdr:cNvPr>
          <xdr:cNvSpPr txBox="1"/>
        </xdr:nvSpPr>
        <xdr:spPr>
          <a:xfrm>
            <a:off x="175641" y="3159578"/>
            <a:ext cx="1118956"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200" b="1">
                <a:solidFill>
                  <a:srgbClr val="0099CC"/>
                </a:solidFill>
              </a:rPr>
              <a:t>INSIGHT</a:t>
            </a:r>
          </a:p>
        </xdr:txBody>
      </xdr:sp>
      <xdr:pic>
        <xdr:nvPicPr>
          <xdr:cNvPr id="59" name="Graphic 58" descr="Bar graph with upward trend with solid fill">
            <a:extLst>
              <a:ext uri="{FF2B5EF4-FFF2-40B4-BE49-F238E27FC236}">
                <a16:creationId xmlns:a16="http://schemas.microsoft.com/office/drawing/2014/main" id="{3A3A0D01-9770-C126-7896-8C6CC377021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36070" y="2585357"/>
            <a:ext cx="462644" cy="533401"/>
          </a:xfrm>
          <a:prstGeom prst="rect">
            <a:avLst/>
          </a:prstGeom>
        </xdr:spPr>
      </xdr:pic>
      <xdr:pic>
        <xdr:nvPicPr>
          <xdr:cNvPr id="38" name="Graphic 37" descr="Research with solid fill">
            <a:extLst>
              <a:ext uri="{FF2B5EF4-FFF2-40B4-BE49-F238E27FC236}">
                <a16:creationId xmlns:a16="http://schemas.microsoft.com/office/drawing/2014/main" id="{DFBF127B-84A8-A4DB-7072-F93477C1DC7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63287" y="3143250"/>
            <a:ext cx="503464" cy="544286"/>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495300</xdr:colOff>
      <xdr:row>1</xdr:row>
      <xdr:rowOff>152400</xdr:rowOff>
    </xdr:from>
    <xdr:to>
      <xdr:col>20</xdr:col>
      <xdr:colOff>247650</xdr:colOff>
      <xdr:row>31</xdr:row>
      <xdr:rowOff>152399</xdr:rowOff>
    </xdr:to>
    <xdr:grpSp>
      <xdr:nvGrpSpPr>
        <xdr:cNvPr id="39" name="Group 38">
          <a:extLst>
            <a:ext uri="{FF2B5EF4-FFF2-40B4-BE49-F238E27FC236}">
              <a16:creationId xmlns:a16="http://schemas.microsoft.com/office/drawing/2014/main" id="{B3C47BDA-8458-6D6A-8C22-6DA55EEACB47}"/>
            </a:ext>
          </a:extLst>
        </xdr:cNvPr>
        <xdr:cNvGrpSpPr/>
      </xdr:nvGrpSpPr>
      <xdr:grpSpPr>
        <a:xfrm>
          <a:off x="495300" y="342900"/>
          <a:ext cx="11944350" cy="5714999"/>
          <a:chOff x="495300" y="342900"/>
          <a:chExt cx="11944350" cy="5714999"/>
        </a:xfrm>
      </xdr:grpSpPr>
      <xdr:grpSp>
        <xdr:nvGrpSpPr>
          <xdr:cNvPr id="38" name="Group 37">
            <a:extLst>
              <a:ext uri="{FF2B5EF4-FFF2-40B4-BE49-F238E27FC236}">
                <a16:creationId xmlns:a16="http://schemas.microsoft.com/office/drawing/2014/main" id="{1730CE2D-E50F-3852-1E5E-37BC22E00858}"/>
              </a:ext>
            </a:extLst>
          </xdr:cNvPr>
          <xdr:cNvGrpSpPr/>
        </xdr:nvGrpSpPr>
        <xdr:grpSpPr>
          <a:xfrm>
            <a:off x="495300" y="342900"/>
            <a:ext cx="11944350" cy="5714999"/>
            <a:chOff x="495300" y="342900"/>
            <a:chExt cx="11944350" cy="5714999"/>
          </a:xfrm>
        </xdr:grpSpPr>
        <xdr:sp macro="" textlink="">
          <xdr:nvSpPr>
            <xdr:cNvPr id="23" name="Rectangle: Rounded Corners 22">
              <a:extLst>
                <a:ext uri="{FF2B5EF4-FFF2-40B4-BE49-F238E27FC236}">
                  <a16:creationId xmlns:a16="http://schemas.microsoft.com/office/drawing/2014/main" id="{9FE85F5C-7B39-827F-4F5F-24A9088EE890}"/>
                </a:ext>
              </a:extLst>
            </xdr:cNvPr>
            <xdr:cNvSpPr/>
          </xdr:nvSpPr>
          <xdr:spPr>
            <a:xfrm>
              <a:off x="1476375" y="5362574"/>
              <a:ext cx="10277475" cy="695325"/>
            </a:xfrm>
            <a:prstGeom prst="roundRect">
              <a:avLst/>
            </a:prstGeom>
            <a:solidFill>
              <a:srgbClr val="FF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 name="Rectangle: Rounded Corners 1">
              <a:extLst>
                <a:ext uri="{FF2B5EF4-FFF2-40B4-BE49-F238E27FC236}">
                  <a16:creationId xmlns:a16="http://schemas.microsoft.com/office/drawing/2014/main" id="{ECCA375A-5FF8-A556-5AA3-4AE9E7851B07}"/>
                </a:ext>
              </a:extLst>
            </xdr:cNvPr>
            <xdr:cNvSpPr/>
          </xdr:nvSpPr>
          <xdr:spPr>
            <a:xfrm>
              <a:off x="495300" y="342900"/>
              <a:ext cx="11944350" cy="4752975"/>
            </a:xfrm>
            <a:prstGeom prst="roundRect">
              <a:avLst>
                <a:gd name="adj" fmla="val 8101"/>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 name="Rectangle: Rounded Corners 2">
              <a:extLst>
                <a:ext uri="{FF2B5EF4-FFF2-40B4-BE49-F238E27FC236}">
                  <a16:creationId xmlns:a16="http://schemas.microsoft.com/office/drawing/2014/main" id="{577BF46B-5B24-650B-7E78-91B58501D57E}"/>
                </a:ext>
              </a:extLst>
            </xdr:cNvPr>
            <xdr:cNvSpPr/>
          </xdr:nvSpPr>
          <xdr:spPr>
            <a:xfrm>
              <a:off x="600075" y="428626"/>
              <a:ext cx="11782425" cy="4619624"/>
            </a:xfrm>
            <a:prstGeom prst="roundRect">
              <a:avLst>
                <a:gd name="adj" fmla="val 711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6EAEDAED-2439-DC43-9457-2CC34774AFE6}"/>
                </a:ext>
              </a:extLst>
            </xdr:cNvPr>
            <xdr:cNvSpPr/>
          </xdr:nvSpPr>
          <xdr:spPr>
            <a:xfrm>
              <a:off x="1543050" y="1047750"/>
              <a:ext cx="3609975" cy="3057525"/>
            </a:xfrm>
            <a:prstGeom prst="round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mc:AlternateContent xmlns:mc="http://schemas.openxmlformats.org/markup-compatibility/2006" xmlns:a14="http://schemas.microsoft.com/office/drawing/2010/main">
          <mc:Choice Requires="a14">
            <xdr:graphicFrame macro="">
              <xdr:nvGraphicFramePr>
                <xdr:cNvPr id="12" name="Brand_Status 2">
                  <a:extLst>
                    <a:ext uri="{FF2B5EF4-FFF2-40B4-BE49-F238E27FC236}">
                      <a16:creationId xmlns:a16="http://schemas.microsoft.com/office/drawing/2014/main" id="{D6E4DA33-D24B-483C-AC89-B20FB54587E2}"/>
                    </a:ext>
                  </a:extLst>
                </xdr:cNvPr>
                <xdr:cNvGraphicFramePr/>
              </xdr:nvGraphicFramePr>
              <xdr:xfrm>
                <a:off x="1809748" y="5410202"/>
                <a:ext cx="5038727" cy="619124"/>
              </xdr:xfrm>
              <a:graphic>
                <a:graphicData uri="http://schemas.microsoft.com/office/drawing/2010/slicer">
                  <sle:slicer xmlns:sle="http://schemas.microsoft.com/office/drawing/2010/slicer" name="Brand_Status 2"/>
                </a:graphicData>
              </a:graphic>
            </xdr:graphicFrame>
          </mc:Choice>
          <mc:Fallback xmlns="">
            <xdr:sp macro="" textlink="">
              <xdr:nvSpPr>
                <xdr:cNvPr id="0" name=""/>
                <xdr:cNvSpPr>
                  <a:spLocks noTextEdit="1"/>
                </xdr:cNvSpPr>
              </xdr:nvSpPr>
              <xdr:spPr>
                <a:xfrm>
                  <a:off x="1809748" y="5410202"/>
                  <a:ext cx="5038727"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Rating 2">
                  <a:extLst>
                    <a:ext uri="{FF2B5EF4-FFF2-40B4-BE49-F238E27FC236}">
                      <a16:creationId xmlns:a16="http://schemas.microsoft.com/office/drawing/2014/main" id="{8A578617-3E08-4B40-AE3F-89967FAEAC3F}"/>
                    </a:ext>
                  </a:extLst>
                </xdr:cNvPr>
                <xdr:cNvGraphicFramePr/>
              </xdr:nvGraphicFramePr>
              <xdr:xfrm>
                <a:off x="7058025" y="5410200"/>
                <a:ext cx="4343400" cy="628650"/>
              </xdr:xfrm>
              <a:graphic>
                <a:graphicData uri="http://schemas.microsoft.com/office/drawing/2010/slicer">
                  <sle:slicer xmlns:sle="http://schemas.microsoft.com/office/drawing/2010/slicer" name="Rating 2"/>
                </a:graphicData>
              </a:graphic>
            </xdr:graphicFrame>
          </mc:Choice>
          <mc:Fallback xmlns="">
            <xdr:sp macro="" textlink="">
              <xdr:nvSpPr>
                <xdr:cNvPr id="0" name=""/>
                <xdr:cNvSpPr>
                  <a:spLocks noTextEdit="1"/>
                </xdr:cNvSpPr>
              </xdr:nvSpPr>
              <xdr:spPr>
                <a:xfrm>
                  <a:off x="7058025" y="5410200"/>
                  <a:ext cx="434340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6" name="Rectangle: Rounded Corners 15">
              <a:extLst>
                <a:ext uri="{FF2B5EF4-FFF2-40B4-BE49-F238E27FC236}">
                  <a16:creationId xmlns:a16="http://schemas.microsoft.com/office/drawing/2014/main" id="{3AD64153-485B-4F45-B002-06F2F2C281E5}"/>
                </a:ext>
              </a:extLst>
            </xdr:cNvPr>
            <xdr:cNvSpPr/>
          </xdr:nvSpPr>
          <xdr:spPr>
            <a:xfrm>
              <a:off x="904875" y="476249"/>
              <a:ext cx="4191000" cy="523875"/>
            </a:xfrm>
            <a:prstGeom prst="round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4" name="Chart 3">
              <a:extLst>
                <a:ext uri="{FF2B5EF4-FFF2-40B4-BE49-F238E27FC236}">
                  <a16:creationId xmlns:a16="http://schemas.microsoft.com/office/drawing/2014/main" id="{CE4DF908-5C78-4C3C-B377-4E6842031C9D}"/>
                </a:ext>
              </a:extLst>
            </xdr:cNvPr>
            <xdr:cNvGraphicFramePr>
              <a:graphicFrameLocks/>
            </xdr:cNvGraphicFramePr>
          </xdr:nvGraphicFramePr>
          <xdr:xfrm>
            <a:off x="1362075" y="1076326"/>
            <a:ext cx="3714750" cy="2971799"/>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8" name="Rectangle: Rounded Corners 17">
              <a:extLst>
                <a:ext uri="{FF2B5EF4-FFF2-40B4-BE49-F238E27FC236}">
                  <a16:creationId xmlns:a16="http://schemas.microsoft.com/office/drawing/2014/main" id="{19F65105-016D-1945-ED60-319270461DE7}"/>
                </a:ext>
              </a:extLst>
            </xdr:cNvPr>
            <xdr:cNvSpPr/>
          </xdr:nvSpPr>
          <xdr:spPr>
            <a:xfrm>
              <a:off x="5181600" y="504824"/>
              <a:ext cx="3286125" cy="2085975"/>
            </a:xfrm>
            <a:prstGeom prst="roundRect">
              <a:avLst>
                <a:gd name="adj" fmla="val 10535"/>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 name="Rectangle: Rounded Corners 18">
              <a:extLst>
                <a:ext uri="{FF2B5EF4-FFF2-40B4-BE49-F238E27FC236}">
                  <a16:creationId xmlns:a16="http://schemas.microsoft.com/office/drawing/2014/main" id="{ACBEBBB1-5EB6-A97F-4EEF-28635C386B3D}"/>
                </a:ext>
              </a:extLst>
            </xdr:cNvPr>
            <xdr:cNvSpPr/>
          </xdr:nvSpPr>
          <xdr:spPr>
            <a:xfrm>
              <a:off x="5181600" y="2638426"/>
              <a:ext cx="3305175" cy="2381250"/>
            </a:xfrm>
            <a:prstGeom prst="roundRect">
              <a:avLst>
                <a:gd name="adj" fmla="val 12994"/>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5" name="Chart 4">
              <a:extLst>
                <a:ext uri="{FF2B5EF4-FFF2-40B4-BE49-F238E27FC236}">
                  <a16:creationId xmlns:a16="http://schemas.microsoft.com/office/drawing/2014/main" id="{6CB24F27-5FBD-4159-80F3-53798B1329AD}"/>
                </a:ext>
              </a:extLst>
            </xdr:cNvPr>
            <xdr:cNvGraphicFramePr>
              <a:graphicFrameLocks/>
            </xdr:cNvGraphicFramePr>
          </xdr:nvGraphicFramePr>
          <xdr:xfrm>
            <a:off x="5257801" y="552450"/>
            <a:ext cx="3181350" cy="200024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AE598DE8-E445-4131-914B-8BAAF72B8ED3}"/>
                </a:ext>
              </a:extLst>
            </xdr:cNvPr>
            <xdr:cNvGraphicFramePr>
              <a:graphicFrameLocks/>
            </xdr:cNvGraphicFramePr>
          </xdr:nvGraphicFramePr>
          <xdr:xfrm>
            <a:off x="5210175" y="2686050"/>
            <a:ext cx="3238500" cy="236220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0" name="Rectangle: Rounded Corners 19">
              <a:extLst>
                <a:ext uri="{FF2B5EF4-FFF2-40B4-BE49-F238E27FC236}">
                  <a16:creationId xmlns:a16="http://schemas.microsoft.com/office/drawing/2014/main" id="{414C9591-5C51-4CAF-FFA9-A94BEB8089B5}"/>
                </a:ext>
              </a:extLst>
            </xdr:cNvPr>
            <xdr:cNvSpPr/>
          </xdr:nvSpPr>
          <xdr:spPr>
            <a:xfrm>
              <a:off x="8515350" y="485775"/>
              <a:ext cx="3790950" cy="2543175"/>
            </a:xfrm>
            <a:prstGeom prst="round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30EE416E-C500-45FD-8083-50A7C80D4337}"/>
                </a:ext>
              </a:extLst>
            </xdr:cNvPr>
            <xdr:cNvGraphicFramePr>
              <a:graphicFrameLocks/>
            </xdr:cNvGraphicFramePr>
          </xdr:nvGraphicFramePr>
          <xdr:xfrm>
            <a:off x="8543925" y="466726"/>
            <a:ext cx="3533775" cy="2581274"/>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1" name="Rectangle: Rounded Corners 20">
              <a:extLst>
                <a:ext uri="{FF2B5EF4-FFF2-40B4-BE49-F238E27FC236}">
                  <a16:creationId xmlns:a16="http://schemas.microsoft.com/office/drawing/2014/main" id="{4FD15871-7295-54FC-1C4A-1BFE559A8E5E}"/>
                </a:ext>
              </a:extLst>
            </xdr:cNvPr>
            <xdr:cNvSpPr/>
          </xdr:nvSpPr>
          <xdr:spPr>
            <a:xfrm>
              <a:off x="8524875" y="3067050"/>
              <a:ext cx="3800475" cy="1933575"/>
            </a:xfrm>
            <a:prstGeom prst="round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2" name="Chart 21">
              <a:extLst>
                <a:ext uri="{FF2B5EF4-FFF2-40B4-BE49-F238E27FC236}">
                  <a16:creationId xmlns:a16="http://schemas.microsoft.com/office/drawing/2014/main" id="{A8F23E45-C107-43CE-8367-0A2C4AE4BFE8}"/>
                </a:ext>
              </a:extLst>
            </xdr:cNvPr>
            <xdr:cNvGraphicFramePr>
              <a:graphicFrameLocks/>
            </xdr:cNvGraphicFramePr>
          </xdr:nvGraphicFramePr>
          <xdr:xfrm>
            <a:off x="8524875" y="3067050"/>
            <a:ext cx="3752850" cy="1914525"/>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6" name="Rectangle: Rounded Corners 5">
            <a:extLst>
              <a:ext uri="{FF2B5EF4-FFF2-40B4-BE49-F238E27FC236}">
                <a16:creationId xmlns:a16="http://schemas.microsoft.com/office/drawing/2014/main" id="{C335FC68-C72E-4046-876F-40D97A96F740}"/>
              </a:ext>
            </a:extLst>
          </xdr:cNvPr>
          <xdr:cNvSpPr/>
        </xdr:nvSpPr>
        <xdr:spPr>
          <a:xfrm>
            <a:off x="600075" y="1047750"/>
            <a:ext cx="885826" cy="3838575"/>
          </a:xfrm>
          <a:prstGeom prst="round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8F70D505-709A-47F1-80EA-0CD5E650F49A}"/>
              </a:ext>
            </a:extLst>
          </xdr:cNvPr>
          <xdr:cNvSpPr txBox="1"/>
        </xdr:nvSpPr>
        <xdr:spPr>
          <a:xfrm>
            <a:off x="659211" y="1458890"/>
            <a:ext cx="826689" cy="369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US" sz="1050"/>
              <a:t>       </a:t>
            </a:r>
            <a:r>
              <a:rPr lang="en-US" sz="1200" b="1">
                <a:solidFill>
                  <a:srgbClr val="0099CC"/>
                </a:solidFill>
              </a:rPr>
              <a:t>DATA</a:t>
            </a:r>
            <a:endParaRPr lang="en-US" sz="1050" b="1">
              <a:solidFill>
                <a:srgbClr val="0099CC"/>
              </a:solidFill>
            </a:endParaRPr>
          </a:p>
        </xdr:txBody>
      </xdr:sp>
      <xdr:sp macro="" textlink="">
        <xdr:nvSpPr>
          <xdr:cNvPr id="10" name="TextBox 9">
            <a:extLst>
              <a:ext uri="{FF2B5EF4-FFF2-40B4-BE49-F238E27FC236}">
                <a16:creationId xmlns:a16="http://schemas.microsoft.com/office/drawing/2014/main" id="{7C510FD1-FF3E-4868-8573-A00BCB85C6E0}"/>
              </a:ext>
            </a:extLst>
          </xdr:cNvPr>
          <xdr:cNvSpPr txBox="1"/>
        </xdr:nvSpPr>
        <xdr:spPr>
          <a:xfrm>
            <a:off x="628650" y="2438067"/>
            <a:ext cx="857250" cy="324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US" sz="1050" b="1">
                <a:solidFill>
                  <a:srgbClr val="0099CC"/>
                </a:solidFill>
              </a:rPr>
              <a:t>OS</a:t>
            </a:r>
          </a:p>
        </xdr:txBody>
      </xdr:sp>
      <xdr:sp macro="" textlink="">
        <xdr:nvSpPr>
          <xdr:cNvPr id="11" name="TextBox 10">
            <a:extLst>
              <a:ext uri="{FF2B5EF4-FFF2-40B4-BE49-F238E27FC236}">
                <a16:creationId xmlns:a16="http://schemas.microsoft.com/office/drawing/2014/main" id="{8E9C153C-1881-483C-974F-F899FF89C8AD}"/>
              </a:ext>
            </a:extLst>
          </xdr:cNvPr>
          <xdr:cNvSpPr txBox="1"/>
        </xdr:nvSpPr>
        <xdr:spPr>
          <a:xfrm>
            <a:off x="634718" y="1981200"/>
            <a:ext cx="85118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1">
                <a:solidFill>
                  <a:srgbClr val="0099CC"/>
                </a:solidFill>
              </a:rPr>
              <a:t>BRAND</a:t>
            </a:r>
          </a:p>
        </xdr:txBody>
      </xdr:sp>
      <xdr:sp macro="" textlink="">
        <xdr:nvSpPr>
          <xdr:cNvPr id="14" name="TextBox 13">
            <a:extLst>
              <a:ext uri="{FF2B5EF4-FFF2-40B4-BE49-F238E27FC236}">
                <a16:creationId xmlns:a16="http://schemas.microsoft.com/office/drawing/2014/main" id="{BEFF8CA4-E69D-4A79-8615-E27BE045EE84}"/>
              </a:ext>
            </a:extLst>
          </xdr:cNvPr>
          <xdr:cNvSpPr txBox="1"/>
        </xdr:nvSpPr>
        <xdr:spPr>
          <a:xfrm>
            <a:off x="640162" y="3895725"/>
            <a:ext cx="826688"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pic>
        <xdr:nvPicPr>
          <xdr:cNvPr id="25" name="Graphic 24" descr="Database with solid fill">
            <a:hlinkClick xmlns:r="http://schemas.openxmlformats.org/officeDocument/2006/relationships" r:id="rId6"/>
            <a:extLst>
              <a:ext uri="{FF2B5EF4-FFF2-40B4-BE49-F238E27FC236}">
                <a16:creationId xmlns:a16="http://schemas.microsoft.com/office/drawing/2014/main" id="{F8AB98AE-2613-48E4-802F-A7342DD51B3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42925" y="1416939"/>
            <a:ext cx="561757" cy="451459"/>
          </a:xfrm>
          <a:prstGeom prst="rect">
            <a:avLst/>
          </a:prstGeom>
        </xdr:spPr>
      </xdr:pic>
      <xdr:pic>
        <xdr:nvPicPr>
          <xdr:cNvPr id="26" name="Graphic 25" descr="Employee badge with solid fill">
            <a:hlinkClick xmlns:r="http://schemas.openxmlformats.org/officeDocument/2006/relationships" r:id="rId9"/>
            <a:extLst>
              <a:ext uri="{FF2B5EF4-FFF2-40B4-BE49-F238E27FC236}">
                <a16:creationId xmlns:a16="http://schemas.microsoft.com/office/drawing/2014/main" id="{44ED5A8E-DED3-47C6-A9F0-45CAD84D407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28480" y="3848100"/>
            <a:ext cx="466895" cy="410726"/>
          </a:xfrm>
          <a:prstGeom prst="rect">
            <a:avLst/>
          </a:prstGeom>
        </xdr:spPr>
      </xdr:pic>
      <xdr:pic>
        <xdr:nvPicPr>
          <xdr:cNvPr id="27" name="Graphic 26" descr="Statistics with solid fill">
            <a:extLst>
              <a:ext uri="{FF2B5EF4-FFF2-40B4-BE49-F238E27FC236}">
                <a16:creationId xmlns:a16="http://schemas.microsoft.com/office/drawing/2014/main" id="{1772E365-DC13-4BCA-9598-2FC97E19D1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28547" y="1978476"/>
            <a:ext cx="378898" cy="317049"/>
          </a:xfrm>
          <a:prstGeom prst="rect">
            <a:avLst/>
          </a:prstGeom>
        </xdr:spPr>
      </xdr:pic>
      <xdr:pic>
        <xdr:nvPicPr>
          <xdr:cNvPr id="28" name="Graphic 27" descr="Bar chart with solid fill">
            <a:extLst>
              <a:ext uri="{FF2B5EF4-FFF2-40B4-BE49-F238E27FC236}">
                <a16:creationId xmlns:a16="http://schemas.microsoft.com/office/drawing/2014/main" id="{E83205E2-59E3-40E2-A075-76B39D1A5E3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23727" y="2446564"/>
            <a:ext cx="366873" cy="344261"/>
          </a:xfrm>
          <a:prstGeom prst="rect">
            <a:avLst/>
          </a:prstGeom>
        </xdr:spPr>
      </xdr:pic>
      <xdr:sp macro="" textlink="">
        <xdr:nvSpPr>
          <xdr:cNvPr id="29" name="TextBox 28">
            <a:extLst>
              <a:ext uri="{FF2B5EF4-FFF2-40B4-BE49-F238E27FC236}">
                <a16:creationId xmlns:a16="http://schemas.microsoft.com/office/drawing/2014/main" id="{0C30B7A7-1FF1-4631-BE12-82EB21B983EB}"/>
              </a:ext>
            </a:extLst>
          </xdr:cNvPr>
          <xdr:cNvSpPr txBox="1"/>
        </xdr:nvSpPr>
        <xdr:spPr>
          <a:xfrm>
            <a:off x="657225" y="2916009"/>
            <a:ext cx="819150" cy="351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400" b="1">
                <a:solidFill>
                  <a:srgbClr val="0099CC"/>
                </a:solidFill>
              </a:rPr>
              <a:t>   </a:t>
            </a:r>
            <a:r>
              <a:rPr lang="en-US" sz="700" b="1">
                <a:solidFill>
                  <a:srgbClr val="0099CC"/>
                </a:solidFill>
              </a:rPr>
              <a:t>PROCESSOR</a:t>
            </a:r>
            <a:r>
              <a:rPr lang="en-US" sz="1400" b="1">
                <a:solidFill>
                  <a:srgbClr val="0099CC"/>
                </a:solidFill>
              </a:rPr>
              <a:t>            </a:t>
            </a:r>
          </a:p>
        </xdr:txBody>
      </xdr:sp>
      <xdr:sp macro="" textlink="">
        <xdr:nvSpPr>
          <xdr:cNvPr id="30" name="TextBox 29">
            <a:extLst>
              <a:ext uri="{FF2B5EF4-FFF2-40B4-BE49-F238E27FC236}">
                <a16:creationId xmlns:a16="http://schemas.microsoft.com/office/drawing/2014/main" id="{D43D1E81-748E-482B-BD3A-C50D1F75D852}"/>
              </a:ext>
            </a:extLst>
          </xdr:cNvPr>
          <xdr:cNvSpPr txBox="1"/>
        </xdr:nvSpPr>
        <xdr:spPr>
          <a:xfrm>
            <a:off x="638175" y="1152524"/>
            <a:ext cx="819150" cy="231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rgbClr val="0099CC"/>
                </a:solidFill>
              </a:rPr>
              <a:t>WELCOM</a:t>
            </a:r>
            <a:r>
              <a:rPr lang="en-US" sz="1200" b="1">
                <a:solidFill>
                  <a:srgbClr val="0099CC"/>
                </a:solidFill>
              </a:rPr>
              <a:t>E</a:t>
            </a:r>
          </a:p>
        </xdr:txBody>
      </xdr:sp>
      <xdr:sp macro="" textlink="">
        <xdr:nvSpPr>
          <xdr:cNvPr id="31" name="TextBox 30">
            <a:extLst>
              <a:ext uri="{FF2B5EF4-FFF2-40B4-BE49-F238E27FC236}">
                <a16:creationId xmlns:a16="http://schemas.microsoft.com/office/drawing/2014/main" id="{C098F78E-3766-4353-942E-34168933CED5}"/>
              </a:ext>
            </a:extLst>
          </xdr:cNvPr>
          <xdr:cNvSpPr txBox="1"/>
        </xdr:nvSpPr>
        <xdr:spPr>
          <a:xfrm>
            <a:off x="640161" y="3371848"/>
            <a:ext cx="836214" cy="361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50" b="1">
                <a:solidFill>
                  <a:srgbClr val="0099CC"/>
                </a:solidFill>
              </a:rPr>
              <a:t>INSIGHT</a:t>
            </a:r>
          </a:p>
        </xdr:txBody>
      </xdr:sp>
      <xdr:pic>
        <xdr:nvPicPr>
          <xdr:cNvPr id="32" name="Graphic 31" descr="Bar graph with upward trend with solid fill">
            <a:extLst>
              <a:ext uri="{FF2B5EF4-FFF2-40B4-BE49-F238E27FC236}">
                <a16:creationId xmlns:a16="http://schemas.microsoft.com/office/drawing/2014/main" id="{D45EE37D-71FE-4B51-9D15-B5BE7937F2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19640" y="2883353"/>
            <a:ext cx="370960" cy="393248"/>
          </a:xfrm>
          <a:prstGeom prst="rect">
            <a:avLst/>
          </a:prstGeom>
        </xdr:spPr>
      </xdr:pic>
      <xdr:pic>
        <xdr:nvPicPr>
          <xdr:cNvPr id="33" name="Graphic 32" descr="Research with solid fill">
            <a:extLst>
              <a:ext uri="{FF2B5EF4-FFF2-40B4-BE49-F238E27FC236}">
                <a16:creationId xmlns:a16="http://schemas.microsoft.com/office/drawing/2014/main" id="{9A8B2440-4EF0-44FE-BD88-F231DAB94F4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65907" y="3422195"/>
            <a:ext cx="353268" cy="330655"/>
          </a:xfrm>
          <a:prstGeom prst="rect">
            <a:avLst/>
          </a:prstGeom>
        </xdr:spPr>
      </xdr:pic>
      <xdr:pic>
        <xdr:nvPicPr>
          <xdr:cNvPr id="34" name="Picture 33">
            <a:extLst>
              <a:ext uri="{FF2B5EF4-FFF2-40B4-BE49-F238E27FC236}">
                <a16:creationId xmlns:a16="http://schemas.microsoft.com/office/drawing/2014/main" id="{70D3FE77-E397-6EDF-17FA-384F7B7D9F34}"/>
              </a:ext>
            </a:extLst>
          </xdr:cNvPr>
          <xdr:cNvPicPr>
            <a:picLocks noChangeAspect="1"/>
          </xdr:cNvPicPr>
        </xdr:nvPicPr>
        <xdr:blipFill>
          <a:blip xmlns:r="http://schemas.openxmlformats.org/officeDocument/2006/relationships" r:embed="rId20"/>
          <a:stretch>
            <a:fillRect/>
          </a:stretch>
        </xdr:blipFill>
        <xdr:spPr>
          <a:xfrm>
            <a:off x="866775" y="419100"/>
            <a:ext cx="2042337" cy="384081"/>
          </a:xfrm>
          <a:prstGeom prst="rect">
            <a:avLst/>
          </a:prstGeom>
        </xdr:spPr>
      </xdr:pic>
      <xdr:sp macro="" textlink="">
        <xdr:nvSpPr>
          <xdr:cNvPr id="36" name="TextBox 35">
            <a:extLst>
              <a:ext uri="{FF2B5EF4-FFF2-40B4-BE49-F238E27FC236}">
                <a16:creationId xmlns:a16="http://schemas.microsoft.com/office/drawing/2014/main" id="{0919D701-F1C4-DAD8-1BEA-A2CCC85F270C}"/>
              </a:ext>
            </a:extLst>
          </xdr:cNvPr>
          <xdr:cNvSpPr txBox="1"/>
        </xdr:nvSpPr>
        <xdr:spPr>
          <a:xfrm>
            <a:off x="914400" y="590550"/>
            <a:ext cx="4314825"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i="1">
                <a:solidFill>
                  <a:srgbClr val="0099CC"/>
                </a:solidFill>
              </a:rPr>
              <a:t>A</a:t>
            </a:r>
            <a:r>
              <a:rPr lang="en-US" sz="1100" i="1" baseline="0">
                <a:solidFill>
                  <a:srgbClr val="0099CC"/>
                </a:solidFill>
              </a:rPr>
              <a:t> closser look at Processor Brand and their relationship with Brands, Performance,price,rating and value for money</a:t>
            </a:r>
          </a:p>
          <a:p>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514350</xdr:colOff>
      <xdr:row>2</xdr:row>
      <xdr:rowOff>123826</xdr:rowOff>
    </xdr:from>
    <xdr:to>
      <xdr:col>21</xdr:col>
      <xdr:colOff>352425</xdr:colOff>
      <xdr:row>31</xdr:row>
      <xdr:rowOff>85725</xdr:rowOff>
    </xdr:to>
    <xdr:grpSp>
      <xdr:nvGrpSpPr>
        <xdr:cNvPr id="18" name="Group 17">
          <a:extLst>
            <a:ext uri="{FF2B5EF4-FFF2-40B4-BE49-F238E27FC236}">
              <a16:creationId xmlns:a16="http://schemas.microsoft.com/office/drawing/2014/main" id="{C284332E-8429-967C-7CE8-59CC996861DE}"/>
            </a:ext>
          </a:extLst>
        </xdr:cNvPr>
        <xdr:cNvGrpSpPr/>
      </xdr:nvGrpSpPr>
      <xdr:grpSpPr>
        <a:xfrm>
          <a:off x="1123950" y="504826"/>
          <a:ext cx="12030075" cy="5486399"/>
          <a:chOff x="1123950" y="504826"/>
          <a:chExt cx="12030075" cy="5486399"/>
        </a:xfrm>
      </xdr:grpSpPr>
      <xdr:grpSp>
        <xdr:nvGrpSpPr>
          <xdr:cNvPr id="43" name="Group 42">
            <a:extLst>
              <a:ext uri="{FF2B5EF4-FFF2-40B4-BE49-F238E27FC236}">
                <a16:creationId xmlns:a16="http://schemas.microsoft.com/office/drawing/2014/main" id="{2BC1BE7E-3411-B870-A684-403EB5F11EBE}"/>
              </a:ext>
            </a:extLst>
          </xdr:cNvPr>
          <xdr:cNvGrpSpPr/>
        </xdr:nvGrpSpPr>
        <xdr:grpSpPr>
          <a:xfrm>
            <a:off x="1123950" y="504826"/>
            <a:ext cx="12030075" cy="5486399"/>
            <a:chOff x="1123950" y="504826"/>
            <a:chExt cx="12030075" cy="5486399"/>
          </a:xfrm>
        </xdr:grpSpPr>
        <xdr:grpSp>
          <xdr:nvGrpSpPr>
            <xdr:cNvPr id="12" name="Group 11">
              <a:extLst>
                <a:ext uri="{FF2B5EF4-FFF2-40B4-BE49-F238E27FC236}">
                  <a16:creationId xmlns:a16="http://schemas.microsoft.com/office/drawing/2014/main" id="{2C621169-58C7-40D5-B3B7-17ADC88CC863}"/>
                </a:ext>
              </a:extLst>
            </xdr:cNvPr>
            <xdr:cNvGrpSpPr/>
          </xdr:nvGrpSpPr>
          <xdr:grpSpPr>
            <a:xfrm>
              <a:off x="1123950" y="504826"/>
              <a:ext cx="12030075" cy="4705350"/>
              <a:chOff x="495300" y="342901"/>
              <a:chExt cx="12030075" cy="4705350"/>
            </a:xfrm>
          </xdr:grpSpPr>
          <xdr:sp macro="" textlink="">
            <xdr:nvSpPr>
              <xdr:cNvPr id="13" name="Rectangle: Rounded Corners 12">
                <a:extLst>
                  <a:ext uri="{FF2B5EF4-FFF2-40B4-BE49-F238E27FC236}">
                    <a16:creationId xmlns:a16="http://schemas.microsoft.com/office/drawing/2014/main" id="{FE6C4F64-FB03-79C4-34B7-EDCBF4F79A41}"/>
                  </a:ext>
                </a:extLst>
              </xdr:cNvPr>
              <xdr:cNvSpPr/>
            </xdr:nvSpPr>
            <xdr:spPr>
              <a:xfrm>
                <a:off x="495300" y="342901"/>
                <a:ext cx="12030075" cy="4705350"/>
              </a:xfrm>
              <a:prstGeom prst="roundRect">
                <a:avLst>
                  <a:gd name="adj" fmla="val 8101"/>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r"/>
                <a:endParaRPr lang="en-US" sz="1100">
                  <a:solidFill>
                    <a:schemeClr val="lt1"/>
                  </a:solidFill>
                  <a:latin typeface="+mn-lt"/>
                  <a:ea typeface="+mn-ea"/>
                  <a:cs typeface="+mn-cs"/>
                </a:endParaRPr>
              </a:p>
            </xdr:txBody>
          </xdr:sp>
          <xdr:sp macro="" textlink="">
            <xdr:nvSpPr>
              <xdr:cNvPr id="14" name="Rectangle: Rounded Corners 13">
                <a:extLst>
                  <a:ext uri="{FF2B5EF4-FFF2-40B4-BE49-F238E27FC236}">
                    <a16:creationId xmlns:a16="http://schemas.microsoft.com/office/drawing/2014/main" id="{38760FC6-0F92-1967-79C5-85EFD7F0B965}"/>
                  </a:ext>
                </a:extLst>
              </xdr:cNvPr>
              <xdr:cNvSpPr/>
            </xdr:nvSpPr>
            <xdr:spPr>
              <a:xfrm>
                <a:off x="600076" y="428626"/>
                <a:ext cx="11868150" cy="4552949"/>
              </a:xfrm>
              <a:prstGeom prst="roundRect">
                <a:avLst>
                  <a:gd name="adj" fmla="val 711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r"/>
                <a:endParaRPr lang="en-US" sz="1100"/>
              </a:p>
            </xdr:txBody>
          </xdr:sp>
        </xdr:grpSp>
        <xdr:sp macro="" textlink="">
          <xdr:nvSpPr>
            <xdr:cNvPr id="25" name="Rectangle: Rounded Corners 24">
              <a:extLst>
                <a:ext uri="{FF2B5EF4-FFF2-40B4-BE49-F238E27FC236}">
                  <a16:creationId xmlns:a16="http://schemas.microsoft.com/office/drawing/2014/main" id="{5036B9C2-F5F2-D7B3-E12A-875BE55C6F50}"/>
                </a:ext>
              </a:extLst>
            </xdr:cNvPr>
            <xdr:cNvSpPr/>
          </xdr:nvSpPr>
          <xdr:spPr>
            <a:xfrm>
              <a:off x="1285874" y="1209675"/>
              <a:ext cx="771525" cy="3895725"/>
            </a:xfrm>
            <a:prstGeom prst="round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r"/>
              <a:endParaRPr lang="en-US" sz="1100">
                <a:solidFill>
                  <a:schemeClr val="lt1"/>
                </a:solidFill>
                <a:latin typeface="+mn-lt"/>
                <a:ea typeface="+mn-ea"/>
                <a:cs typeface="+mn-cs"/>
              </a:endParaRPr>
            </a:p>
          </xdr:txBody>
        </xdr:sp>
        <xdr:sp macro="" textlink="">
          <xdr:nvSpPr>
            <xdr:cNvPr id="26" name="Rectangle: Rounded Corners 25">
              <a:extLst>
                <a:ext uri="{FF2B5EF4-FFF2-40B4-BE49-F238E27FC236}">
                  <a16:creationId xmlns:a16="http://schemas.microsoft.com/office/drawing/2014/main" id="{FA5C328B-3A0E-7106-B223-4CFDDDDEA0A3}"/>
                </a:ext>
              </a:extLst>
            </xdr:cNvPr>
            <xdr:cNvSpPr/>
          </xdr:nvSpPr>
          <xdr:spPr>
            <a:xfrm>
              <a:off x="1876425" y="666750"/>
              <a:ext cx="4048125" cy="495300"/>
            </a:xfrm>
            <a:prstGeom prst="roundRect">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r"/>
              <a:endParaRPr lang="en-US" sz="1100">
                <a:solidFill>
                  <a:schemeClr val="lt1"/>
                </a:solidFill>
                <a:latin typeface="+mn-lt"/>
                <a:ea typeface="+mn-ea"/>
                <a:cs typeface="+mn-cs"/>
              </a:endParaRPr>
            </a:p>
          </xdr:txBody>
        </xdr:sp>
        <xdr:sp macro="" textlink="">
          <xdr:nvSpPr>
            <xdr:cNvPr id="27" name="Rectangle: Rounded Corners 26">
              <a:extLst>
                <a:ext uri="{FF2B5EF4-FFF2-40B4-BE49-F238E27FC236}">
                  <a16:creationId xmlns:a16="http://schemas.microsoft.com/office/drawing/2014/main" id="{5905C999-2D5A-3FC0-E956-6128EBD37309}"/>
                </a:ext>
              </a:extLst>
            </xdr:cNvPr>
            <xdr:cNvSpPr/>
          </xdr:nvSpPr>
          <xdr:spPr>
            <a:xfrm>
              <a:off x="2095500" y="1238250"/>
              <a:ext cx="3810000" cy="2847975"/>
            </a:xfrm>
            <a:prstGeom prst="roundRect">
              <a:avLst/>
            </a:prstGeom>
            <a:solidFill>
              <a:srgbClr val="FF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a:p>
          </xdr:txBody>
        </xdr:sp>
        <xdr:graphicFrame macro="">
          <xdr:nvGraphicFramePr>
            <xdr:cNvPr id="21" name="Chart 20">
              <a:extLst>
                <a:ext uri="{FF2B5EF4-FFF2-40B4-BE49-F238E27FC236}">
                  <a16:creationId xmlns:a16="http://schemas.microsoft.com/office/drawing/2014/main" id="{C7042083-D1C5-4B34-B7D6-C65035BB5FEB}"/>
                </a:ext>
              </a:extLst>
            </xdr:cNvPr>
            <xdr:cNvGraphicFramePr>
              <a:graphicFrameLocks/>
            </xdr:cNvGraphicFramePr>
          </xdr:nvGraphicFramePr>
          <xdr:xfrm>
            <a:off x="2105025" y="1323975"/>
            <a:ext cx="3657600" cy="27432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9" name="Rectangle: Rounded Corners 28">
              <a:extLst>
                <a:ext uri="{FF2B5EF4-FFF2-40B4-BE49-F238E27FC236}">
                  <a16:creationId xmlns:a16="http://schemas.microsoft.com/office/drawing/2014/main" id="{A8968E41-0BF7-C3BB-84CF-CD9E32125BB1}"/>
                </a:ext>
              </a:extLst>
            </xdr:cNvPr>
            <xdr:cNvSpPr/>
          </xdr:nvSpPr>
          <xdr:spPr>
            <a:xfrm>
              <a:off x="5943599" y="2867025"/>
              <a:ext cx="3667125" cy="2228850"/>
            </a:xfrm>
            <a:prstGeom prst="roundRect">
              <a:avLst>
                <a:gd name="adj" fmla="val 14530"/>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r"/>
              <a:endParaRPr lang="en-US" sz="1100">
                <a:solidFill>
                  <a:schemeClr val="lt1"/>
                </a:solidFill>
                <a:latin typeface="+mn-lt"/>
                <a:ea typeface="+mn-ea"/>
                <a:cs typeface="+mn-cs"/>
              </a:endParaRPr>
            </a:p>
          </xdr:txBody>
        </xdr:sp>
        <xdr:sp macro="" textlink="">
          <xdr:nvSpPr>
            <xdr:cNvPr id="28" name="Rectangle: Rounded Corners 27">
              <a:extLst>
                <a:ext uri="{FF2B5EF4-FFF2-40B4-BE49-F238E27FC236}">
                  <a16:creationId xmlns:a16="http://schemas.microsoft.com/office/drawing/2014/main" id="{6DD0963A-511A-B951-130F-433D3C4C6EAE}"/>
                </a:ext>
              </a:extLst>
            </xdr:cNvPr>
            <xdr:cNvSpPr/>
          </xdr:nvSpPr>
          <xdr:spPr>
            <a:xfrm>
              <a:off x="5953125" y="685800"/>
              <a:ext cx="3629025" cy="2133600"/>
            </a:xfrm>
            <a:prstGeom prst="roundRect">
              <a:avLst>
                <a:gd name="adj" fmla="val 14881"/>
              </a:avLst>
            </a:prstGeom>
            <a:solidFill>
              <a:srgbClr val="FF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a:p>
          </xdr:txBody>
        </xdr:sp>
        <xdr:graphicFrame macro="">
          <xdr:nvGraphicFramePr>
            <xdr:cNvPr id="22" name="Chart 21">
              <a:extLst>
                <a:ext uri="{FF2B5EF4-FFF2-40B4-BE49-F238E27FC236}">
                  <a16:creationId xmlns:a16="http://schemas.microsoft.com/office/drawing/2014/main" id="{91683905-1FF4-4A20-9FA3-41B22168C5EF}"/>
                </a:ext>
              </a:extLst>
            </xdr:cNvPr>
            <xdr:cNvGraphicFramePr>
              <a:graphicFrameLocks/>
            </xdr:cNvGraphicFramePr>
          </xdr:nvGraphicFramePr>
          <xdr:xfrm>
            <a:off x="6029325" y="666750"/>
            <a:ext cx="3514725" cy="210502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3" name="Chart 22">
              <a:extLst>
                <a:ext uri="{FF2B5EF4-FFF2-40B4-BE49-F238E27FC236}">
                  <a16:creationId xmlns:a16="http://schemas.microsoft.com/office/drawing/2014/main" id="{6EC131CD-2031-4730-AD6D-73E1719906AE}"/>
                </a:ext>
              </a:extLst>
            </xdr:cNvPr>
            <xdr:cNvGraphicFramePr>
              <a:graphicFrameLocks/>
            </xdr:cNvGraphicFramePr>
          </xdr:nvGraphicFramePr>
          <xdr:xfrm>
            <a:off x="6362699" y="3009900"/>
            <a:ext cx="3114675" cy="1895473"/>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0" name="Rectangle: Rounded Corners 29">
              <a:extLst>
                <a:ext uri="{FF2B5EF4-FFF2-40B4-BE49-F238E27FC236}">
                  <a16:creationId xmlns:a16="http://schemas.microsoft.com/office/drawing/2014/main" id="{2F6B0372-62CD-0476-88D9-DA8664177D35}"/>
                </a:ext>
              </a:extLst>
            </xdr:cNvPr>
            <xdr:cNvSpPr/>
          </xdr:nvSpPr>
          <xdr:spPr>
            <a:xfrm>
              <a:off x="9620250" y="657225"/>
              <a:ext cx="3390900" cy="2143125"/>
            </a:xfrm>
            <a:prstGeom prst="roundRect">
              <a:avLst>
                <a:gd name="adj" fmla="val 14889"/>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r"/>
              <a:endParaRPr lang="en-US" sz="1100">
                <a:solidFill>
                  <a:schemeClr val="lt1"/>
                </a:solidFill>
                <a:latin typeface="+mn-lt"/>
                <a:ea typeface="+mn-ea"/>
                <a:cs typeface="+mn-cs"/>
              </a:endParaRPr>
            </a:p>
          </xdr:txBody>
        </xdr:sp>
        <xdr:sp macro="" textlink="">
          <xdr:nvSpPr>
            <xdr:cNvPr id="31" name="Rectangle: Rounded Corners 30">
              <a:extLst>
                <a:ext uri="{FF2B5EF4-FFF2-40B4-BE49-F238E27FC236}">
                  <a16:creationId xmlns:a16="http://schemas.microsoft.com/office/drawing/2014/main" id="{6F5DC440-8A17-4D96-A6EB-EAE3B2B1D063}"/>
                </a:ext>
              </a:extLst>
            </xdr:cNvPr>
            <xdr:cNvSpPr/>
          </xdr:nvSpPr>
          <xdr:spPr>
            <a:xfrm>
              <a:off x="9648825" y="2857500"/>
              <a:ext cx="3343275" cy="2219325"/>
            </a:xfrm>
            <a:prstGeom prst="roundRect">
              <a:avLst>
                <a:gd name="adj" fmla="val 14950"/>
              </a:avLst>
            </a:prstGeom>
            <a:solidFill>
              <a:srgbClr val="FFFFCC"/>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r"/>
              <a:endParaRPr lang="en-US" sz="1100">
                <a:solidFill>
                  <a:schemeClr val="lt1"/>
                </a:solidFill>
                <a:latin typeface="+mn-lt"/>
                <a:ea typeface="+mn-ea"/>
                <a:cs typeface="+mn-cs"/>
              </a:endParaRPr>
            </a:p>
          </xdr:txBody>
        </xdr:sp>
        <xdr:graphicFrame macro="">
          <xdr:nvGraphicFramePr>
            <xdr:cNvPr id="24" name="Chart 23">
              <a:extLst>
                <a:ext uri="{FF2B5EF4-FFF2-40B4-BE49-F238E27FC236}">
                  <a16:creationId xmlns:a16="http://schemas.microsoft.com/office/drawing/2014/main" id="{B870715F-7EA3-4723-B8A1-6B5D88BEC54C}"/>
                </a:ext>
              </a:extLst>
            </xdr:cNvPr>
            <xdr:cNvGraphicFramePr>
              <a:graphicFrameLocks/>
            </xdr:cNvGraphicFramePr>
          </xdr:nvGraphicFramePr>
          <xdr:xfrm>
            <a:off x="9753600" y="561975"/>
            <a:ext cx="3248025" cy="219075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3" name="Chart 32">
              <a:extLst>
                <a:ext uri="{FF2B5EF4-FFF2-40B4-BE49-F238E27FC236}">
                  <a16:creationId xmlns:a16="http://schemas.microsoft.com/office/drawing/2014/main" id="{B4BECCC3-9239-4512-9468-3121B8D7CB92}"/>
                </a:ext>
              </a:extLst>
            </xdr:cNvPr>
            <xdr:cNvGraphicFramePr>
              <a:graphicFrameLocks/>
            </xdr:cNvGraphicFramePr>
          </xdr:nvGraphicFramePr>
          <xdr:xfrm>
            <a:off x="9591675" y="2933700"/>
            <a:ext cx="3371850" cy="21526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0" name="Rectangle: Rounded Corners 39">
              <a:extLst>
                <a:ext uri="{FF2B5EF4-FFF2-40B4-BE49-F238E27FC236}">
                  <a16:creationId xmlns:a16="http://schemas.microsoft.com/office/drawing/2014/main" id="{3C8B3FA9-4D9B-41DB-A8FA-CD82497A88EC}"/>
                </a:ext>
              </a:extLst>
            </xdr:cNvPr>
            <xdr:cNvSpPr/>
          </xdr:nvSpPr>
          <xdr:spPr>
            <a:xfrm>
              <a:off x="2028825" y="5295900"/>
              <a:ext cx="10277475" cy="695325"/>
            </a:xfrm>
            <a:prstGeom prst="roundRect">
              <a:avLst/>
            </a:prstGeom>
            <a:solidFill>
              <a:srgbClr val="FF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US" sz="1100"/>
            </a:p>
          </xdr:txBody>
        </xdr:sp>
        <mc:AlternateContent xmlns:mc="http://schemas.openxmlformats.org/markup-compatibility/2006" xmlns:a14="http://schemas.microsoft.com/office/drawing/2010/main">
          <mc:Choice Requires="a14">
            <xdr:graphicFrame macro="">
              <xdr:nvGraphicFramePr>
                <xdr:cNvPr id="41" name="Brand_Status 3">
                  <a:extLst>
                    <a:ext uri="{FF2B5EF4-FFF2-40B4-BE49-F238E27FC236}">
                      <a16:creationId xmlns:a16="http://schemas.microsoft.com/office/drawing/2014/main" id="{96A67998-949E-4689-BA1C-5F5D9E433C40}"/>
                    </a:ext>
                  </a:extLst>
                </xdr:cNvPr>
                <xdr:cNvGraphicFramePr/>
              </xdr:nvGraphicFramePr>
              <xdr:xfrm>
                <a:off x="2362198" y="5343528"/>
                <a:ext cx="5038727" cy="619124"/>
              </xdr:xfrm>
              <a:graphic>
                <a:graphicData uri="http://schemas.microsoft.com/office/drawing/2010/slicer">
                  <sle:slicer xmlns:sle="http://schemas.microsoft.com/office/drawing/2010/slicer" name="Brand_Status 3"/>
                </a:graphicData>
              </a:graphic>
            </xdr:graphicFrame>
          </mc:Choice>
          <mc:Fallback xmlns="">
            <xdr:sp macro="" textlink="">
              <xdr:nvSpPr>
                <xdr:cNvPr id="0" name=""/>
                <xdr:cNvSpPr>
                  <a:spLocks noTextEdit="1"/>
                </xdr:cNvSpPr>
              </xdr:nvSpPr>
              <xdr:spPr>
                <a:xfrm>
                  <a:off x="2362198" y="5343528"/>
                  <a:ext cx="5038727"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2" name="Rating 3">
                  <a:extLst>
                    <a:ext uri="{FF2B5EF4-FFF2-40B4-BE49-F238E27FC236}">
                      <a16:creationId xmlns:a16="http://schemas.microsoft.com/office/drawing/2014/main" id="{328567E6-E98C-445C-A013-66449439EADC}"/>
                    </a:ext>
                  </a:extLst>
                </xdr:cNvPr>
                <xdr:cNvGraphicFramePr/>
              </xdr:nvGraphicFramePr>
              <xdr:xfrm>
                <a:off x="7610475" y="5343526"/>
                <a:ext cx="4343400" cy="628650"/>
              </xdr:xfrm>
              <a:graphic>
                <a:graphicData uri="http://schemas.microsoft.com/office/drawing/2010/slicer">
                  <sle:slicer xmlns:sle="http://schemas.microsoft.com/office/drawing/2010/slicer" name="Rating 3"/>
                </a:graphicData>
              </a:graphic>
            </xdr:graphicFrame>
          </mc:Choice>
          <mc:Fallback xmlns="">
            <xdr:sp macro="" textlink="">
              <xdr:nvSpPr>
                <xdr:cNvPr id="0" name=""/>
                <xdr:cNvSpPr>
                  <a:spLocks noTextEdit="1"/>
                </xdr:cNvSpPr>
              </xdr:nvSpPr>
              <xdr:spPr>
                <a:xfrm>
                  <a:off x="7610475" y="5343526"/>
                  <a:ext cx="434340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
        <xdr:nvSpPr>
          <xdr:cNvPr id="44" name="TextBox 43">
            <a:extLst>
              <a:ext uri="{FF2B5EF4-FFF2-40B4-BE49-F238E27FC236}">
                <a16:creationId xmlns:a16="http://schemas.microsoft.com/office/drawing/2014/main" id="{7FE5E1F4-EC8A-9D76-B710-5D439AB4A827}"/>
              </a:ext>
            </a:extLst>
          </xdr:cNvPr>
          <xdr:cNvSpPr txBox="1"/>
        </xdr:nvSpPr>
        <xdr:spPr>
          <a:xfrm>
            <a:off x="1895475" y="609600"/>
            <a:ext cx="34004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rgbClr val="0099CC"/>
                </a:solidFill>
              </a:rPr>
              <a:t>SMARTPHONE ANALYSIS</a:t>
            </a:r>
          </a:p>
        </xdr:txBody>
      </xdr:sp>
      <xdr:sp macro="" textlink="">
        <xdr:nvSpPr>
          <xdr:cNvPr id="45" name="TextBox 44">
            <a:extLst>
              <a:ext uri="{FF2B5EF4-FFF2-40B4-BE49-F238E27FC236}">
                <a16:creationId xmlns:a16="http://schemas.microsoft.com/office/drawing/2014/main" id="{9C62B850-D1B2-2AA7-7F72-4C2652A08F75}"/>
              </a:ext>
            </a:extLst>
          </xdr:cNvPr>
          <xdr:cNvSpPr txBox="1"/>
        </xdr:nvSpPr>
        <xdr:spPr>
          <a:xfrm>
            <a:off x="1885951" y="933450"/>
            <a:ext cx="40767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1050" b="1" i="1">
                <a:solidFill>
                  <a:srgbClr val="0099CC"/>
                </a:solidFill>
              </a:rPr>
              <a:t>A look</a:t>
            </a:r>
            <a:r>
              <a:rPr lang="en-US" sz="1050" b="1" i="1" baseline="0">
                <a:solidFill>
                  <a:srgbClr val="0099CC"/>
                </a:solidFill>
              </a:rPr>
              <a:t> at OS's relationship with rating, price,performance and value </a:t>
            </a:r>
            <a:endParaRPr lang="en-US" sz="1050" b="1" i="1">
              <a:solidFill>
                <a:srgbClr val="0099CC"/>
              </a:solidFill>
            </a:endParaRPr>
          </a:p>
        </xdr:txBody>
      </xdr:sp>
      <xdr:sp macro="" textlink="">
        <xdr:nvSpPr>
          <xdr:cNvPr id="2" name="TextBox 1">
            <a:extLst>
              <a:ext uri="{FF2B5EF4-FFF2-40B4-BE49-F238E27FC236}">
                <a16:creationId xmlns:a16="http://schemas.microsoft.com/office/drawing/2014/main" id="{8976F96C-D7F0-4383-82D0-FA7F79D057E2}"/>
              </a:ext>
            </a:extLst>
          </xdr:cNvPr>
          <xdr:cNvSpPr txBox="1"/>
        </xdr:nvSpPr>
        <xdr:spPr>
          <a:xfrm>
            <a:off x="1295400" y="1801792"/>
            <a:ext cx="752475" cy="369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US" sz="1050"/>
              <a:t>       </a:t>
            </a:r>
            <a:r>
              <a:rPr lang="en-US" sz="1200" b="1">
                <a:solidFill>
                  <a:srgbClr val="0099CC"/>
                </a:solidFill>
              </a:rPr>
              <a:t>DATA</a:t>
            </a:r>
            <a:endParaRPr lang="en-US" sz="1050" b="1">
              <a:solidFill>
                <a:srgbClr val="0099CC"/>
              </a:solidFill>
            </a:endParaRPr>
          </a:p>
        </xdr:txBody>
      </xdr:sp>
      <xdr:sp macro="" textlink="">
        <xdr:nvSpPr>
          <xdr:cNvPr id="3" name="TextBox 2">
            <a:extLst>
              <a:ext uri="{FF2B5EF4-FFF2-40B4-BE49-F238E27FC236}">
                <a16:creationId xmlns:a16="http://schemas.microsoft.com/office/drawing/2014/main" id="{0BF5781C-86EF-4CB9-90DE-02C33C9B2AEC}"/>
              </a:ext>
            </a:extLst>
          </xdr:cNvPr>
          <xdr:cNvSpPr txBox="1"/>
        </xdr:nvSpPr>
        <xdr:spPr>
          <a:xfrm>
            <a:off x="1285875" y="2676194"/>
            <a:ext cx="771525" cy="324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r>
              <a:rPr lang="en-US" sz="1050" b="1">
                <a:solidFill>
                  <a:srgbClr val="0099CC"/>
                </a:solidFill>
              </a:rPr>
              <a:t>OS</a:t>
            </a:r>
          </a:p>
        </xdr:txBody>
      </xdr:sp>
      <xdr:sp macro="" textlink="">
        <xdr:nvSpPr>
          <xdr:cNvPr id="4" name="TextBox 3">
            <a:extLst>
              <a:ext uri="{FF2B5EF4-FFF2-40B4-BE49-F238E27FC236}">
                <a16:creationId xmlns:a16="http://schemas.microsoft.com/office/drawing/2014/main" id="{C4ED897B-4161-4F82-8364-9165824DDE99}"/>
              </a:ext>
            </a:extLst>
          </xdr:cNvPr>
          <xdr:cNvSpPr txBox="1"/>
        </xdr:nvSpPr>
        <xdr:spPr>
          <a:xfrm>
            <a:off x="1295400" y="2276477"/>
            <a:ext cx="771526"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1">
                <a:solidFill>
                  <a:srgbClr val="0099CC"/>
                </a:solidFill>
              </a:rPr>
              <a:t>BRAND</a:t>
            </a:r>
          </a:p>
        </xdr:txBody>
      </xdr:sp>
      <xdr:sp macro="" textlink="">
        <xdr:nvSpPr>
          <xdr:cNvPr id="5" name="TextBox 4">
            <a:extLst>
              <a:ext uri="{FF2B5EF4-FFF2-40B4-BE49-F238E27FC236}">
                <a16:creationId xmlns:a16="http://schemas.microsoft.com/office/drawing/2014/main" id="{57B95AEC-E810-4D5A-9EAF-F7C75AAE3FFC}"/>
              </a:ext>
            </a:extLst>
          </xdr:cNvPr>
          <xdr:cNvSpPr txBox="1"/>
        </xdr:nvSpPr>
        <xdr:spPr>
          <a:xfrm>
            <a:off x="1304925" y="4162427"/>
            <a:ext cx="74295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pic>
        <xdr:nvPicPr>
          <xdr:cNvPr id="6" name="Graphic 5" descr="Database with solid fill">
            <a:hlinkClick xmlns:r="http://schemas.openxmlformats.org/officeDocument/2006/relationships" r:id="rId6"/>
            <a:extLst>
              <a:ext uri="{FF2B5EF4-FFF2-40B4-BE49-F238E27FC236}">
                <a16:creationId xmlns:a16="http://schemas.microsoft.com/office/drawing/2014/main" id="{5E375253-7EE1-41D3-9F08-0BA4E911E22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09675" y="1778891"/>
            <a:ext cx="447675" cy="451459"/>
          </a:xfrm>
          <a:prstGeom prst="rect">
            <a:avLst/>
          </a:prstGeom>
        </xdr:spPr>
      </xdr:pic>
      <xdr:pic>
        <xdr:nvPicPr>
          <xdr:cNvPr id="7" name="Graphic 6" descr="Employee badge with solid fill">
            <a:hlinkClick xmlns:r="http://schemas.openxmlformats.org/officeDocument/2006/relationships" r:id="rId9"/>
            <a:extLst>
              <a:ext uri="{FF2B5EF4-FFF2-40B4-BE49-F238E27FC236}">
                <a16:creationId xmlns:a16="http://schemas.microsoft.com/office/drawing/2014/main" id="{829B0061-856F-4832-8D19-CF5016FBF51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76180" y="4114802"/>
            <a:ext cx="466895" cy="410726"/>
          </a:xfrm>
          <a:prstGeom prst="rect">
            <a:avLst/>
          </a:prstGeom>
        </xdr:spPr>
      </xdr:pic>
      <xdr:pic>
        <xdr:nvPicPr>
          <xdr:cNvPr id="8" name="Graphic 7" descr="Statistics with solid fill">
            <a:extLst>
              <a:ext uri="{FF2B5EF4-FFF2-40B4-BE49-F238E27FC236}">
                <a16:creationId xmlns:a16="http://schemas.microsoft.com/office/drawing/2014/main" id="{D1EC2635-647B-4C0D-B21B-A702D4A014D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66722" y="2283278"/>
            <a:ext cx="378898" cy="317049"/>
          </a:xfrm>
          <a:prstGeom prst="rect">
            <a:avLst/>
          </a:prstGeom>
        </xdr:spPr>
      </xdr:pic>
      <xdr:pic>
        <xdr:nvPicPr>
          <xdr:cNvPr id="9" name="Graphic 8" descr="Bar chart with solid fill">
            <a:extLst>
              <a:ext uri="{FF2B5EF4-FFF2-40B4-BE49-F238E27FC236}">
                <a16:creationId xmlns:a16="http://schemas.microsoft.com/office/drawing/2014/main" id="{C81ADD1E-099C-4BA7-BC05-84D447260F6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261902" y="2675166"/>
            <a:ext cx="366873" cy="344261"/>
          </a:xfrm>
          <a:prstGeom prst="rect">
            <a:avLst/>
          </a:prstGeom>
        </xdr:spPr>
      </xdr:pic>
      <xdr:sp macro="" textlink="">
        <xdr:nvSpPr>
          <xdr:cNvPr id="10" name="TextBox 9">
            <a:extLst>
              <a:ext uri="{FF2B5EF4-FFF2-40B4-BE49-F238E27FC236}">
                <a16:creationId xmlns:a16="http://schemas.microsoft.com/office/drawing/2014/main" id="{925A0D72-9192-4E2A-8E69-3C821F33538C}"/>
              </a:ext>
            </a:extLst>
          </xdr:cNvPr>
          <xdr:cNvSpPr txBox="1"/>
        </xdr:nvSpPr>
        <xdr:spPr>
          <a:xfrm>
            <a:off x="1304925" y="3124200"/>
            <a:ext cx="733425" cy="4286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50" b="1">
                <a:solidFill>
                  <a:srgbClr val="0099CC"/>
                </a:solidFill>
              </a:rPr>
              <a:t>PROC-</a:t>
            </a:r>
          </a:p>
          <a:p>
            <a:pPr algn="r"/>
            <a:r>
              <a:rPr lang="en-US" sz="1050" b="1">
                <a:solidFill>
                  <a:srgbClr val="0099CC"/>
                </a:solidFill>
              </a:rPr>
              <a:t>ESSOR</a:t>
            </a:r>
          </a:p>
        </xdr:txBody>
      </xdr:sp>
      <xdr:sp macro="" textlink="">
        <xdr:nvSpPr>
          <xdr:cNvPr id="11" name="TextBox 10">
            <a:extLst>
              <a:ext uri="{FF2B5EF4-FFF2-40B4-BE49-F238E27FC236}">
                <a16:creationId xmlns:a16="http://schemas.microsoft.com/office/drawing/2014/main" id="{E9B631FF-C176-48B4-843D-95993ED29840}"/>
              </a:ext>
            </a:extLst>
          </xdr:cNvPr>
          <xdr:cNvSpPr txBox="1"/>
        </xdr:nvSpPr>
        <xdr:spPr>
          <a:xfrm>
            <a:off x="1295400" y="1323976"/>
            <a:ext cx="762000" cy="231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00" b="1">
                <a:solidFill>
                  <a:srgbClr val="0099CC"/>
                </a:solidFill>
              </a:rPr>
              <a:t>WELCOM</a:t>
            </a:r>
            <a:r>
              <a:rPr lang="en-US" sz="1050" b="1">
                <a:solidFill>
                  <a:srgbClr val="0099CC"/>
                </a:solidFill>
              </a:rPr>
              <a:t>E</a:t>
            </a:r>
          </a:p>
        </xdr:txBody>
      </xdr:sp>
      <xdr:sp macro="" textlink="">
        <xdr:nvSpPr>
          <xdr:cNvPr id="15" name="TextBox 14">
            <a:extLst>
              <a:ext uri="{FF2B5EF4-FFF2-40B4-BE49-F238E27FC236}">
                <a16:creationId xmlns:a16="http://schemas.microsoft.com/office/drawing/2014/main" id="{3B4CB9B8-2445-4D9B-9BC9-222B4A1DBFDE}"/>
              </a:ext>
            </a:extLst>
          </xdr:cNvPr>
          <xdr:cNvSpPr txBox="1"/>
        </xdr:nvSpPr>
        <xdr:spPr>
          <a:xfrm>
            <a:off x="1285875" y="3676650"/>
            <a:ext cx="781050" cy="361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050" b="1">
                <a:solidFill>
                  <a:srgbClr val="0099CC"/>
                </a:solidFill>
              </a:rPr>
              <a:t>INSIGHT</a:t>
            </a:r>
          </a:p>
        </xdr:txBody>
      </xdr:sp>
      <xdr:pic>
        <xdr:nvPicPr>
          <xdr:cNvPr id="16" name="Graphic 15" descr="Bar graph with upward trend with solid fill">
            <a:extLst>
              <a:ext uri="{FF2B5EF4-FFF2-40B4-BE49-F238E27FC236}">
                <a16:creationId xmlns:a16="http://schemas.microsoft.com/office/drawing/2014/main" id="{A280C244-2759-4AD9-9D17-3884B59C92D3}"/>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267340" y="3207205"/>
            <a:ext cx="370960" cy="393248"/>
          </a:xfrm>
          <a:prstGeom prst="rect">
            <a:avLst/>
          </a:prstGeom>
        </xdr:spPr>
      </xdr:pic>
      <xdr:pic>
        <xdr:nvPicPr>
          <xdr:cNvPr id="17" name="Graphic 16" descr="Research with solid fill">
            <a:extLst>
              <a:ext uri="{FF2B5EF4-FFF2-40B4-BE49-F238E27FC236}">
                <a16:creationId xmlns:a16="http://schemas.microsoft.com/office/drawing/2014/main" id="{E020B9C1-ADBF-4828-B56F-268066C82E8B}"/>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65982" y="3688897"/>
            <a:ext cx="353268" cy="330655"/>
          </a:xfrm>
          <a:prstGeom prst="rect">
            <a:avLst/>
          </a:prstGeom>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17361115" backgroundQuery="1" createdVersion="8" refreshedVersion="8" minRefreshableVersion="3" recordCount="0" supportSubquery="1" supportAdvancedDrill="1" xr:uid="{516D87AE-13EE-4C1E-9AB0-9BA23A4CC5E4}">
  <cacheSource type="external" connectionId="1"/>
  <cacheFields count="3">
    <cacheField name="[smartphones_data_clean].[brand_name].[brand_name]" caption="brand_name" numFmtId="0" hierarchy="22" level="1">
      <sharedItems count="10">
        <s v="apple"/>
        <s v="google"/>
        <s v="huawei"/>
        <s v="iqoo"/>
        <s v="motorola"/>
        <s v="oneplus"/>
        <s v="oppo"/>
        <s v="samsung"/>
        <s v="vivo"/>
        <s v="xiaomi"/>
      </sharedItems>
    </cacheField>
    <cacheField name="[Measures].[Count of brand_name 2]" caption="Count of brand_name 2" numFmtId="0" hierarchy="69"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fieldsUsage count="2">
        <fieldUsage x="-1"/>
        <fieldUsage x="0"/>
      </fieldsUsage>
    </cacheHierarchy>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17824076" backgroundQuery="1" createdVersion="8" refreshedVersion="8" minRefreshableVersion="3" recordCount="0" supportSubquery="1" supportAdvancedDrill="1" xr:uid="{68DFCF39-6E74-4E46-9F24-E14D244E4371}">
  <cacheSource type="external" connectionId="1"/>
  <cacheFields count="2">
    <cacheField name="[smartphones_data_clean].[Brand_Status].[Brand_Status]" caption="Brand_Status" numFmtId="0" hierarchy="44" level="1">
      <sharedItems count="4">
        <s v="💎 Ultra Premium Brand"/>
        <s v="✨ Bronze Brand" u="1"/>
        <s v="🔥Affordable Brand" u="1"/>
        <s v="🪙 Premium Brand" u="1"/>
      </sharedItems>
    </cacheField>
    <cacheField name="[Measures].[Count of brand_name 2]" caption="Count of brand_name 2" numFmtId="0" hierarchy="69" level="32767"/>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0"/>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18402777" backgroundQuery="1" createdVersion="8" refreshedVersion="8" minRefreshableVersion="3" recordCount="0" supportSubquery="1" supportAdvancedDrill="1" xr:uid="{CCBCCD02-68C0-46C6-91DE-53053C6F7826}">
  <cacheSource type="external" connectionId="1"/>
  <cacheFields count="3">
    <cacheField name="[smartphones_data_clean].[Rating].[Rating]" caption="Rating" numFmtId="0" hierarchy="45" level="1">
      <sharedItems count="4">
        <s v="Extra High Rating"/>
        <s v="High rating"/>
        <s v="Low rating"/>
        <s v="Medium rating"/>
      </sharedItems>
    </cacheField>
    <cacheField name="[Measures].[Average of performance rate]" caption="Average of performance rate" numFmtId="0" hierarchy="79"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fieldsUsage count="2">
        <fieldUsage x="-1"/>
        <fieldUsage x="0"/>
      </fieldsUsage>
    </cacheHierarchy>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18981485" backgroundQuery="1" createdVersion="8" refreshedVersion="8" minRefreshableVersion="3" recordCount="0" supportSubquery="1" supportAdvancedDrill="1" xr:uid="{AFCD6028-11E0-4099-A1D1-60269B4EC6CE}">
  <cacheSource type="external" connectionId="1"/>
  <cacheFields count="2">
    <cacheField name="[smartphones_data_clean].[Brand_Status].[Brand_Status]" caption="Brand_Status" numFmtId="0" hierarchy="44" level="1">
      <sharedItems count="1">
        <s v="💎 Ultra Premium Brand"/>
      </sharedItems>
    </cacheField>
    <cacheField name="[Measures].[Average of performance rate]" caption="Average of performance rate" numFmtId="0" hierarchy="79" level="32767"/>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0"/>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19444447" backgroundQuery="1" createdVersion="8" refreshedVersion="8" minRefreshableVersion="3" recordCount="0" supportSubquery="1" supportAdvancedDrill="1" xr:uid="{4EA192E6-957D-499D-951F-B9ED1F9C4D34}">
  <cacheSource type="external" connectionId="1"/>
  <cacheFields count="3">
    <cacheField name="[smartphones_data_clean].[Rating].[Rating]" caption="Rating" numFmtId="0" hierarchy="45" level="1">
      <sharedItems count="4">
        <s v="Extra High Rating"/>
        <s v="High rating"/>
        <s v="Low rating"/>
        <s v="Medium rating"/>
      </sharedItems>
    </cacheField>
    <cacheField name="[Measures].[Average of price 3]" caption="Average of price 3" numFmtId="0" hierarchy="77"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fieldsUsage count="2">
        <fieldUsage x="-1"/>
        <fieldUsage x="0"/>
      </fieldsUsage>
    </cacheHierarchy>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0023147" backgroundQuery="1" createdVersion="8" refreshedVersion="8" minRefreshableVersion="3" recordCount="0" supportSubquery="1" supportAdvancedDrill="1" xr:uid="{91E10632-70E3-4756-B695-6B22F87EBD3F}">
  <cacheSource type="external" connectionId="1"/>
  <cacheFields count="2">
    <cacheField name="[smartphones_data_clean].[Brand_Status].[Brand_Status]" caption="Brand_Status" numFmtId="0" hierarchy="44" level="1">
      <sharedItems count="4">
        <s v="💎 Ultra Premium Brand"/>
        <s v="✨ Bronze Brand" u="1"/>
        <s v="🔥Affordable Brand" u="1"/>
        <s v="🪙 Premium Brand" u="1"/>
      </sharedItems>
    </cacheField>
    <cacheField name="[Measures].[Average of Value_For_Money]" caption="Average of Value_For_Money" numFmtId="0" hierarchy="81" level="32767"/>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0"/>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oneField="1" hidden="1">
      <fieldsUsage count="1">
        <fieldUsage x="1"/>
      </fieldsUsage>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0601855" backgroundQuery="1" createdVersion="8" refreshedVersion="8" minRefreshableVersion="3" recordCount="0" supportSubquery="1" supportAdvancedDrill="1" xr:uid="{1345AA39-7D53-4F94-BCB4-F6916281066F}">
  <cacheSource type="external" connectionId="1"/>
  <cacheFields count="3">
    <cacheField name="[smartphones_data_clean].[Rating].[Rating]" caption="Rating" numFmtId="0" hierarchy="45" level="1">
      <sharedItems count="4">
        <s v="Extra High Rating"/>
        <s v="High rating"/>
        <s v="Low rating"/>
        <s v="Medium rating"/>
      </sharedItems>
    </cacheField>
    <cacheField name="[Measures].[Count of brand_name 2]" caption="Count of brand_name 2" numFmtId="0" hierarchy="69"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fieldsUsage count="2">
        <fieldUsage x="-1"/>
        <fieldUsage x="0"/>
      </fieldsUsage>
    </cacheHierarchy>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1180556" backgroundQuery="1" createdVersion="8" refreshedVersion="8" minRefreshableVersion="3" recordCount="0" supportSubquery="1" supportAdvancedDrill="1" xr:uid="{1B07EA24-D310-4B16-ADEB-6E0B5A764230}">
  <cacheSource type="external" connectionId="1"/>
  <cacheFields count="3">
    <cacheField name="[smartphones_data_clean].[brand_name].[brand_name]" caption="brand_name" numFmtId="0" hierarchy="22" level="1">
      <sharedItems count="46">
        <s v="apple"/>
        <s v="asus"/>
        <s v="huawei"/>
        <s v="leitz"/>
        <s v="royole"/>
        <s v="samsung"/>
        <s v="sony"/>
        <s v="tesla"/>
        <s v="vertu"/>
        <s v="xiaomi"/>
        <s v="lg" u="1"/>
        <s v="sharp" u="1"/>
        <s v="doogee" u="1"/>
        <s v="google" u="1"/>
        <s v="honor" u="1"/>
        <s v="infinix" u="1"/>
        <s v="iqoo" u="1"/>
        <s v="lenovo" u="1"/>
        <s v="motorola" u="1"/>
        <s v="nokia" u="1"/>
        <s v="nothing" u="1"/>
        <s v="nubia" u="1"/>
        <s v="oneplus" u="1"/>
        <s v="oppo" u="1"/>
        <s v="poco" u="1"/>
        <s v="realme" u="1"/>
        <s v="tecno" u="1"/>
        <s v="vivo" u="1"/>
        <s v="zte" u="1"/>
        <s v="blackview" u="1"/>
        <s v="blu" u="1"/>
        <s v="cat" u="1"/>
        <s v="cola" u="1"/>
        <s v="duoqin" u="1"/>
        <s v="gionee" u="1"/>
        <s v="ikall" u="1"/>
        <s v="itel" u="1"/>
        <s v="jio" u="1"/>
        <s v="lava" u="1"/>
        <s v="leeco" u="1"/>
        <s v="letv" u="1"/>
        <s v="lyf" u="1"/>
        <s v="micromax" u="1"/>
        <s v="oukitel" u="1"/>
        <s v="redmi" u="1"/>
        <s v="tcl" u="1"/>
      </sharedItems>
    </cacheField>
    <cacheField name="[Measures].[Average of price 3]" caption="Average of price 3" numFmtId="0" hierarchy="77"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fieldsUsage count="2">
        <fieldUsage x="-1"/>
        <fieldUsage x="0"/>
      </fieldsUsage>
    </cacheHierarchy>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1643518" backgroundQuery="1" createdVersion="8" refreshedVersion="8" minRefreshableVersion="3" recordCount="0" supportSubquery="1" supportAdvancedDrill="1" xr:uid="{FD854200-DB3F-47F9-BE92-6FEB791A8E9D}">
  <cacheSource type="external" connectionId="1"/>
  <cacheFields count="3">
    <cacheField name="[smartphones_data_clean].[Rating].[Rating]" caption="Rating" numFmtId="0" hierarchy="45" level="1">
      <sharedItems count="4">
        <s v="Extra High Rating"/>
        <s v="High rating"/>
        <s v="Low rating"/>
        <s v="Medium rating"/>
      </sharedItems>
    </cacheField>
    <cacheField name="[Measures].[Average of avg_rating_c 3]" caption="Average of avg_rating_c 3" numFmtId="0" hierarchy="75"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fieldsUsage count="2">
        <fieldUsage x="-1"/>
        <fieldUsage x="0"/>
      </fieldsUsage>
    </cacheHierarchy>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2222225" backgroundQuery="1" createdVersion="8" refreshedVersion="8" minRefreshableVersion="3" recordCount="0" supportSubquery="1" supportAdvancedDrill="1" xr:uid="{88367B06-B451-4740-906B-208AC0A00DCD}">
  <cacheSource type="external" connectionId="1"/>
  <cacheFields count="3">
    <cacheField name="[smartphones_data_clean].[brand_name].[brand_name]" caption="brand_name" numFmtId="0" hierarchy="22" level="1">
      <sharedItems count="46">
        <s v="apple"/>
        <s v="asus"/>
        <s v="blackview"/>
        <s v="blu"/>
        <s v="cat"/>
        <s v="cola"/>
        <s v="doogee"/>
        <s v="duoqin"/>
        <s v="gionee"/>
        <s v="google"/>
        <s v="honor"/>
        <s v="huawei"/>
        <s v="ikall"/>
        <s v="infinix"/>
        <s v="iqoo"/>
        <s v="itel"/>
        <s v="jio"/>
        <s v="lava"/>
        <s v="leeco"/>
        <s v="leitz"/>
        <s v="lenovo"/>
        <s v="letv"/>
        <s v="lg"/>
        <s v="lyf"/>
        <s v="micromax"/>
        <s v="motorola"/>
        <s v="nokia"/>
        <s v="nothing"/>
        <s v="nubia"/>
        <s v="oneplus"/>
        <s v="oppo"/>
        <s v="oukitel"/>
        <s v="poco"/>
        <s v="realme"/>
        <s v="redmi"/>
        <s v="royole"/>
        <s v="samsung"/>
        <s v="sharp"/>
        <s v="sony"/>
        <s v="tcl"/>
        <s v="tecno"/>
        <s v="tesla"/>
        <s v="vertu"/>
        <s v="vivo"/>
        <s v="xiaomi"/>
        <s v="zte"/>
      </sharedItems>
    </cacheField>
    <cacheField name="[Measures].[Average of price 3]" caption="Average of price 3" numFmtId="0" hierarchy="77" level="32767"/>
    <cacheField name="[smartphones_data_clean].[Brand_Status].[Brand_Status]" caption="Brand_Status" numFmtId="0" hierarchy="44" level="1">
      <sharedItems count="4">
        <s v="💎 Ultra Premium Brand"/>
        <s v="✨ Bronze Brand" u="1"/>
        <s v="🔥Affordable Brand" u="1"/>
        <s v="🪙 Premium Brand" u="1"/>
      </sharedItems>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fieldsUsage count="2">
        <fieldUsage x="-1"/>
        <fieldUsage x="0"/>
      </fieldsUsage>
    </cacheHierarchy>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2800926" backgroundQuery="1" createdVersion="8" refreshedVersion="8" minRefreshableVersion="3" recordCount="0" supportSubquery="1" supportAdvancedDrill="1" xr:uid="{3ECA4A6F-8EA8-40A1-A1FC-D11ECCD5D84F}">
  <cacheSource type="external" connectionId="1"/>
  <cacheFields count="2">
    <cacheField name="[smartphones_data_clean].[Brand_Status].[Brand_Status]" caption="Brand_Status" numFmtId="0" hierarchy="44" level="1">
      <sharedItems count="4">
        <s v="💎 Ultra Premium Brand"/>
        <s v="✨ Bronze Brand" u="1"/>
        <s v="🔥Affordable Brand" u="1"/>
        <s v="🪙 Premium Brand" u="1"/>
      </sharedItems>
    </cacheField>
    <cacheField name="[Measures].[Average of avg_rating_c 3]" caption="Average of avg_rating_c 3" numFmtId="0" hierarchy="75" level="32767"/>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0"/>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372685" backgroundQuery="1" createdVersion="8" refreshedVersion="8" minRefreshableVersion="3" recordCount="0" supportSubquery="1" supportAdvancedDrill="1" xr:uid="{702408A0-AA26-4DF2-A886-42D1F12097EC}">
  <cacheSource type="external" connectionId="1"/>
  <cacheFields count="3">
    <cacheField name="[Measures].[Average of avg_rating_c 3]" caption="Average of avg_rating_c 3" numFmtId="0" hierarchy="75" level="32767"/>
    <cacheField name="[smartphones_data_clean].[brand_name].[brand_name]" caption="brand_name" numFmtId="0" hierarchy="22" level="1">
      <sharedItems count="10">
        <s v="doogee"/>
        <s v="infinix"/>
        <s v="leitz"/>
        <s v="lenovo"/>
        <s v="nothing"/>
        <s v="realme"/>
        <s v="royole"/>
        <s v="sharp"/>
        <s v="tecno"/>
        <s v="zte"/>
      </sharedItems>
    </cacheField>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fieldsUsage count="2">
        <fieldUsage x="-1"/>
        <fieldUsage x="1"/>
      </fieldsUsage>
    </cacheHierarchy>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4305558" backgroundQuery="1" createdVersion="8" refreshedVersion="8" minRefreshableVersion="3" recordCount="0" supportSubquery="1" supportAdvancedDrill="1" xr:uid="{924BC94F-4558-4E6E-A5EA-51F24EACACCF}">
  <cacheSource type="external" connectionId="1"/>
  <cacheFields count="3">
    <cacheField name="[smartphones_data_clean].[brand_name].[brand_name]" caption="brand_name" numFmtId="0" hierarchy="22" level="1">
      <sharedItems count="10">
        <s v="asus"/>
        <s v="doogee"/>
        <s v="leitz"/>
        <s v="lenovo"/>
        <s v="nokia"/>
        <s v="nubia"/>
        <s v="realme"/>
        <s v="tecno"/>
        <s v="tesla"/>
        <s v="zte"/>
      </sharedItems>
    </cacheField>
    <cacheField name="[Measures].[Average of performance rate]" caption="Average of performance rate" numFmtId="0" hierarchy="79"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fieldsUsage count="2">
        <fieldUsage x="-1"/>
        <fieldUsage x="0"/>
      </fieldsUsage>
    </cacheHierarchy>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5115743" backgroundQuery="1" createdVersion="8" refreshedVersion="8" minRefreshableVersion="3" recordCount="0" supportSubquery="1" supportAdvancedDrill="1" xr:uid="{4CFCFD37-8DED-406D-AAEE-E8652956D3DB}">
  <cacheSource type="external" connectionId="1"/>
  <cacheFields count="3">
    <cacheField name="[smartphones_data_clean].[brand_name].[brand_name]" caption="brand_name" numFmtId="0" hierarchy="22" level="1">
      <sharedItems count="10">
        <s v="doogee"/>
        <s v="infinix"/>
        <s v="iqoo"/>
        <s v="lenovo"/>
        <s v="nokia"/>
        <s v="nothing"/>
        <s v="nubia"/>
        <s v="poco"/>
        <s v="realme"/>
        <s v="tecno"/>
      </sharedItems>
    </cacheField>
    <cacheField name="[Measures].[Average of Value_For_Money]" caption="Average of Value_For_Money" numFmtId="0" hierarchy="81"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fieldsUsage count="2">
        <fieldUsage x="-1"/>
        <fieldUsage x="0"/>
      </fieldsUsage>
    </cacheHierarchy>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oneField="1" hidden="1">
      <fieldsUsage count="1">
        <fieldUsage x="1"/>
      </fieldsUsage>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5694443" backgroundQuery="1" createdVersion="8" refreshedVersion="8" minRefreshableVersion="3" recordCount="0" supportSubquery="1" supportAdvancedDrill="1" xr:uid="{073881B7-8C37-437D-8567-5BAA2EA97D89}">
  <cacheSource type="external" connectionId="1"/>
  <cacheFields count="3">
    <cacheField name="[Measures].[Average of Value_For_Money]" caption="Average of Value_For_Money" numFmtId="0" hierarchy="81" level="32767"/>
    <cacheField name="[smartphones_data_clean].[Rating].[Rating]" caption="Rating" numFmtId="0" hierarchy="45" level="1">
      <sharedItems count="4">
        <s v="Extra High Rating"/>
        <s v="High rating"/>
        <s v="Low rating"/>
        <s v="Medium rating"/>
      </sharedItems>
    </cacheField>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fieldsUsage count="2">
        <fieldUsage x="-1"/>
        <fieldUsage x="1"/>
      </fieldsUsage>
    </cacheHierarchy>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oneField="1" hidden="1">
      <fieldsUsage count="1">
        <fieldUsage x="0"/>
      </fieldsUsage>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6041667" backgroundQuery="1" createdVersion="8" refreshedVersion="8" minRefreshableVersion="3" recordCount="0" supportSubquery="1" supportAdvancedDrill="1" xr:uid="{E57320B1-56FD-41BC-80C6-5F511D6C9931}">
  <cacheSource type="external" connectionId="1"/>
  <cacheFields count="2">
    <cacheField name="[Measures].[Distinct Count of brand_name 2]" caption="Distinct Count of brand_name 2" numFmtId="0" hierarchy="83"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1"/>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638889" backgroundQuery="1" createdVersion="8" refreshedVersion="8" minRefreshableVersion="3" recordCount="0" supportSubquery="1" supportAdvancedDrill="1" xr:uid="{E94F2331-E29E-4AC8-8D3C-26DFBD8E6DFB}">
  <cacheSource type="external" connectionId="1"/>
  <cacheFields count="2">
    <cacheField name="[Measures].[Count of model 2]" caption="Count of model 2" numFmtId="0" hierarchy="84"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1"/>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oneField="1" hidden="1">
      <fieldsUsage count="1">
        <fieldUsage x="0"/>
      </fieldsUsage>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6736113" backgroundQuery="1" createdVersion="8" refreshedVersion="8" minRefreshableVersion="3" recordCount="0" supportSubquery="1" supportAdvancedDrill="1" xr:uid="{C2D250AC-D1EF-4C5F-8882-E9E471E16F9E}">
  <cacheSource type="external" connectionId="1"/>
  <cacheFields count="2">
    <cacheField name="[Measures].[Distinct Count of processor_brand 3]" caption="Distinct Count of processor_brand 3" numFmtId="0" hierarchy="73"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1"/>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696759" backgroundQuery="1" createdVersion="8" refreshedVersion="8" minRefreshableVersion="3" recordCount="0" supportSubquery="1" supportAdvancedDrill="1" xr:uid="{3A2108F7-77E8-4859-881A-165355E183D3}">
  <cacheSource type="external" connectionId="1"/>
  <cacheFields count="2">
    <cacheField name="[Measures].[Distinct Count of os 2]" caption="Distinct Count of os 2" numFmtId="0" hierarchy="71"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1"/>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oneField="1" hidden="1">
      <fieldsUsage count="1">
        <fieldUsage x="0"/>
      </fieldsUsage>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7546298" backgroundQuery="1" createdVersion="8" refreshedVersion="8" minRefreshableVersion="3" recordCount="0" supportSubquery="1" supportAdvancedDrill="1" xr:uid="{AE8664AC-7945-4452-B4DE-A6C552AD3DB8}">
  <cacheSource type="external" connectionId="1"/>
  <cacheFields count="3">
    <cacheField name="[Measures].[Average of avg_rating_c 3]" caption="Average of avg_rating_c 3" numFmtId="0" hierarchy="75" level="32767"/>
    <cacheField name="[smartphones_data_clean].[os].[os]" caption="os" numFmtId="0" hierarchy="38" level="1">
      <sharedItems count="3">
        <s v="android"/>
        <s v="ios"/>
        <s v="other"/>
      </sharedItems>
    </cacheField>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fieldsUsage count="2">
        <fieldUsage x="-1"/>
        <fieldUsage x="1"/>
      </fieldsUsage>
    </cacheHierarchy>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800926" backgroundQuery="1" createdVersion="8" refreshedVersion="8" minRefreshableVersion="3" recordCount="0" supportSubquery="1" supportAdvancedDrill="1" xr:uid="{EC191701-4F65-4AF4-9581-F90A28DA0686}">
  <cacheSource type="external" connectionId="1"/>
  <cacheFields count="3">
    <cacheField name="[smartphones_data_clean].[os].[os]" caption="os" numFmtId="0" hierarchy="38" level="1">
      <sharedItems count="3">
        <s v="android"/>
        <s v="ios"/>
        <s v="other"/>
      </sharedItems>
    </cacheField>
    <cacheField name="[Measures].[Average of price 3]" caption="Average of price 3" numFmtId="0" hierarchy="77"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fieldsUsage count="2">
        <fieldUsage x="-1"/>
        <fieldUsage x="0"/>
      </fieldsUsage>
    </cacheHierarchy>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8472222" backgroundQuery="1" createdVersion="8" refreshedVersion="8" minRefreshableVersion="3" recordCount="0" supportSubquery="1" supportAdvancedDrill="1" xr:uid="{859BA42F-59D5-4AD9-B7B0-92A26C85EE97}">
  <cacheSource type="external" connectionId="1"/>
  <cacheFields count="3">
    <cacheField name="[smartphones_data_clean].[os].[os]" caption="os" numFmtId="0" hierarchy="38" level="1">
      <sharedItems count="3">
        <s v="android"/>
        <s v="ios"/>
        <s v="other"/>
      </sharedItems>
    </cacheField>
    <cacheField name="[Measures].[Average of Value_For_Money]" caption="Average of Value_For_Money" numFmtId="0" hierarchy="81"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fieldsUsage count="2">
        <fieldUsage x="-1"/>
        <fieldUsage x="0"/>
      </fieldsUsage>
    </cacheHierarchy>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oneField="1" hidden="1">
      <fieldsUsage count="1">
        <fieldUsage x="1"/>
      </fieldsUsage>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9050923" backgroundQuery="1" createdVersion="8" refreshedVersion="8" minRefreshableVersion="3" recordCount="0" supportSubquery="1" supportAdvancedDrill="1" xr:uid="{A3DE31F9-CD55-4C0E-A65B-36CEB8FF9E42}">
  <cacheSource type="external" connectionId="1"/>
  <cacheFields count="3">
    <cacheField name="[smartphones_data_clean].[os].[os]" caption="os" numFmtId="0" hierarchy="38" level="1">
      <sharedItems count="3">
        <s v="android"/>
        <s v="ios"/>
        <s v="other"/>
      </sharedItems>
    </cacheField>
    <cacheField name="[Measures].[Average of performance rate]" caption="Average of performance rate" numFmtId="0" hierarchy="79"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fieldsUsage count="2">
        <fieldUsage x="-1"/>
        <fieldUsage x="0"/>
      </fieldsUsage>
    </cacheHierarchy>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29513892" backgroundQuery="1" createdVersion="8" refreshedVersion="8" minRefreshableVersion="3" recordCount="0" supportSubquery="1" supportAdvancedDrill="1" xr:uid="{B9614E39-3F06-4402-A64E-433CAAA61063}">
  <cacheSource type="external" connectionId="1"/>
  <cacheFields count="3">
    <cacheField name="[smartphones_data_clean].[os].[os]" caption="os" numFmtId="0" hierarchy="38" level="1">
      <sharedItems count="3">
        <s v="android"/>
        <s v="ios"/>
        <s v="other"/>
      </sharedItems>
    </cacheField>
    <cacheField name="[Measures].[Count of model 2]" caption="Count of model 2" numFmtId="0" hierarchy="84"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fieldsUsage count="2">
        <fieldUsage x="-1"/>
        <fieldUsage x="0"/>
      </fieldsUsage>
    </cacheHierarchy>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30092592" backgroundQuery="1" createdVersion="8" refreshedVersion="8" minRefreshableVersion="3" recordCount="0" supportSubquery="1" supportAdvancedDrill="1" xr:uid="{5D706F84-7F6C-498E-B2D2-6DD8ECC78B9E}">
  <cacheSource type="external" connectionId="1"/>
  <cacheFields count="3">
    <cacheField name="[smartphones_data_clean].[processor_brand].[processor_brand]" caption="processor_brand" numFmtId="0" hierarchy="27" level="1">
      <sharedItems count="8">
        <s v="bionic"/>
        <s v="dimensity"/>
        <s v="exynos"/>
        <s v="fusion"/>
        <s v="google"/>
        <s v="helio"/>
        <s v="kirin"/>
        <s v="snapdragon"/>
      </sharedItems>
    </cacheField>
    <cacheField name="[Measures].[Average of Value_For_Money]" caption="Average of Value_For_Money" numFmtId="0" hierarchy="81"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fieldsUsage count="2">
        <fieldUsage x="-1"/>
        <fieldUsage x="0"/>
      </fieldsUsage>
    </cacheHierarchy>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oneField="1" hidden="1">
      <fieldsUsage count="1">
        <fieldUsage x="1"/>
      </fieldsUsage>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30671293" backgroundQuery="1" createdVersion="8" refreshedVersion="8" minRefreshableVersion="3" recordCount="0" supportSubquery="1" supportAdvancedDrill="1" xr:uid="{E286103C-DAE3-45EA-B65F-37376D39EDD5}">
  <cacheSource type="external" connectionId="1"/>
  <cacheFields count="3">
    <cacheField name="[smartphones_data_clean].[processor_brand].[processor_brand]" caption="processor_brand" numFmtId="0" hierarchy="27" level="1">
      <sharedItems count="8">
        <s v="bionic"/>
        <s v="dimensity"/>
        <s v="exynos"/>
        <s v="fusion"/>
        <s v="google"/>
        <s v="helio"/>
        <s v="kirin"/>
        <s v="snapdragon"/>
      </sharedItems>
    </cacheField>
    <cacheField name="[Measures].[Average of performance rate]" caption="Average of performance rate" numFmtId="0" hierarchy="79"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fieldsUsage count="2">
        <fieldUsage x="-1"/>
        <fieldUsage x="0"/>
      </fieldsUsage>
    </cacheHierarchy>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31250001" backgroundQuery="1" createdVersion="8" refreshedVersion="8" minRefreshableVersion="3" recordCount="0" supportSubquery="1" supportAdvancedDrill="1" xr:uid="{FB0061C2-0938-4BB1-86E4-F1BA97963822}">
  <cacheSource type="external" connectionId="1"/>
  <cacheFields count="3">
    <cacheField name="[smartphones_data_clean].[processor_brand].[processor_brand]" caption="processor_brand" numFmtId="0" hierarchy="27" level="1">
      <sharedItems count="13">
        <s v="bionic"/>
        <s v="dimensity"/>
        <s v="exynos"/>
        <s v="fusion"/>
        <s v="google"/>
        <s v="helio"/>
        <s v="kirin"/>
        <s v="snapdragon"/>
        <s v="mediatek" u="1"/>
        <s v="sc9863a" u="1"/>
        <s v="spreadtrum" u="1"/>
        <s v="tiger" u="1"/>
        <s v="unisoc" u="1"/>
      </sharedItems>
    </cacheField>
    <cacheField name="[Measures].[Average of price 3]" caption="Average of price 3" numFmtId="0" hierarchy="77"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fieldsUsage count="2">
        <fieldUsage x="-1"/>
        <fieldUsage x="0"/>
      </fieldsUsage>
    </cacheHierarchy>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31712963" backgroundQuery="1" createdVersion="8" refreshedVersion="8" minRefreshableVersion="3" recordCount="0" supportSubquery="1" supportAdvancedDrill="1" xr:uid="{798C6FCA-800F-4162-9DE3-94E65B3CB088}">
  <cacheSource type="external" connectionId="1"/>
  <cacheFields count="3">
    <cacheField name="[smartphones_data_clean].[processor_brand].[processor_brand]" caption="processor_brand" numFmtId="0" hierarchy="27" level="1">
      <sharedItems count="13">
        <s v="bionic"/>
        <s v="dimensity"/>
        <s v="exynos"/>
        <s v="fusion"/>
        <s v="google"/>
        <s v="helio"/>
        <s v="kirin"/>
        <s v="snapdragon"/>
        <s v="mediatek" u="1"/>
        <s v="sc9863a" u="1"/>
        <s v="spreadtrum" u="1"/>
        <s v="tiger" u="1"/>
        <s v="unisoc" u="1"/>
      </sharedItems>
    </cacheField>
    <cacheField name="[Measures].[Count of model 2]" caption="Count of model 2" numFmtId="0" hierarchy="84"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fieldsUsage count="2">
        <fieldUsage x="-1"/>
        <fieldUsage x="0"/>
      </fieldsUsage>
    </cacheHierarchy>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32407409" backgroundQuery="1" createdVersion="8" refreshedVersion="8" minRefreshableVersion="3" recordCount="0" supportSubquery="1" supportAdvancedDrill="1" xr:uid="{80DE55A0-74A5-4045-B468-876349DC3335}">
  <cacheSource type="external" connectionId="1"/>
  <cacheFields count="3">
    <cacheField name="[smartphones_data_clean].[os].[os]" caption="os" numFmtId="0" hierarchy="38" level="1">
      <sharedItems count="3">
        <s v="android"/>
        <s v="ios"/>
        <s v="other"/>
      </sharedItems>
    </cacheField>
    <cacheField name="[Measures].[Average of avg_rating_c 3]" caption="Average of avg_rating_c 3" numFmtId="0" hierarchy="75"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fieldsUsage count="2">
        <fieldUsage x="-1"/>
        <fieldUsage x="0"/>
      </fieldsUsage>
    </cacheHierarchy>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70.052332870371" backgroundQuery="1" createdVersion="8" refreshedVersion="8" minRefreshableVersion="3" recordCount="0" supportSubquery="1" supportAdvancedDrill="1" xr:uid="{5EFA16FE-E2BB-4076-B423-38BF561FA84E}">
  <cacheSource type="external" connectionId="1"/>
  <cacheFields count="3">
    <cacheField name="[smartphones_data_clean].[processor_brand].[processor_brand]" caption="processor_brand" numFmtId="0" hierarchy="27" level="1">
      <sharedItems count="13">
        <s v="bionic"/>
        <s v="dimensity"/>
        <s v="exynos"/>
        <s v="fusion"/>
        <s v="google"/>
        <s v="helio"/>
        <s v="kirin"/>
        <s v="snapdragon"/>
        <s v="mediatek" u="1"/>
        <s v="sc9863a" u="1"/>
        <s v="spreadtrum" u="1"/>
        <s v="tiger" u="1"/>
        <s v="unisoc" u="1"/>
      </sharedItems>
    </cacheField>
    <cacheField name="[Measures].[Average of avg_rating_c 3]" caption="Average of avg_rating_c 3" numFmtId="0" hierarchy="75" level="32767"/>
    <cacheField name="[smartphones_data_clean].[Brand_Status].[Brand_Status]" caption="Brand_Status" numFmtId="0" hierarchy="44" level="1">
      <sharedItems containsSemiMixedTypes="0" containsNonDate="0" containsString="0"/>
    </cacheField>
  </cacheFields>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fieldsUsage count="2">
        <fieldUsage x="-1"/>
        <fieldUsage x="0"/>
      </fieldsUsage>
    </cacheHierarchy>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fieldsUsage count="2">
        <fieldUsage x="-1"/>
        <fieldUsage x="2"/>
      </fieldsUsage>
    </cacheHierarchy>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smartphones_data_clean" uniqueName="[smartphones_data_clean]" caption="smartphones_data_clean"/>
  </dimensions>
  <measureGroups count="2">
    <measureGroup name="Range" caption="Range"/>
    <measureGroup name="smartphones_data_clean" caption="smartphones_data_clean"/>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mePC" refreshedDate="45868.860793171298" backgroundQuery="1" createdVersion="3" refreshedVersion="8" minRefreshableVersion="3" recordCount="0" supportSubquery="1" supportAdvancedDrill="1" xr:uid="{644A9A21-B38D-4431-A319-6209CAD7DFBC}">
  <cacheSource type="external" connectionId="1">
    <extLst>
      <ext xmlns:x14="http://schemas.microsoft.com/office/spreadsheetml/2009/9/main" uri="{F057638F-6D5F-4e77-A914-E7F072B9BCA8}">
        <x14:sourceConnection name="ThisWorkbookDataModel"/>
      </ext>
    </extLst>
  </cacheSource>
  <cacheFields count="0"/>
  <cacheHierarchies count="85">
    <cacheHierarchy uniqueName="[Range].[brand_name]" caption="brand_name" attribute="1" defaultMemberUniqueName="[Range].[brand_name].[All]" allUniqueName="[Range].[brand_name].[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avg_rating_c]" caption="avg_rating_c" attribute="1" defaultMemberUniqueName="[Range].[avg_rating_c].[All]" allUniqueName="[Range].[avg_rating_c].[All]" dimensionUniqueName="[Range]" displayFolder="" count="0" memberValueDatatype="5" unbalanced="0"/>
    <cacheHierarchy uniqueName="[Range].[5G_or_not]" caption="5G_or_not" attribute="1" defaultMemberUniqueName="[Range].[5G_or_not].[All]" allUniqueName="[Range].[5G_or_not].[All]" dimensionUniqueName="[Range]" displayFolder="" count="0" memberValueDatatype="20" unbalanced="0"/>
    <cacheHierarchy uniqueName="[Range].[processor_brand]" caption="processor_brand" attribute="1" defaultMemberUniqueName="[Range].[processor_brand].[All]" allUniqueName="[Range].[processor_brand].[All]" dimensionUniqueName="[Range]" displayFolder="" count="0" memberValueDatatype="130" unbalanced="0"/>
    <cacheHierarchy uniqueName="[Range].[num_cores]" caption="num_cores" attribute="1" defaultMemberUniqueName="[Range].[num_cores].[All]" allUniqueName="[Range].[num_cores].[All]" dimensionUniqueName="[Range]" displayFolder="" count="0" memberValueDatatype="20" unbalanced="0"/>
    <cacheHierarchy uniqueName="[Range].[processor_speed]" caption="processor_speed" attribute="1" defaultMemberUniqueName="[Range].[processor_speed].[All]" allUniqueName="[Range].[processor_speed].[All]" dimensionUniqueName="[Range]" displayFolder="" count="0" memberValueDatatype="5" unbalanced="0"/>
    <cacheHierarchy uniqueName="[Range].[battery_capacity]" caption="battery_capacity" attribute="1" defaultMemberUniqueName="[Range].[battery_capacity].[All]" allUniqueName="[Range].[battery_capacity].[All]" dimensionUniqueName="[Range]" displayFolder="" count="0" memberValueDatatype="20" unbalanced="0"/>
    <cacheHierarchy uniqueName="[Range].[fast_charging_available]" caption="fast_charging_available" attribute="1" defaultMemberUniqueName="[Range].[fast_charging_available].[All]" allUniqueName="[Range].[fast_charging_available].[All]" dimensionUniqueName="[Range]" displayFolder="" count="0" memberValueDatatype="20" unbalanced="0"/>
    <cacheHierarchy uniqueName="[Range].[fast_charging_c]" caption="fast_charging_c" attribute="1" defaultMemberUniqueName="[Range].[fast_charging_c].[All]" allUniqueName="[Range].[fast_charging_c].[All]" dimensionUniqueName="[Range]" displayFolder="" count="0" memberValueDatatype="5" unbalanced="0"/>
    <cacheHierarchy uniqueName="[Range].[ram_capacity]" caption="ram_capacity" attribute="1" defaultMemberUniqueName="[Range].[ram_capacity].[All]" allUniqueName="[Range].[ram_capacity].[All]" dimensionUniqueName="[Range]" displayFolder="" count="0" memberValueDatatype="20" unbalanced="0"/>
    <cacheHierarchy uniqueName="[Range].[internal_memory]" caption="internal_memory" attribute="1" defaultMemberUniqueName="[Range].[internal_memory].[All]" allUniqueName="[Range].[internal_memory].[All]" dimensionUniqueName="[Range]" displayFolder="" count="0" memberValueDatatype="20" unbalanced="0"/>
    <cacheHierarchy uniqueName="[Range].[screen_size]" caption="screen_size" attribute="1" defaultMemberUniqueName="[Range].[screen_size].[All]" allUniqueName="[Range].[screen_size].[All]" dimensionUniqueName="[Range]" displayFolder="" count="0" memberValueDatatype="5" unbalanced="0"/>
    <cacheHierarchy uniqueName="[Range].[refresh_rate]" caption="refresh_rate" attribute="1" defaultMemberUniqueName="[Range].[refresh_rate].[All]" allUniqueName="[Range].[refresh_rate].[All]" dimensionUniqueName="[Range]" displayFolder="" count="0" memberValueDatatype="20" unbalanced="0"/>
    <cacheHierarchy uniqueName="[Range].[num_rear_cameras]" caption="num_rear_cameras" attribute="1" defaultMemberUniqueName="[Range].[num_rear_cameras].[All]" allUniqueName="[Range].[num_rear_cameras].[All]" dimensionUniqueName="[Range]" displayFolder="" count="0" memberValueDatatype="20" unbalanced="0"/>
    <cacheHierarchy uniqueName="[Range].[os]" caption="os" attribute="1" defaultMemberUniqueName="[Range].[os].[All]" allUniqueName="[Range].[os].[All]" dimensionUniqueName="[Range]" displayFolder="" count="0" memberValueDatatype="130" unbalanced="0"/>
    <cacheHierarchy uniqueName="[Range].[primary_camera_rear]" caption="primary_camera_rear" attribute="1" defaultMemberUniqueName="[Range].[primary_camera_rear].[All]" allUniqueName="[Range].[primary_camera_rear].[All]" dimensionUniqueName="[Range]" displayFolder="" count="0" memberValueDatatype="5" unbalanced="0"/>
    <cacheHierarchy uniqueName="[Range].[primary_camera_front]" caption="primary_camera_front" attribute="1" defaultMemberUniqueName="[Range].[primary_camera_front].[All]" allUniqueName="[Range].[primary_camera_front].[All]" dimensionUniqueName="[Range]" displayFolder="" count="0" memberValueDatatype="20" unbalanced="0"/>
    <cacheHierarchy uniqueName="[Range].[extended_memory_available]" caption="extended_memory_available" attribute="1" defaultMemberUniqueName="[Range].[extended_memory_available].[All]" allUniqueName="[Range].[extended_memory_available].[All]" dimensionUniqueName="[Range]" displayFolder="" count="0" memberValueDatatype="20" unbalanced="0"/>
    <cacheHierarchy uniqueName="[Range].[resolution_height]" caption="resolution_height" attribute="1" defaultMemberUniqueName="[Range].[resolution_height].[All]" allUniqueName="[Range].[resolution_height].[All]" dimensionUniqueName="[Range]" displayFolder="" count="0" memberValueDatatype="20" unbalanced="0"/>
    <cacheHierarchy uniqueName="[Range].[resolution_width]" caption="resolution_width" attribute="1" defaultMemberUniqueName="[Range].[resolution_width].[All]" allUniqueName="[Range].[resolution_width].[All]" dimensionUniqueName="[Range]" displayFolder="" count="0" memberValueDatatype="20" unbalanced="0"/>
    <cacheHierarchy uniqueName="[smartphones_data_clean].[brand_name]" caption="brand_name" attribute="1" defaultMemberUniqueName="[smartphones_data_clean].[brand_name].[All]" allUniqueName="[smartphones_data_clean].[brand_name].[All]" dimensionUniqueName="[smartphones_data_clean]" displayFolder="" count="2" memberValueDatatype="130" unbalanced="0"/>
    <cacheHierarchy uniqueName="[smartphones_data_clean].[model]" caption="model" attribute="1" defaultMemberUniqueName="[smartphones_data_clean].[model].[All]" allUniqueName="[smartphones_data_clean].[model].[All]" dimensionUniqueName="[smartphones_data_clean]" displayFolder="" count="2" memberValueDatatype="130" unbalanced="0"/>
    <cacheHierarchy uniqueName="[smartphones_data_clean].[price]" caption="price" attribute="1" defaultMemberUniqueName="[smartphones_data_clean].[price].[All]" allUniqueName="[smartphones_data_clean].[price].[All]" dimensionUniqueName="[smartphones_data_clean]" displayFolder="" count="0" memberValueDatatype="20" unbalanced="0"/>
    <cacheHierarchy uniqueName="[smartphones_data_clean].[avg_rating_c]" caption="avg_rating_c" attribute="1" defaultMemberUniqueName="[smartphones_data_clean].[avg_rating_c].[All]" allUniqueName="[smartphones_data_clean].[avg_rating_c].[All]" dimensionUniqueName="[smartphones_data_clean]" displayFolder="" count="0" memberValueDatatype="5" unbalanced="0"/>
    <cacheHierarchy uniqueName="[smartphones_data_clean].[5G_or_not]" caption="5G_or_not" attribute="1" defaultMemberUniqueName="[smartphones_data_clean].[5G_or_not].[All]" allUniqueName="[smartphones_data_clean].[5G_or_not].[All]" dimensionUniqueName="[smartphones_data_clean]" displayFolder="" count="0" memberValueDatatype="20" unbalanced="0"/>
    <cacheHierarchy uniqueName="[smartphones_data_clean].[processor_brand]" caption="processor_brand" attribute="1" defaultMemberUniqueName="[smartphones_data_clean].[processor_brand].[All]" allUniqueName="[smartphones_data_clean].[processor_brand].[All]" dimensionUniqueName="[smartphones_data_clean]" displayFolder="" count="2" memberValueDatatype="130" unbalanced="0"/>
    <cacheHierarchy uniqueName="[smartphones_data_clean].[num_cores]" caption="num_cores" attribute="1" defaultMemberUniqueName="[smartphones_data_clean].[num_cores].[All]" allUniqueName="[smartphones_data_clean].[num_cores].[All]" dimensionUniqueName="[smartphones_data_clean]" displayFolder="" count="0" memberValueDatatype="20" unbalanced="0"/>
    <cacheHierarchy uniqueName="[smartphones_data_clean].[processor_speed]" caption="processor_speed" attribute="1" defaultMemberUniqueName="[smartphones_data_clean].[processor_speed].[All]" allUniqueName="[smartphones_data_clean].[processor_speed].[All]" dimensionUniqueName="[smartphones_data_clean]" displayFolder="" count="0" memberValueDatatype="5" unbalanced="0"/>
    <cacheHierarchy uniqueName="[smartphones_data_clean].[battery_capacity]" caption="battery_capacity" attribute="1" defaultMemberUniqueName="[smartphones_data_clean].[battery_capacity].[All]" allUniqueName="[smartphones_data_clean].[battery_capacity].[All]" dimensionUniqueName="[smartphones_data_clean]" displayFolder="" count="0" memberValueDatatype="20" unbalanced="0"/>
    <cacheHierarchy uniqueName="[smartphones_data_clean].[fast_charging_available]" caption="fast_charging_available" attribute="1" defaultMemberUniqueName="[smartphones_data_clean].[fast_charging_available].[All]" allUniqueName="[smartphones_data_clean].[fast_charging_available].[All]" dimensionUniqueName="[smartphones_data_clean]" displayFolder="" count="0" memberValueDatatype="20" unbalanced="0"/>
    <cacheHierarchy uniqueName="[smartphones_data_clean].[fast_charging_c]" caption="fast_charging_c" attribute="1" defaultMemberUniqueName="[smartphones_data_clean].[fast_charging_c].[All]" allUniqueName="[smartphones_data_clean].[fast_charging_c].[All]" dimensionUniqueName="[smartphones_data_clean]" displayFolder="" count="0" memberValueDatatype="5" unbalanced="0"/>
    <cacheHierarchy uniqueName="[smartphones_data_clean].[ram_capacity]" caption="ram_capacity" attribute="1" defaultMemberUniqueName="[smartphones_data_clean].[ram_capacity].[All]" allUniqueName="[smartphones_data_clean].[ram_capacity].[All]" dimensionUniqueName="[smartphones_data_clean]" displayFolder="" count="0" memberValueDatatype="20" unbalanced="0"/>
    <cacheHierarchy uniqueName="[smartphones_data_clean].[internal_memory]" caption="internal_memory" attribute="1" defaultMemberUniqueName="[smartphones_data_clean].[internal_memory].[All]" allUniqueName="[smartphones_data_clean].[internal_memory].[All]" dimensionUniqueName="[smartphones_data_clean]" displayFolder="" count="0" memberValueDatatype="20" unbalanced="0"/>
    <cacheHierarchy uniqueName="[smartphones_data_clean].[screen_size]" caption="screen_size" attribute="1" defaultMemberUniqueName="[smartphones_data_clean].[screen_size].[All]" allUniqueName="[smartphones_data_clean].[screen_size].[All]" dimensionUniqueName="[smartphones_data_clean]" displayFolder="" count="0" memberValueDatatype="5" unbalanced="0"/>
    <cacheHierarchy uniqueName="[smartphones_data_clean].[refresh_rate]" caption="refresh_rate" attribute="1" defaultMemberUniqueName="[smartphones_data_clean].[refresh_rate].[All]" allUniqueName="[smartphones_data_clean].[refresh_rate].[All]" dimensionUniqueName="[smartphones_data_clean]" displayFolder="" count="0" memberValueDatatype="20" unbalanced="0"/>
    <cacheHierarchy uniqueName="[smartphones_data_clean].[num_rear_cameras]" caption="num_rear_cameras" attribute="1" defaultMemberUniqueName="[smartphones_data_clean].[num_rear_cameras].[All]" allUniqueName="[smartphones_data_clean].[num_rear_cameras].[All]" dimensionUniqueName="[smartphones_data_clean]" displayFolder="" count="0" memberValueDatatype="20" unbalanced="0"/>
    <cacheHierarchy uniqueName="[smartphones_data_clean].[os]" caption="os" attribute="1" defaultMemberUniqueName="[smartphones_data_clean].[os].[All]" allUniqueName="[smartphones_data_clean].[os].[All]" dimensionUniqueName="[smartphones_data_clean]" displayFolder="" count="2" memberValueDatatype="130" unbalanced="0"/>
    <cacheHierarchy uniqueName="[smartphones_data_clean].[primary_camera_rear]" caption="primary_camera_rear" attribute="1" defaultMemberUniqueName="[smartphones_data_clean].[primary_camera_rear].[All]" allUniqueName="[smartphones_data_clean].[primary_camera_rear].[All]" dimensionUniqueName="[smartphones_data_clean]" displayFolder="" count="0" memberValueDatatype="5" unbalanced="0"/>
    <cacheHierarchy uniqueName="[smartphones_data_clean].[primary_camera_front]" caption="primary_camera_front" attribute="1" defaultMemberUniqueName="[smartphones_data_clean].[primary_camera_front].[All]" allUniqueName="[smartphones_data_clean].[primary_camera_front].[All]" dimensionUniqueName="[smartphones_data_clean]" displayFolder="" count="0" memberValueDatatype="20" unbalanced="0"/>
    <cacheHierarchy uniqueName="[smartphones_data_clean].[extended_memory_available]" caption="extended_memory_available" attribute="1" defaultMemberUniqueName="[smartphones_data_clean].[extended_memory_available].[All]" allUniqueName="[smartphones_data_clean].[extended_memory_available].[All]" dimensionUniqueName="[smartphones_data_clean]" displayFolder="" count="0" memberValueDatatype="20" unbalanced="0"/>
    <cacheHierarchy uniqueName="[smartphones_data_clean].[resolution_height]" caption="resolution_height" attribute="1" defaultMemberUniqueName="[smartphones_data_clean].[resolution_height].[All]" allUniqueName="[smartphones_data_clean].[resolution_height].[All]" dimensionUniqueName="[smartphones_data_clean]" displayFolder="" count="0" memberValueDatatype="20" unbalanced="0"/>
    <cacheHierarchy uniqueName="[smartphones_data_clean].[resolution_width]" caption="resolution_width" attribute="1" defaultMemberUniqueName="[smartphones_data_clean].[resolution_width].[All]" allUniqueName="[smartphones_data_clean].[resolution_width].[All]" dimensionUniqueName="[smartphones_data_clean]" displayFolder="" count="0" memberValueDatatype="20" unbalanced="0"/>
    <cacheHierarchy uniqueName="[smartphones_data_clean].[Brand_Status]" caption="Brand_Status" attribute="1" defaultMemberUniqueName="[smartphones_data_clean].[Brand_Status].[All]" allUniqueName="[smartphones_data_clean].[Brand_Status].[All]" dimensionUniqueName="[smartphones_data_clean]" displayFolder="" count="2" memberValueDatatype="130" unbalanced="0"/>
    <cacheHierarchy uniqueName="[smartphones_data_clean].[Rating]" caption="Rating" attribute="1" defaultMemberUniqueName="[smartphones_data_clean].[Rating].[All]" allUniqueName="[smartphones_data_clean].[Rating].[All]" dimensionUniqueName="[smartphones_data_clean]" displayFolder="" count="2" memberValueDatatype="130" unbalanced="0"/>
    <cacheHierarchy uniqueName="[smartphones_data_clean].[performance rate]" caption="performance rate" attribute="1" defaultMemberUniqueName="[smartphones_data_clean].[performance rate].[All]" allUniqueName="[smartphones_data_clean].[performance rate].[All]" dimensionUniqueName="[smartphones_data_clean]" displayFolder="" count="0" memberValueDatatype="5" unbalanced="0"/>
    <cacheHierarchy uniqueName="[smartphones_data_clean].[Value_For_Money]" caption="Value_For_Money" attribute="1" defaultMemberUniqueName="[smartphones_data_clean].[Value_For_Money].[All]" allUniqueName="[smartphones_data_clean].[Value_For_Money].[All]" dimensionUniqueName="[smartphones_data_clean]" displayFolder="" count="0" memberValueDatatype="5" unbalanced="0"/>
    <cacheHierarchy uniqueName="[Measures].[__XL_Count Range]" caption="__XL_Count Range" measure="1" displayFolder="" measureGroup="Range" count="0" hidden="1"/>
    <cacheHierarchy uniqueName="[Measures].[__XL_Count smartphones_data_clean]" caption="__XL_Count smartphones_data_clean" measure="1" displayFolder="" measureGroup="smartphones_data_clean" count="0" hidden="1"/>
    <cacheHierarchy uniqueName="[Measures].[__No measures defined]" caption="__No measures defined" measure="1" displayFolder="" count="0" hidden="1"/>
    <cacheHierarchy uniqueName="[Measures].[Count of model]" caption="Count of model" measure="1" displayFolder="" measureGroup="Range" count="0" hidden="1">
      <extLst>
        <ext xmlns:x15="http://schemas.microsoft.com/office/spreadsheetml/2010/11/main" uri="{B97F6D7D-B522-45F9-BDA1-12C45D357490}">
          <x15:cacheHierarchy aggregatedColumn="1"/>
        </ext>
      </extLst>
    </cacheHierarchy>
    <cacheHierarchy uniqueName="[Measures].[Sum of price]" caption="Sum of price" measure="1" displayFolder="" measureGroup="Range"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Range" count="0" hidden="1">
      <extLst>
        <ext xmlns:x15="http://schemas.microsoft.com/office/spreadsheetml/2010/11/main" uri="{B97F6D7D-B522-45F9-BDA1-12C45D357490}">
          <x15:cacheHierarchy aggregatedColumn="2"/>
        </ext>
      </extLst>
    </cacheHierarchy>
    <cacheHierarchy uniqueName="[Measures].[Sum of 5G_or_not]" caption="Sum of 5G_or_not" measure="1" displayFolder="" measureGroup="Range" count="0" hidden="1">
      <extLst>
        <ext xmlns:x15="http://schemas.microsoft.com/office/spreadsheetml/2010/11/main" uri="{B97F6D7D-B522-45F9-BDA1-12C45D357490}">
          <x15:cacheHierarchy aggregatedColumn="4"/>
        </ext>
      </extLst>
    </cacheHierarchy>
    <cacheHierarchy uniqueName="[Measures].[Count of processor_brand]" caption="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Sum of refresh_rate]" caption="Sum of refresh_rate" measure="1" displayFolder="" measureGroup="Range" count="0" hidden="1">
      <extLst>
        <ext xmlns:x15="http://schemas.microsoft.com/office/spreadsheetml/2010/11/main" uri="{B97F6D7D-B522-45F9-BDA1-12C45D357490}">
          <x15:cacheHierarchy aggregatedColumn="14"/>
        </ext>
      </extLst>
    </cacheHierarchy>
    <cacheHierarchy uniqueName="[Measures].[Sum of battery_capacity]" caption="Sum of battery_capacity" measure="1" displayFolder="" measureGroup="Range" count="0" hidden="1">
      <extLst>
        <ext xmlns:x15="http://schemas.microsoft.com/office/spreadsheetml/2010/11/main" uri="{B97F6D7D-B522-45F9-BDA1-12C45D357490}">
          <x15:cacheHierarchy aggregatedColumn="8"/>
        </ext>
      </extLst>
    </cacheHierarchy>
    <cacheHierarchy uniqueName="[Measures].[Sum of avg_rating_c]" caption="Sum of avg_rating_c" measure="1" displayFolder="" measureGroup="Range" count="0" hidden="1">
      <extLst>
        <ext xmlns:x15="http://schemas.microsoft.com/office/spreadsheetml/2010/11/main" uri="{B97F6D7D-B522-45F9-BDA1-12C45D357490}">
          <x15:cacheHierarchy aggregatedColumn="3"/>
        </ext>
      </extLst>
    </cacheHierarchy>
    <cacheHierarchy uniqueName="[Measures].[Sum of internal_memory]" caption="Sum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os]" caption="Count of os" measure="1" displayFolder="" measureGroup="Range" count="0" hidden="1">
      <extLst>
        <ext xmlns:x15="http://schemas.microsoft.com/office/spreadsheetml/2010/11/main" uri="{B97F6D7D-B522-45F9-BDA1-12C45D357490}">
          <x15:cacheHierarchy aggregatedColumn="16"/>
        </ext>
      </extLst>
    </cacheHierarchy>
    <cacheHierarchy uniqueName="[Measures].[Average of avg_rating_c]" caption="Average of avg_rating_c" measure="1" displayFolder="" measureGroup="Range" count="0" hidden="1">
      <extLst>
        <ext xmlns:x15="http://schemas.microsoft.com/office/spreadsheetml/2010/11/main" uri="{B97F6D7D-B522-45F9-BDA1-12C45D357490}">
          <x15:cacheHierarchy aggregatedColumn="3"/>
        </ext>
      </extLst>
    </cacheHierarchy>
    <cacheHierarchy uniqueName="[Measures].[Max of internal_memory]" caption="Max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Min of internal_memory]" caption="Min of internal_memory" measure="1" displayFolder="" measureGroup="Range" count="0" hidden="1">
      <extLst>
        <ext xmlns:x15="http://schemas.microsoft.com/office/spreadsheetml/2010/11/main" uri="{B97F6D7D-B522-45F9-BDA1-12C45D357490}">
          <x15:cacheHierarchy aggregatedColumn="12"/>
        </ext>
      </extLst>
    </cacheHierarchy>
    <cacheHierarchy uniqueName="[Measures].[Count of brand_name]" caption="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brand_name]" caption="Distinct Count of brand_name"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cessor_brand]" caption="Distinct Count of processor_brand" measure="1" displayFolder="" measureGroup="Range" count="0" hidden="1">
      <extLst>
        <ext xmlns:x15="http://schemas.microsoft.com/office/spreadsheetml/2010/11/main" uri="{B97F6D7D-B522-45F9-BDA1-12C45D357490}">
          <x15:cacheHierarchy aggregatedColumn="5"/>
        </ext>
      </extLst>
    </cacheHierarchy>
    <cacheHierarchy uniqueName="[Measures].[Average of refresh_rate]" caption="Average of refresh_rate" measure="1" displayFolder="" measureGroup="Range" count="0" hidden="1">
      <extLst>
        <ext xmlns:x15="http://schemas.microsoft.com/office/spreadsheetml/2010/11/main" uri="{B97F6D7D-B522-45F9-BDA1-12C45D357490}">
          <x15:cacheHierarchy aggregatedColumn="14"/>
        </ext>
      </extLst>
    </cacheHierarchy>
    <cacheHierarchy uniqueName="[Measures].[Distinct Count of model]" caption="Distinct Count of model" measure="1" displayFolder="" measureGroup="Range" count="0" hidden="1">
      <extLst>
        <ext xmlns:x15="http://schemas.microsoft.com/office/spreadsheetml/2010/11/main" uri="{B97F6D7D-B522-45F9-BDA1-12C45D357490}">
          <x15:cacheHierarchy aggregatedColumn="1"/>
        </ext>
      </extLst>
    </cacheHierarchy>
    <cacheHierarchy uniqueName="[Measures].[Count of brand_name 2]" caption="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os 3]" caption="Count of os 3" measure="1" displayFolder="" measureGroup="smartphones_data_clean" count="0" hidden="1">
      <extLst>
        <ext xmlns:x15="http://schemas.microsoft.com/office/spreadsheetml/2010/11/main" uri="{B97F6D7D-B522-45F9-BDA1-12C45D357490}">
          <x15:cacheHierarchy aggregatedColumn="38"/>
        </ext>
      </extLst>
    </cacheHierarchy>
    <cacheHierarchy uniqueName="[Measures].[Distinct Count of os 2]" caption="Distinct Count of os 2" measure="1" displayFolder="" measureGroup="smartphones_data_clean" count="0" hidden="1">
      <extLst>
        <ext xmlns:x15="http://schemas.microsoft.com/office/spreadsheetml/2010/11/main" uri="{B97F6D7D-B522-45F9-BDA1-12C45D357490}">
          <x15:cacheHierarchy aggregatedColumn="38"/>
        </ext>
      </extLst>
    </cacheHierarchy>
    <cacheHierarchy uniqueName="[Measures].[Count of processor_brand 3]" caption="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Distinct Count of processor_brand 3]" caption="Distinct Count of processor_brand 3" measure="1" displayFolder="" measureGroup="smartphones_data_clean" count="0" hidden="1">
      <extLst>
        <ext xmlns:x15="http://schemas.microsoft.com/office/spreadsheetml/2010/11/main" uri="{B97F6D7D-B522-45F9-BDA1-12C45D357490}">
          <x15:cacheHierarchy aggregatedColumn="27"/>
        </ext>
      </extLst>
    </cacheHierarchy>
    <cacheHierarchy uniqueName="[Measures].[Sum of avg_rating_c 3]" caption="Sum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Average of avg_rating_c 3]" caption="Average of avg_rating_c 3" measure="1" displayFolder="" measureGroup="smartphones_data_clean" count="0" hidden="1">
      <extLst>
        <ext xmlns:x15="http://schemas.microsoft.com/office/spreadsheetml/2010/11/main" uri="{B97F6D7D-B522-45F9-BDA1-12C45D357490}">
          <x15:cacheHierarchy aggregatedColumn="25"/>
        </ext>
      </extLst>
    </cacheHierarchy>
    <cacheHierarchy uniqueName="[Measures].[Sum of price 3]" caption="Sum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Average of price 3]" caption="Average of price 3" measure="1" displayFolder="" measureGroup="smartphones_data_clean" count="0" hidden="1">
      <extLst>
        <ext xmlns:x15="http://schemas.microsoft.com/office/spreadsheetml/2010/11/main" uri="{B97F6D7D-B522-45F9-BDA1-12C45D357490}">
          <x15:cacheHierarchy aggregatedColumn="24"/>
        </ext>
      </extLst>
    </cacheHierarchy>
    <cacheHierarchy uniqueName="[Measures].[Sum of performance rate]" caption="Sum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Average of performance rate]" caption="Average of performance rate" measure="1" displayFolder="" measureGroup="smartphones_data_clean" count="0" hidden="1">
      <extLst>
        <ext xmlns:x15="http://schemas.microsoft.com/office/spreadsheetml/2010/11/main" uri="{B97F6D7D-B522-45F9-BDA1-12C45D357490}">
          <x15:cacheHierarchy aggregatedColumn="46"/>
        </ext>
      </extLst>
    </cacheHierarchy>
    <cacheHierarchy uniqueName="[Measures].[Sum of Value_For_Money]" caption="Sum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Average of Value_For_Money]" caption="Average of Value_For_Money" measure="1" displayFolder="" measureGroup="smartphones_data_clean" count="0" hidden="1">
      <extLst>
        <ext xmlns:x15="http://schemas.microsoft.com/office/spreadsheetml/2010/11/main" uri="{B97F6D7D-B522-45F9-BDA1-12C45D357490}">
          <x15:cacheHierarchy aggregatedColumn="47"/>
        </ext>
      </extLst>
    </cacheHierarchy>
    <cacheHierarchy uniqueName="[Measures].[Count of Rating]" caption="Count of Rating" measure="1" displayFolder="" measureGroup="smartphones_data_clean" count="0" hidden="1">
      <extLst>
        <ext xmlns:x15="http://schemas.microsoft.com/office/spreadsheetml/2010/11/main" uri="{B97F6D7D-B522-45F9-BDA1-12C45D357490}">
          <x15:cacheHierarchy aggregatedColumn="45"/>
        </ext>
      </extLst>
    </cacheHierarchy>
    <cacheHierarchy uniqueName="[Measures].[Distinct Count of brand_name 2]" caption="Distinct Count of brand_name 2" measure="1" displayFolder="" measureGroup="smartphones_data_clean" count="0" hidden="1">
      <extLst>
        <ext xmlns:x15="http://schemas.microsoft.com/office/spreadsheetml/2010/11/main" uri="{B97F6D7D-B522-45F9-BDA1-12C45D357490}">
          <x15:cacheHierarchy aggregatedColumn="22"/>
        </ext>
      </extLst>
    </cacheHierarchy>
    <cacheHierarchy uniqueName="[Measures].[Count of model 2]" caption="Count of model 2" measure="1" displayFolder="" measureGroup="smartphones_data_clean"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7229784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E4A6A7-413C-4144-B155-6241C716FA6B}" name="processor vs. value for money"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7" rowHeaderCaption="Processor">
  <location ref="A341:B350" firstHeaderRow="1" firstDataRow="1" firstDataCol="1"/>
  <pivotFields count="3">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3"/>
    </i>
    <i>
      <x v="6"/>
    </i>
    <i>
      <x/>
    </i>
    <i>
      <x v="2"/>
    </i>
    <i>
      <x v="5"/>
    </i>
    <i>
      <x v="7"/>
    </i>
    <i>
      <x v="4"/>
    </i>
    <i>
      <x v="1"/>
    </i>
    <i t="grand">
      <x/>
    </i>
  </rowItems>
  <colItems count="1">
    <i/>
  </colItems>
  <dataFields count="1">
    <dataField name="Average of Value_For_Money" fld="1" subtotal="average" baseField="0" baseItem="0"/>
  </dataFields>
  <formats count="4">
    <format dxfId="8">
      <pivotArea type="all" dataOnly="0" outline="0" fieldPosition="0"/>
    </format>
    <format dxfId="7">
      <pivotArea outline="0" collapsedLevelsAreSubtotals="1" fieldPosition="0"/>
    </format>
    <format dxfId="6">
      <pivotArea dataOnly="0" labelOnly="1" grandRow="1" outline="0" fieldPosition="0"/>
    </format>
    <format dxfId="5">
      <pivotArea dataOnly="0" labelOnly="1" outline="0" axis="axisValues" fieldPosition="0"/>
    </format>
  </formats>
  <chartFormats count="1">
    <chartFormat chart="29"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702FA7-3B02-4066-B8F1-0724D4A6CADE}" name="PivotTable15"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rowHeaderCaption="Brand_status">
  <location ref="G175:G17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brand_name" fld="0" subtotal="count" baseField="0" baseItem="0">
      <extLst>
        <ext xmlns:x15="http://schemas.microsoft.com/office/spreadsheetml/2010/11/main" uri="{FABC7310-3BB5-11E1-824E-6D434824019B}">
          <x15:dataField isCountDistinct="1"/>
        </ext>
      </extLst>
    </dataField>
  </dataFields>
  <formats count="4">
    <format dxfId="12">
      <pivotArea type="all" dataOnly="0" outline="0" fieldPosition="0"/>
    </format>
    <format dxfId="11">
      <pivotArea dataOnly="0" labelOnly="1" grandRow="1" outline="0" fieldPosition="0"/>
    </format>
    <format dxfId="10">
      <pivotArea dataOnly="0" labelOnly="1" outline="0" axis="axisValues" fieldPosition="0"/>
    </format>
    <format dxfId="9">
      <pivotArea outline="0" collapsedLevelsAreSubtotals="1"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pivotHierarchy dragToData="1"/>
    <pivotHierarchy dragToData="1" caption="Distinct Count of brand_nam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E461D6-29FA-4C07-A603-0B6E6078DD23}" name="os vs.value for money"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0" rowHeaderCaption="OS">
  <location ref="A318:B322"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2"/>
    </i>
    <i>
      <x/>
    </i>
    <i t="grand">
      <x/>
    </i>
  </rowItems>
  <colItems count="1">
    <i/>
  </colItems>
  <dataFields count="1">
    <dataField name="Average of Value_For_Money" fld="1" subtotal="average" baseField="0" baseItem="0"/>
  </dataFields>
  <formats count="4">
    <format dxfId="16">
      <pivotArea type="all" dataOnly="0" outline="0" fieldPosition="0"/>
    </format>
    <format dxfId="15">
      <pivotArea outline="0" collapsedLevelsAreSubtotals="1" fieldPosition="0"/>
    </format>
    <format dxfId="14">
      <pivotArea dataOnly="0" labelOnly="1" grandRow="1" outline="0" fieldPosition="0"/>
    </format>
    <format dxfId="13">
      <pivotArea dataOnly="0" labelOnly="1" outline="0" axis="axisValues" fieldPosition="0"/>
    </format>
  </formats>
  <chartFormats count="3">
    <chartFormat chart="28" format="2" series="1">
      <pivotArea type="data" outline="0" fieldPosition="0">
        <references count="1">
          <reference field="4294967294" count="1" selected="0">
            <x v="0"/>
          </reference>
        </references>
      </pivotArea>
    </chartFormat>
    <chartFormat chart="38" format="3"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D9DAE0-4B9F-4085-A15A-50AE84EC4B9E}" name="PivotTable10"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rowHeaderCaption="Brand_status">
  <location ref="A287:B292"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v="1"/>
    </i>
    <i>
      <x v="3"/>
    </i>
    <i>
      <x/>
    </i>
    <i t="grand">
      <x/>
    </i>
  </rowItems>
  <colItems count="1">
    <i/>
  </colItems>
  <dataFields count="1">
    <dataField name="Average of performance rate" fld="1" subtotal="average" baseField="0" baseItem="0"/>
  </dataFields>
  <formats count="4">
    <format dxfId="20">
      <pivotArea type="all" dataOnly="0" outline="0" fieldPosition="0"/>
    </format>
    <format dxfId="19">
      <pivotArea outline="0" collapsedLevelsAreSubtotals="1" fieldPosition="0"/>
    </format>
    <format dxfId="18">
      <pivotArea dataOnly="0" labelOnly="1" grandRow="1" outline="0" fieldPosition="0"/>
    </format>
    <format dxfId="17">
      <pivotArea dataOnly="0" labelOnly="1" outline="0" axis="axisValues" fieldPosition="0"/>
    </format>
  </formats>
  <chartFormats count="4">
    <chartFormat chart="12"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488F7F-7AB0-4D17-90DC-2EED2974106C}" name="os vs.model_count"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rowHeaderCaption="OS">
  <location ref="A334:B338" firstHeaderRow="1" firstDataRow="1" firstDataCol="1"/>
  <pivotFields count="3">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model" fld="1" subtotal="count" baseField="0" baseItem="0"/>
  </dataFields>
  <formats count="7">
    <format dxfId="27">
      <pivotArea type="all" dataOnly="0" outline="0" fieldPosition="0"/>
    </format>
    <format dxfId="26">
      <pivotArea outline="0" collapsedLevelsAreSubtotals="1" fieldPosition="0"/>
    </format>
    <format dxfId="25">
      <pivotArea dataOnly="0" labelOnly="1" grandRow="1" outline="0" fieldPosition="0"/>
    </format>
    <format dxfId="24">
      <pivotArea dataOnly="0" labelOnly="1" outline="0" axis="axisValues" fieldPosition="0"/>
    </format>
    <format dxfId="23">
      <pivotArea collapsedLevelsAreSubtotals="1" fieldPosition="0">
        <references count="1">
          <reference field="0" count="1">
            <x v="0"/>
          </reference>
        </references>
      </pivotArea>
    </format>
    <format dxfId="22">
      <pivotArea collapsedLevelsAreSubtotals="1" fieldPosition="0">
        <references count="1">
          <reference field="0" count="2">
            <x v="1"/>
            <x v="2"/>
          </reference>
        </references>
      </pivotArea>
    </format>
    <format dxfId="21">
      <pivotArea grandRow="1" outline="0" collapsedLevelsAreSubtotals="1" fieldPosition="0"/>
    </format>
  </formats>
  <chartFormats count="12">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0" count="1" selected="0">
            <x v="0"/>
          </reference>
        </references>
      </pivotArea>
    </chartFormat>
    <chartFormat chart="29" format="7">
      <pivotArea type="data" outline="0" fieldPosition="0">
        <references count="2">
          <reference field="4294967294" count="1" selected="0">
            <x v="0"/>
          </reference>
          <reference field="0" count="1" selected="0">
            <x v="1"/>
          </reference>
        </references>
      </pivotArea>
    </chartFormat>
    <chartFormat chart="29" format="8">
      <pivotArea type="data" outline="0" fieldPosition="0">
        <references count="2">
          <reference field="4294967294" count="1" selected="0">
            <x v="0"/>
          </reference>
          <reference field="0" count="1" selected="0">
            <x v="2"/>
          </reference>
        </references>
      </pivotArea>
    </chartFormat>
    <chartFormat chart="34" format="9" series="1">
      <pivotArea type="data" outline="0" fieldPosition="0">
        <references count="1">
          <reference field="4294967294" count="1" selected="0">
            <x v="0"/>
          </reference>
        </references>
      </pivotArea>
    </chartFormat>
    <chartFormat chart="34" format="10">
      <pivotArea type="data" outline="0" fieldPosition="0">
        <references count="2">
          <reference field="4294967294" count="1" selected="0">
            <x v="0"/>
          </reference>
          <reference field="0" count="1" selected="0">
            <x v="0"/>
          </reference>
        </references>
      </pivotArea>
    </chartFormat>
    <chartFormat chart="34" format="11">
      <pivotArea type="data" outline="0" fieldPosition="0">
        <references count="2">
          <reference field="4294967294" count="1" selected="0">
            <x v="0"/>
          </reference>
          <reference field="0" count="1" selected="0">
            <x v="1"/>
          </reference>
        </references>
      </pivotArea>
    </chartFormat>
    <chartFormat chart="34" format="12">
      <pivotArea type="data" outline="0" fieldPosition="0">
        <references count="2">
          <reference field="4294967294" count="1" selected="0">
            <x v="0"/>
          </reference>
          <reference field="0" count="1" selected="0">
            <x v="2"/>
          </reference>
        </references>
      </pivotArea>
    </chartFormat>
    <chartFormat chart="35" format="13" series="1">
      <pivotArea type="data" outline="0" fieldPosition="0">
        <references count="1">
          <reference field="4294967294" count="1" selected="0">
            <x v="0"/>
          </reference>
        </references>
      </pivotArea>
    </chartFormat>
    <chartFormat chart="35" format="14">
      <pivotArea type="data" outline="0" fieldPosition="0">
        <references count="2">
          <reference field="4294967294" count="1" selected="0">
            <x v="0"/>
          </reference>
          <reference field="0" count="1" selected="0">
            <x v="0"/>
          </reference>
        </references>
      </pivotArea>
    </chartFormat>
    <chartFormat chart="35" format="15">
      <pivotArea type="data" outline="0" fieldPosition="0">
        <references count="2">
          <reference field="4294967294" count="1" selected="0">
            <x v="0"/>
          </reference>
          <reference field="0" count="1" selected="0">
            <x v="1"/>
          </reference>
        </references>
      </pivotArea>
    </chartFormat>
    <chartFormat chart="35" format="16">
      <pivotArea type="data" outline="0" fieldPosition="0">
        <references count="2">
          <reference field="4294967294" count="1" selected="0">
            <x v="0"/>
          </reference>
          <reference field="0" count="1" selected="0">
            <x v="2"/>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C71B82-3F97-4FB2-9A88-14ABB9DA4FA1}" name="PivotTable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2" rowHeaderCaption="Brand_status">
  <location ref="A105:B107" firstHeaderRow="1" firstDataRow="1" firstDataCol="1"/>
  <pivotFields count="3">
    <pivotField allDrilled="1" subtotalTop="0" showAll="0" sortType="ascending"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4">
        <item s="1" x="0"/>
        <item x="1"/>
        <item x="2"/>
        <item x="3"/>
      </items>
      <autoSortScope>
        <pivotArea dataOnly="0" outline="0" fieldPosition="0">
          <references count="1">
            <reference field="4294967294" count="1" selected="0">
              <x v="0"/>
            </reference>
          </references>
        </pivotArea>
      </autoSortScope>
    </pivotField>
  </pivotFields>
  <rowFields count="1">
    <field x="2"/>
  </rowFields>
  <rowItems count="2">
    <i>
      <x/>
    </i>
    <i t="grand">
      <x/>
    </i>
  </rowItems>
  <colItems count="1">
    <i/>
  </colItems>
  <dataFields count="1">
    <dataField name="Average of price" fld="1" subtotal="average" baseField="0" baseItem="0" numFmtId="165"/>
  </dataFields>
  <formats count="5">
    <format dxfId="32">
      <pivotArea collapsedLevelsAreSubtotals="1" fieldPosition="0">
        <references count="1">
          <reference field="2" count="1">
            <x v="1"/>
          </reference>
        </references>
      </pivotArea>
    </format>
    <format dxfId="31">
      <pivotArea collapsedLevelsAreSubtotals="1" fieldPosition="0">
        <references count="1">
          <reference field="2" count="3">
            <x v="0"/>
            <x v="2"/>
            <x v="3"/>
          </reference>
        </references>
      </pivotArea>
    </format>
    <format dxfId="30">
      <pivotArea grandRow="1" outline="0" collapsedLevelsAreSubtotals="1" fieldPosition="0"/>
    </format>
    <format dxfId="29">
      <pivotArea outline="0" collapsedLevelsAreSubtotals="1" fieldPosition="0"/>
    </format>
    <format dxfId="28">
      <pivotArea dataOnly="0" labelOnly="1" outline="0" axis="axisValues" fieldPosition="0"/>
    </format>
  </formats>
  <chartFormats count="4">
    <chartFormat chart="18"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ic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EBA644-F203-4144-A79E-6B0DD7D3C7D6}" name="PivotTable8"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rowHeaderCaption="Brand_status">
  <location ref="A227:B238"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2"/>
    </i>
    <i>
      <x v="6"/>
    </i>
    <i>
      <x v="3"/>
    </i>
    <i>
      <x v="8"/>
    </i>
    <i>
      <x v="7"/>
    </i>
    <i>
      <x v="9"/>
    </i>
    <i>
      <x v="5"/>
    </i>
    <i>
      <x v="4"/>
    </i>
    <i>
      <x v="1"/>
    </i>
    <i>
      <x/>
    </i>
    <i t="grand">
      <x/>
    </i>
  </rowItems>
  <colItems count="1">
    <i/>
  </colItems>
  <dataFields count="1">
    <dataField name="Average of Value_For_Money" fld="1" subtotal="average" baseField="0" baseItem="0"/>
  </dataFields>
  <formats count="4">
    <format dxfId="36">
      <pivotArea type="all" dataOnly="0" outline="0" fieldPosition="0"/>
    </format>
    <format dxfId="35">
      <pivotArea outline="0" collapsedLevelsAreSubtotals="1" fieldPosition="0"/>
    </format>
    <format dxfId="34">
      <pivotArea dataOnly="0" labelOnly="1" grandRow="1" outline="0" fieldPosition="0"/>
    </format>
    <format dxfId="33">
      <pivotArea dataOnly="0" labelOnly="1" outline="0" axis="axisValues" fieldPosition="0"/>
    </format>
  </formats>
  <chartFormats count="4">
    <chartFormat chart="13"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filters count="1">
    <filter fld="0" type="count" id="2" iMeasureHier="81">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E50D3E-735A-4884-AAFD-106BF4CC9631}" name="Processor vs. price"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5" rowHeaderCaption="Processor">
  <location ref="A377:B386" firstHeaderRow="1" firstDataRow="1" firstDataCol="1"/>
  <pivotFields count="3">
    <pivotField axis="axisRow" allDrilled="1" subtotalTop="0" showAll="0" sortType="a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1"/>
    </i>
    <i>
      <x v="3"/>
    </i>
    <i>
      <x v="4"/>
    </i>
    <i>
      <x v="2"/>
    </i>
    <i>
      <x v="5"/>
    </i>
    <i>
      <x v="7"/>
    </i>
    <i>
      <x/>
    </i>
    <i>
      <x v="6"/>
    </i>
    <i t="grand">
      <x/>
    </i>
  </rowItems>
  <colItems count="1">
    <i/>
  </colItems>
  <dataFields count="1">
    <dataField name="Average of price" fld="1" subtotal="average" baseField="0" baseItem="0" numFmtId="165"/>
  </dataFields>
  <formats count="7">
    <format dxfId="43">
      <pivotArea type="all" dataOnly="0" outline="0" fieldPosition="0"/>
    </format>
    <format dxfId="42">
      <pivotArea dataOnly="0" labelOnly="1" grandRow="1" outline="0" fieldPosition="0"/>
    </format>
    <format dxfId="41">
      <pivotArea dataOnly="0" labelOnly="1" outline="0" axis="axisValues" fieldPosition="0"/>
    </format>
    <format dxfId="40">
      <pivotArea collapsedLevelsAreSubtotals="1" fieldPosition="0">
        <references count="1">
          <reference field="0" count="1">
            <x v="8"/>
          </reference>
        </references>
      </pivotArea>
    </format>
    <format dxfId="39">
      <pivotArea collapsedLevelsAreSubtotals="1" fieldPosition="0">
        <references count="1">
          <reference field="0" count="12">
            <x v="0"/>
            <x v="1"/>
            <x v="2"/>
            <x v="3"/>
            <x v="4"/>
            <x v="5"/>
            <x v="6"/>
            <x v="7"/>
            <x v="9"/>
            <x v="10"/>
            <x v="11"/>
            <x v="12"/>
          </reference>
        </references>
      </pivotArea>
    </format>
    <format dxfId="38">
      <pivotArea grandRow="1" outline="0" collapsedLevelsAreSubtotals="1" fieldPosition="0"/>
    </format>
    <format dxfId="37">
      <pivotArea outline="0" collapsedLevelsAreSubtotals="1" fieldPosition="0"/>
    </format>
  </formats>
  <chartFormats count="1">
    <chartFormat chart="28"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02911B-A9A7-4850-B955-9BF47F23E853}" name="PivotTable1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9" rowHeaderCaption="Brand_status">
  <location ref="D295:E300"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1"/>
    </i>
    <i>
      <x v="3"/>
    </i>
    <i>
      <x v="2"/>
    </i>
    <i t="grand">
      <x/>
    </i>
  </rowItems>
  <colItems count="1">
    <i/>
  </colItems>
  <dataFields count="1">
    <dataField name="Average of price" fld="1" subtotal="average" baseField="0" baseItem="0" numFmtId="44"/>
  </dataFields>
  <formats count="4">
    <format dxfId="47">
      <pivotArea type="all" dataOnly="0" outline="0" fieldPosition="0"/>
    </format>
    <format dxfId="46">
      <pivotArea dataOnly="0" labelOnly="1" grandRow="1" outline="0" fieldPosition="0"/>
    </format>
    <format dxfId="45">
      <pivotArea outline="0" collapsedLevelsAreSubtotals="1" fieldPosition="0"/>
    </format>
    <format dxfId="44">
      <pivotArea dataOnly="0" labelOnly="1" outline="0" axis="axisValues" fieldPosition="0"/>
    </format>
  </formats>
  <chartFormats count="4">
    <chartFormat chart="25"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B0D149B-F327-4962-9949-5B00C4B8997F}" name="PivotTable31" cacheId="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rowHeaderCaption="Processor">
  <location ref="A413:B422" firstHeaderRow="1" firstDataRow="1" firstDataCol="1"/>
  <pivotFields count="3">
    <pivotField axis="axisRow" allDrilled="1" subtotalTop="0" showAll="0" sortType="a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i>
    <i>
      <x v="3"/>
    </i>
    <i>
      <x v="6"/>
    </i>
    <i>
      <x v="4"/>
    </i>
    <i>
      <x v="5"/>
    </i>
    <i>
      <x v="7"/>
    </i>
    <i>
      <x v="2"/>
    </i>
    <i>
      <x v="1"/>
    </i>
    <i t="grand">
      <x/>
    </i>
  </rowItems>
  <colItems count="1">
    <i/>
  </colItems>
  <dataFields count="1">
    <dataField name="Average of avg_rating_c" fld="1" subtotal="average" baseField="0" baseItem="0"/>
  </dataFields>
  <formats count="7">
    <format dxfId="54">
      <pivotArea type="all" dataOnly="0" outline="0" fieldPosition="0"/>
    </format>
    <format dxfId="53">
      <pivotArea outline="0" collapsedLevelsAreSubtotals="1" fieldPosition="0"/>
    </format>
    <format dxfId="52">
      <pivotArea dataOnly="0" labelOnly="1" grandRow="1" outline="0" fieldPosition="0"/>
    </format>
    <format dxfId="51">
      <pivotArea dataOnly="0" labelOnly="1" outline="0" axis="axisValues" fieldPosition="0"/>
    </format>
    <format dxfId="50">
      <pivotArea collapsedLevelsAreSubtotals="1" fieldPosition="0">
        <references count="1">
          <reference field="0" count="1">
            <x v="0"/>
          </reference>
        </references>
      </pivotArea>
    </format>
    <format dxfId="49">
      <pivotArea collapsedLevelsAreSubtotals="1" fieldPosition="0">
        <references count="1">
          <reference field="0" count="12">
            <x v="1"/>
            <x v="2"/>
            <x v="3"/>
            <x v="4"/>
            <x v="5"/>
            <x v="6"/>
            <x v="7"/>
            <x v="8"/>
            <x v="9"/>
            <x v="10"/>
            <x v="11"/>
            <x v="12"/>
          </reference>
        </references>
      </pivotArea>
    </format>
    <format dxfId="48">
      <pivotArea grandRow="1" outline="0" collapsedLevelsAreSubtotals="1" fieldPosition="0"/>
    </format>
  </formats>
  <chartFormats count="1">
    <chartFormat chart="42"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4DD6C3-28C8-4ED3-91C7-7987EC11A586}"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rowHeaderCaption="Brand_status">
  <location ref="D66:E68" firstHeaderRow="1" firstDataRow="1" firstDataCol="1"/>
  <pivotFields count="2">
    <pivotField axis="axisRow" allDrilled="1" subtotalTop="0" showAll="0" defaultSubtotal="0" defaultAttributeDrillState="1">
      <items count="4">
        <item x="1"/>
        <item s="1" x="0"/>
        <item x="2"/>
        <item x="3"/>
      </items>
    </pivotField>
    <pivotField dataField="1" subtotalTop="0" showAll="0" defaultSubtotal="0"/>
  </pivotFields>
  <rowFields count="1">
    <field x="0"/>
  </rowFields>
  <rowItems count="2">
    <i>
      <x v="1"/>
    </i>
    <i t="grand">
      <x/>
    </i>
  </rowItems>
  <colItems count="1">
    <i/>
  </colItems>
  <dataFields count="1">
    <dataField name="Count of brand_name" fld="1" subtotal="count" baseField="0" baseItem="0" numFmtId="1"/>
  </dataFields>
  <formats count="5">
    <format dxfId="59">
      <pivotArea collapsedLevelsAreSubtotals="1" fieldPosition="0">
        <references count="1">
          <reference field="0" count="1">
            <x v="0"/>
          </reference>
        </references>
      </pivotArea>
    </format>
    <format dxfId="58">
      <pivotArea collapsedLevelsAreSubtotals="1" fieldPosition="0">
        <references count="1">
          <reference field="0" count="3">
            <x v="1"/>
            <x v="2"/>
            <x v="3"/>
          </reference>
        </references>
      </pivotArea>
    </format>
    <format dxfId="57">
      <pivotArea grandRow="1" outline="0" collapsedLevelsAreSubtotals="1" fieldPosition="0"/>
    </format>
    <format dxfId="56">
      <pivotArea outline="0" collapsedLevelsAreSubtotals="1" fieldPosition="0"/>
    </format>
    <format dxfId="55">
      <pivotArea dataOnly="0" labelOnly="1" outline="0" axis="axisValues" fieldPosition="0"/>
    </format>
  </formats>
  <chartFormats count="20">
    <chartFormat chart="25" format="11" series="1">
      <pivotArea type="data" outline="0" fieldPosition="0">
        <references count="1">
          <reference field="4294967294" count="1" selected="0">
            <x v="0"/>
          </reference>
        </references>
      </pivotArea>
    </chartFormat>
    <chartFormat chart="25" format="12">
      <pivotArea type="data" outline="0" fieldPosition="0">
        <references count="2">
          <reference field="4294967294" count="1" selected="0">
            <x v="0"/>
          </reference>
          <reference field="0" count="1" selected="0">
            <x v="0"/>
          </reference>
        </references>
      </pivotArea>
    </chartFormat>
    <chartFormat chart="25" format="13">
      <pivotArea type="data" outline="0" fieldPosition="0">
        <references count="2">
          <reference field="4294967294" count="1" selected="0">
            <x v="0"/>
          </reference>
          <reference field="0" count="1" selected="0">
            <x v="1"/>
          </reference>
        </references>
      </pivotArea>
    </chartFormat>
    <chartFormat chart="25" format="14">
      <pivotArea type="data" outline="0" fieldPosition="0">
        <references count="2">
          <reference field="4294967294" count="1" selected="0">
            <x v="0"/>
          </reference>
          <reference field="0" count="1" selected="0">
            <x v="2"/>
          </reference>
        </references>
      </pivotArea>
    </chartFormat>
    <chartFormat chart="25" format="15">
      <pivotArea type="data" outline="0" fieldPosition="0">
        <references count="2">
          <reference field="4294967294" count="1" selected="0">
            <x v="0"/>
          </reference>
          <reference field="0" count="1" selected="0">
            <x v="3"/>
          </reference>
        </references>
      </pivotArea>
    </chartFormat>
    <chartFormat chart="26" format="16" series="1">
      <pivotArea type="data" outline="0" fieldPosition="0">
        <references count="1">
          <reference field="4294967294" count="1" selected="0">
            <x v="0"/>
          </reference>
        </references>
      </pivotArea>
    </chartFormat>
    <chartFormat chart="26" format="17">
      <pivotArea type="data" outline="0" fieldPosition="0">
        <references count="2">
          <reference field="4294967294" count="1" selected="0">
            <x v="0"/>
          </reference>
          <reference field="0" count="1" selected="0">
            <x v="0"/>
          </reference>
        </references>
      </pivotArea>
    </chartFormat>
    <chartFormat chart="26" format="18">
      <pivotArea type="data" outline="0" fieldPosition="0">
        <references count="2">
          <reference field="4294967294" count="1" selected="0">
            <x v="0"/>
          </reference>
          <reference field="0" count="1" selected="0">
            <x v="1"/>
          </reference>
        </references>
      </pivotArea>
    </chartFormat>
    <chartFormat chart="26" format="19">
      <pivotArea type="data" outline="0" fieldPosition="0">
        <references count="2">
          <reference field="4294967294" count="1" selected="0">
            <x v="0"/>
          </reference>
          <reference field="0" count="1" selected="0">
            <x v="2"/>
          </reference>
        </references>
      </pivotArea>
    </chartFormat>
    <chartFormat chart="26" format="20">
      <pivotArea type="data" outline="0" fieldPosition="0">
        <references count="2">
          <reference field="4294967294" count="1" selected="0">
            <x v="0"/>
          </reference>
          <reference field="0" count="1" selected="0">
            <x v="3"/>
          </reference>
        </references>
      </pivotArea>
    </chartFormat>
    <chartFormat chart="27" format="11" series="1">
      <pivotArea type="data" outline="0" fieldPosition="0">
        <references count="1">
          <reference field="4294967294" count="1" selected="0">
            <x v="0"/>
          </reference>
        </references>
      </pivotArea>
    </chartFormat>
    <chartFormat chart="27" format="12">
      <pivotArea type="data" outline="0" fieldPosition="0">
        <references count="2">
          <reference field="4294967294" count="1" selected="0">
            <x v="0"/>
          </reference>
          <reference field="0" count="1" selected="0">
            <x v="0"/>
          </reference>
        </references>
      </pivotArea>
    </chartFormat>
    <chartFormat chart="27" format="13">
      <pivotArea type="data" outline="0" fieldPosition="0">
        <references count="2">
          <reference field="4294967294" count="1" selected="0">
            <x v="0"/>
          </reference>
          <reference field="0" count="1" selected="0">
            <x v="1"/>
          </reference>
        </references>
      </pivotArea>
    </chartFormat>
    <chartFormat chart="27" format="14">
      <pivotArea type="data" outline="0" fieldPosition="0">
        <references count="2">
          <reference field="4294967294" count="1" selected="0">
            <x v="0"/>
          </reference>
          <reference field="0" count="1" selected="0">
            <x v="2"/>
          </reference>
        </references>
      </pivotArea>
    </chartFormat>
    <chartFormat chart="27" format="15">
      <pivotArea type="data" outline="0" fieldPosition="0">
        <references count="2">
          <reference field="4294967294" count="1" selected="0">
            <x v="0"/>
          </reference>
          <reference field="0" count="1" selected="0">
            <x v="3"/>
          </reference>
        </references>
      </pivotArea>
    </chartFormat>
    <chartFormat chart="32" format="16" series="1">
      <pivotArea type="data" outline="0" fieldPosition="0">
        <references count="1">
          <reference field="4294967294" count="1" selected="0">
            <x v="0"/>
          </reference>
        </references>
      </pivotArea>
    </chartFormat>
    <chartFormat chart="32" format="17">
      <pivotArea type="data" outline="0" fieldPosition="0">
        <references count="2">
          <reference field="4294967294" count="1" selected="0">
            <x v="0"/>
          </reference>
          <reference field="0" count="1" selected="0">
            <x v="0"/>
          </reference>
        </references>
      </pivotArea>
    </chartFormat>
    <chartFormat chart="32" format="18">
      <pivotArea type="data" outline="0" fieldPosition="0">
        <references count="2">
          <reference field="4294967294" count="1" selected="0">
            <x v="0"/>
          </reference>
          <reference field="0" count="1" selected="0">
            <x v="1"/>
          </reference>
        </references>
      </pivotArea>
    </chartFormat>
    <chartFormat chart="32" format="19">
      <pivotArea type="data" outline="0" fieldPosition="0">
        <references count="2">
          <reference field="4294967294" count="1" selected="0">
            <x v="0"/>
          </reference>
          <reference field="0" count="1" selected="0">
            <x v="2"/>
          </reference>
        </references>
      </pivotArea>
    </chartFormat>
    <chartFormat chart="32" format="20">
      <pivotArea type="data" outline="0" fieldPosition="0">
        <references count="2">
          <reference field="4294967294" count="1" selected="0">
            <x v="0"/>
          </reference>
          <reference field="0" count="1" selected="0">
            <x v="3"/>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ic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869DB0-D986-413B-A35E-D2E966E21950}" name="PivotTable3"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rowHeaderCaption="Brand_status">
  <location ref="A295:B300"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avg_rating_c" fld="1" subtotal="average" baseField="0" baseItem="0"/>
  </dataFields>
  <formats count="4">
    <format dxfId="63">
      <pivotArea type="all" dataOnly="0" outline="0" fieldPosition="0"/>
    </format>
    <format dxfId="62">
      <pivotArea outline="0" collapsedLevelsAreSubtotals="1" fieldPosition="0"/>
    </format>
    <format dxfId="61">
      <pivotArea dataOnly="0" labelOnly="1" grandRow="1" outline="0" fieldPosition="0"/>
    </format>
    <format dxfId="60">
      <pivotArea dataOnly="0" labelOnly="1" outline="0" axis="axisValues" fieldPosition="0"/>
    </format>
  </formats>
  <chartFormats count="15">
    <chartFormat chart="20" format="11" series="1">
      <pivotArea type="data" outline="0" fieldPosition="0">
        <references count="1">
          <reference field="4294967294" count="1" selected="0">
            <x v="0"/>
          </reference>
        </references>
      </pivotArea>
    </chartFormat>
    <chartFormat chart="20" format="12">
      <pivotArea type="data" outline="0" fieldPosition="0">
        <references count="2">
          <reference field="4294967294" count="1" selected="0">
            <x v="0"/>
          </reference>
          <reference field="0" count="1" selected="0">
            <x v="0"/>
          </reference>
        </references>
      </pivotArea>
    </chartFormat>
    <chartFormat chart="20" format="13">
      <pivotArea type="data" outline="0" fieldPosition="0">
        <references count="2">
          <reference field="4294967294" count="1" selected="0">
            <x v="0"/>
          </reference>
          <reference field="0" count="1" selected="0">
            <x v="1"/>
          </reference>
        </references>
      </pivotArea>
    </chartFormat>
    <chartFormat chart="20" format="14">
      <pivotArea type="data" outline="0" fieldPosition="0">
        <references count="2">
          <reference field="4294967294" count="1" selected="0">
            <x v="0"/>
          </reference>
          <reference field="0" count="1" selected="0">
            <x v="2"/>
          </reference>
        </references>
      </pivotArea>
    </chartFormat>
    <chartFormat chart="20" format="15">
      <pivotArea type="data" outline="0" fieldPosition="0">
        <references count="2">
          <reference field="4294967294" count="1" selected="0">
            <x v="0"/>
          </reference>
          <reference field="0" count="1" selected="0">
            <x v="3"/>
          </reference>
        </references>
      </pivotArea>
    </chartFormat>
    <chartFormat chart="21" format="16" series="1">
      <pivotArea type="data" outline="0" fieldPosition="0">
        <references count="1">
          <reference field="4294967294" count="1" selected="0">
            <x v="0"/>
          </reference>
        </references>
      </pivotArea>
    </chartFormat>
    <chartFormat chart="21" format="17">
      <pivotArea type="data" outline="0" fieldPosition="0">
        <references count="2">
          <reference field="4294967294" count="1" selected="0">
            <x v="0"/>
          </reference>
          <reference field="0" count="1" selected="0">
            <x v="0"/>
          </reference>
        </references>
      </pivotArea>
    </chartFormat>
    <chartFormat chart="21" format="18">
      <pivotArea type="data" outline="0" fieldPosition="0">
        <references count="2">
          <reference field="4294967294" count="1" selected="0">
            <x v="0"/>
          </reference>
          <reference field="0" count="1" selected="0">
            <x v="1"/>
          </reference>
        </references>
      </pivotArea>
    </chartFormat>
    <chartFormat chart="21" format="19">
      <pivotArea type="data" outline="0" fieldPosition="0">
        <references count="2">
          <reference field="4294967294" count="1" selected="0">
            <x v="0"/>
          </reference>
          <reference field="0" count="1" selected="0">
            <x v="2"/>
          </reference>
        </references>
      </pivotArea>
    </chartFormat>
    <chartFormat chart="21" format="20">
      <pivotArea type="data" outline="0" fieldPosition="0">
        <references count="2">
          <reference field="4294967294" count="1" selected="0">
            <x v="0"/>
          </reference>
          <reference field="0" count="1" selected="0">
            <x v="3"/>
          </reference>
        </references>
      </pivotArea>
    </chartFormat>
    <chartFormat chart="22" format="11" series="1">
      <pivotArea type="data" outline="0" fieldPosition="0">
        <references count="1">
          <reference field="4294967294" count="1" selected="0">
            <x v="0"/>
          </reference>
        </references>
      </pivotArea>
    </chartFormat>
    <chartFormat chart="22" format="12">
      <pivotArea type="data" outline="0" fieldPosition="0">
        <references count="2">
          <reference field="4294967294" count="1" selected="0">
            <x v="0"/>
          </reference>
          <reference field="0" count="1" selected="0">
            <x v="0"/>
          </reference>
        </references>
      </pivotArea>
    </chartFormat>
    <chartFormat chart="22" format="13">
      <pivotArea type="data" outline="0" fieldPosition="0">
        <references count="2">
          <reference field="4294967294" count="1" selected="0">
            <x v="0"/>
          </reference>
          <reference field="0" count="1" selected="0">
            <x v="1"/>
          </reference>
        </references>
      </pivotArea>
    </chartFormat>
    <chartFormat chart="22" format="14">
      <pivotArea type="data" outline="0" fieldPosition="0">
        <references count="2">
          <reference field="4294967294" count="1" selected="0">
            <x v="0"/>
          </reference>
          <reference field="0" count="1" selected="0">
            <x v="2"/>
          </reference>
        </references>
      </pivotArea>
    </chartFormat>
    <chartFormat chart="22" format="15">
      <pivotArea type="data" outline="0" fieldPosition="0">
        <references count="2">
          <reference field="4294967294" count="1" selected="0">
            <x v="0"/>
          </reference>
          <reference field="0" count="1" selected="0">
            <x v="3"/>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04FCDB0-29F0-4293-BBD7-020A03B69777}" name="PivotTable30" cacheId="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9" rowHeaderCaption="OS">
  <location ref="E326:F330"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2"/>
    </i>
    <i>
      <x/>
    </i>
    <i t="grand">
      <x/>
    </i>
  </rowItems>
  <colItems count="1">
    <i/>
  </colItems>
  <dataFields count="1">
    <dataField name="Average of avg_rating_c" fld="1" subtotal="average" baseField="0" baseItem="0"/>
  </dataFields>
  <formats count="4">
    <format dxfId="67">
      <pivotArea type="all" dataOnly="0" outline="0" fieldPosition="0"/>
    </format>
    <format dxfId="66">
      <pivotArea outline="0" collapsedLevelsAreSubtotals="1" fieldPosition="0"/>
    </format>
    <format dxfId="65">
      <pivotArea dataOnly="0" labelOnly="1" grandRow="1" outline="0" fieldPosition="0"/>
    </format>
    <format dxfId="64">
      <pivotArea dataOnly="0" labelOnly="1" outline="0" axis="axisValues" fieldPosition="0"/>
    </format>
  </formats>
  <chartFormats count="3">
    <chartFormat chart="32"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5ECEB8D-816C-4ECF-98B2-94FA359C0818}" name="processor vs. performance_rate"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rowHeaderCaption="Processor">
  <location ref="A359:B368" firstHeaderRow="1" firstDataRow="1" firstDataCol="1"/>
  <pivotFields count="3">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3"/>
    </i>
    <i>
      <x/>
    </i>
    <i>
      <x v="2"/>
    </i>
    <i>
      <x v="6"/>
    </i>
    <i>
      <x v="7"/>
    </i>
    <i>
      <x v="4"/>
    </i>
    <i>
      <x v="5"/>
    </i>
    <i>
      <x v="1"/>
    </i>
    <i t="grand">
      <x/>
    </i>
  </rowItems>
  <colItems count="1">
    <i/>
  </colItems>
  <dataFields count="1">
    <dataField name="Average of performance rate" fld="1" subtotal="average" baseField="0" baseItem="0"/>
  </dataFields>
  <formats count="4">
    <format dxfId="71">
      <pivotArea type="all" dataOnly="0" outline="0" fieldPosition="0"/>
    </format>
    <format dxfId="70">
      <pivotArea outline="0" collapsedLevelsAreSubtotals="1" fieldPosition="0"/>
    </format>
    <format dxfId="69">
      <pivotArea dataOnly="0" labelOnly="1" grandRow="1" outline="0" fieldPosition="0"/>
    </format>
    <format dxfId="68">
      <pivotArea dataOnly="0" labelOnly="1" outline="0" axis="axisValues" fieldPosition="0"/>
    </format>
  </formats>
  <chartFormats count="1">
    <chartFormat chart="31"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6A55F37-DEEE-4F56-8BFC-4C71E47D03E3}" name="brand-count"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rowHeaderCaption="BRAND">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3"/>
    </i>
    <i>
      <x v="2"/>
    </i>
    <i>
      <x v="4"/>
    </i>
    <i>
      <x v="5"/>
    </i>
    <i>
      <x v="8"/>
    </i>
    <i>
      <x v="6"/>
    </i>
    <i>
      <x v="9"/>
    </i>
    <i>
      <x/>
    </i>
    <i>
      <x v="7"/>
    </i>
    <i t="grand">
      <x/>
    </i>
  </rowItems>
  <colItems count="1">
    <i/>
  </colItems>
  <dataFields count="1">
    <dataField name="Count of brand_name" fld="1" subtotal="count" baseField="0" baseItem="0"/>
  </dataFields>
  <chartFormats count="5">
    <chartFormat chart="16"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9">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2D695F8-7BAF-4BE4-A93E-A1B6426B30BC}" name="PivotTable6"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rowHeaderCaption="Brand_status">
  <location ref="A123:B134"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6"/>
    </i>
    <i>
      <x v="4"/>
    </i>
    <i>
      <x v="5"/>
    </i>
    <i>
      <x/>
    </i>
    <i>
      <x v="7"/>
    </i>
    <i>
      <x v="3"/>
    </i>
    <i>
      <x v="1"/>
    </i>
    <i>
      <x v="2"/>
    </i>
    <i>
      <x v="9"/>
    </i>
    <i t="grand">
      <x/>
    </i>
  </rowItems>
  <colItems count="1">
    <i/>
  </colItems>
  <dataFields count="1">
    <dataField name="Average of avg_rating_c" fld="0" subtotal="average" baseField="0" baseItem="0" numFmtId="2"/>
  </dataFields>
  <formats count="4">
    <format dxfId="75">
      <pivotArea type="all" dataOnly="0" outline="0" fieldPosition="0"/>
    </format>
    <format dxfId="74">
      <pivotArea outline="0" collapsedLevelsAreSubtotals="1" fieldPosition="0"/>
    </format>
    <format dxfId="73">
      <pivotArea dataOnly="0" labelOnly="1" grandRow="1" outline="0" fieldPosition="0"/>
    </format>
    <format dxfId="72">
      <pivotArea dataOnly="0" labelOnly="1" outline="0" axis="axisValues" fieldPosition="0"/>
    </format>
  </formats>
  <chartFormats count="3">
    <chartFormat chart="16"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75">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42E95E5-E22F-4214-BCC3-6F2651DF7116}" name="os vs. price"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7" rowHeaderCaption="OS">
  <location ref="A311:B315"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price" fld="1" subtotal="average" baseField="0" baseItem="0"/>
  </dataFields>
  <formats count="7">
    <format dxfId="82">
      <pivotArea type="all" dataOnly="0" outline="0" fieldPosition="0"/>
    </format>
    <format dxfId="81">
      <pivotArea outline="0" collapsedLevelsAreSubtotals="1" fieldPosition="0"/>
    </format>
    <format dxfId="80">
      <pivotArea dataOnly="0" labelOnly="1" grandRow="1" outline="0" fieldPosition="0"/>
    </format>
    <format dxfId="79">
      <pivotArea dataOnly="0" labelOnly="1" outline="0" axis="axisValues" fieldPosition="0"/>
    </format>
    <format dxfId="78">
      <pivotArea collapsedLevelsAreSubtotals="1" fieldPosition="0">
        <references count="1">
          <reference field="0" count="1">
            <x v="0"/>
          </reference>
        </references>
      </pivotArea>
    </format>
    <format dxfId="77">
      <pivotArea collapsedLevelsAreSubtotals="1" fieldPosition="0">
        <references count="1">
          <reference field="0" count="2">
            <x v="1"/>
            <x v="2"/>
          </reference>
        </references>
      </pivotArea>
    </format>
    <format dxfId="76">
      <pivotArea grandRow="1" outline="0" collapsedLevelsAreSubtotals="1" fieldPosition="0"/>
    </format>
  </formats>
  <chartFormats count="3">
    <chartFormat chart="30" format="2"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DC97577-2FB2-4C00-B9DA-EF0518B161F0}"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2" rowHeaderCaption="Brand_status">
  <location ref="L114:M116" firstHeaderRow="1" firstDataRow="1" firstDataCol="1"/>
  <pivotFields count="2">
    <pivotField axis="axisRow" allDrilled="1" subtotalTop="0" showAll="0" defaultSubtotal="0" defaultAttributeDrillState="1">
      <items count="4">
        <item x="1"/>
        <item s="1" x="0"/>
        <item x="2"/>
        <item x="3"/>
      </items>
    </pivotField>
    <pivotField dataField="1" subtotalTop="0" showAll="0" defaultSubtotal="0"/>
  </pivotFields>
  <rowFields count="1">
    <field x="0"/>
  </rowFields>
  <rowItems count="2">
    <i>
      <x v="1"/>
    </i>
    <i t="grand">
      <x/>
    </i>
  </rowItems>
  <colItems count="1">
    <i/>
  </colItems>
  <dataFields count="1">
    <dataField name="Average of Value_For_Money" fld="1" subtotal="average" baseField="0" baseItem="0"/>
  </dataFields>
  <formats count="6">
    <format dxfId="88">
      <pivotArea type="all" dataOnly="0" outline="0" fieldPosition="0"/>
    </format>
    <format dxfId="87">
      <pivotArea outline="0" collapsedLevelsAreSubtotals="1" fieldPosition="0"/>
    </format>
    <format dxfId="86">
      <pivotArea field="0" type="button" dataOnly="0" labelOnly="1" outline="0" axis="axisRow" fieldPosition="0"/>
    </format>
    <format dxfId="85">
      <pivotArea dataOnly="0" labelOnly="1" fieldPosition="0">
        <references count="1">
          <reference field="0" count="0"/>
        </references>
      </pivotArea>
    </format>
    <format dxfId="84">
      <pivotArea dataOnly="0" labelOnly="1" grandRow="1" outline="0" fieldPosition="0"/>
    </format>
    <format dxfId="83">
      <pivotArea dataOnly="0" labelOnly="1" outline="0" axis="axisValues" fieldPosition="0"/>
    </format>
  </formats>
  <chartFormats count="25">
    <chartFormat chart="18" format="11" series="1">
      <pivotArea type="data" outline="0" fieldPosition="0">
        <references count="1">
          <reference field="4294967294" count="1" selected="0">
            <x v="0"/>
          </reference>
        </references>
      </pivotArea>
    </chartFormat>
    <chartFormat chart="18" format="12">
      <pivotArea type="data" outline="0" fieldPosition="0">
        <references count="2">
          <reference field="4294967294" count="1" selected="0">
            <x v="0"/>
          </reference>
          <reference field="0" count="1" selected="0">
            <x v="0"/>
          </reference>
        </references>
      </pivotArea>
    </chartFormat>
    <chartFormat chart="18" format="13">
      <pivotArea type="data" outline="0" fieldPosition="0">
        <references count="2">
          <reference field="4294967294" count="1" selected="0">
            <x v="0"/>
          </reference>
          <reference field="0" count="1" selected="0">
            <x v="1"/>
          </reference>
        </references>
      </pivotArea>
    </chartFormat>
    <chartFormat chart="18" format="14">
      <pivotArea type="data" outline="0" fieldPosition="0">
        <references count="2">
          <reference field="4294967294" count="1" selected="0">
            <x v="0"/>
          </reference>
          <reference field="0" count="1" selected="0">
            <x v="2"/>
          </reference>
        </references>
      </pivotArea>
    </chartFormat>
    <chartFormat chart="18" format="15">
      <pivotArea type="data" outline="0" fieldPosition="0">
        <references count="2">
          <reference field="4294967294" count="1" selected="0">
            <x v="0"/>
          </reference>
          <reference field="0" count="1" selected="0">
            <x v="3"/>
          </reference>
        </references>
      </pivotArea>
    </chartFormat>
    <chartFormat chart="19" format="16" series="1">
      <pivotArea type="data" outline="0" fieldPosition="0">
        <references count="1">
          <reference field="4294967294" count="1" selected="0">
            <x v="0"/>
          </reference>
        </references>
      </pivotArea>
    </chartFormat>
    <chartFormat chart="19" format="17">
      <pivotArea type="data" outline="0" fieldPosition="0">
        <references count="2">
          <reference field="4294967294" count="1" selected="0">
            <x v="0"/>
          </reference>
          <reference field="0" count="1" selected="0">
            <x v="0"/>
          </reference>
        </references>
      </pivotArea>
    </chartFormat>
    <chartFormat chart="19" format="18">
      <pivotArea type="data" outline="0" fieldPosition="0">
        <references count="2">
          <reference field="4294967294" count="1" selected="0">
            <x v="0"/>
          </reference>
          <reference field="0" count="1" selected="0">
            <x v="1"/>
          </reference>
        </references>
      </pivotArea>
    </chartFormat>
    <chartFormat chart="19" format="19">
      <pivotArea type="data" outline="0" fieldPosition="0">
        <references count="2">
          <reference field="4294967294" count="1" selected="0">
            <x v="0"/>
          </reference>
          <reference field="0" count="1" selected="0">
            <x v="2"/>
          </reference>
        </references>
      </pivotArea>
    </chartFormat>
    <chartFormat chart="19" format="20">
      <pivotArea type="data" outline="0" fieldPosition="0">
        <references count="2">
          <reference field="4294967294" count="1" selected="0">
            <x v="0"/>
          </reference>
          <reference field="0" count="1" selected="0">
            <x v="3"/>
          </reference>
        </references>
      </pivotArea>
    </chartFormat>
    <chartFormat chart="20" format="11" series="1">
      <pivotArea type="data" outline="0" fieldPosition="0">
        <references count="1">
          <reference field="4294967294" count="1" selected="0">
            <x v="0"/>
          </reference>
        </references>
      </pivotArea>
    </chartFormat>
    <chartFormat chart="20" format="12">
      <pivotArea type="data" outline="0" fieldPosition="0">
        <references count="2">
          <reference field="4294967294" count="1" selected="0">
            <x v="0"/>
          </reference>
          <reference field="0" count="1" selected="0">
            <x v="0"/>
          </reference>
        </references>
      </pivotArea>
    </chartFormat>
    <chartFormat chart="20" format="13">
      <pivotArea type="data" outline="0" fieldPosition="0">
        <references count="2">
          <reference field="4294967294" count="1" selected="0">
            <x v="0"/>
          </reference>
          <reference field="0" count="1" selected="0">
            <x v="1"/>
          </reference>
        </references>
      </pivotArea>
    </chartFormat>
    <chartFormat chart="20" format="14">
      <pivotArea type="data" outline="0" fieldPosition="0">
        <references count="2">
          <reference field="4294967294" count="1" selected="0">
            <x v="0"/>
          </reference>
          <reference field="0" count="1" selected="0">
            <x v="2"/>
          </reference>
        </references>
      </pivotArea>
    </chartFormat>
    <chartFormat chart="20" format="15">
      <pivotArea type="data" outline="0" fieldPosition="0">
        <references count="2">
          <reference field="4294967294" count="1" selected="0">
            <x v="0"/>
          </reference>
          <reference field="0" count="1" selected="0">
            <x v="3"/>
          </reference>
        </references>
      </pivotArea>
    </chartFormat>
    <chartFormat chart="23" format="11" series="1">
      <pivotArea type="data" outline="0" fieldPosition="0">
        <references count="1">
          <reference field="4294967294" count="1" selected="0">
            <x v="0"/>
          </reference>
        </references>
      </pivotArea>
    </chartFormat>
    <chartFormat chart="23" format="12">
      <pivotArea type="data" outline="0" fieldPosition="0">
        <references count="2">
          <reference field="4294967294" count="1" selected="0">
            <x v="0"/>
          </reference>
          <reference field="0" count="1" selected="0">
            <x v="0"/>
          </reference>
        </references>
      </pivotArea>
    </chartFormat>
    <chartFormat chart="23" format="13">
      <pivotArea type="data" outline="0" fieldPosition="0">
        <references count="2">
          <reference field="4294967294" count="1" selected="0">
            <x v="0"/>
          </reference>
          <reference field="0" count="1" selected="0">
            <x v="1"/>
          </reference>
        </references>
      </pivotArea>
    </chartFormat>
    <chartFormat chart="23" format="14">
      <pivotArea type="data" outline="0" fieldPosition="0">
        <references count="2">
          <reference field="4294967294" count="1" selected="0">
            <x v="0"/>
          </reference>
          <reference field="0" count="1" selected="0">
            <x v="2"/>
          </reference>
        </references>
      </pivotArea>
    </chartFormat>
    <chartFormat chart="23" format="15">
      <pivotArea type="data" outline="0" fieldPosition="0">
        <references count="2">
          <reference field="4294967294" count="1" selected="0">
            <x v="0"/>
          </reference>
          <reference field="0" count="1" selected="0">
            <x v="3"/>
          </reference>
        </references>
      </pivotArea>
    </chartFormat>
    <chartFormat chart="28" format="16" series="1">
      <pivotArea type="data" outline="0" fieldPosition="0">
        <references count="1">
          <reference field="4294967294" count="1" selected="0">
            <x v="0"/>
          </reference>
        </references>
      </pivotArea>
    </chartFormat>
    <chartFormat chart="28" format="17">
      <pivotArea type="data" outline="0" fieldPosition="0">
        <references count="2">
          <reference field="4294967294" count="1" selected="0">
            <x v="0"/>
          </reference>
          <reference field="0" count="1" selected="0">
            <x v="0"/>
          </reference>
        </references>
      </pivotArea>
    </chartFormat>
    <chartFormat chart="28" format="18">
      <pivotArea type="data" outline="0" fieldPosition="0">
        <references count="2">
          <reference field="4294967294" count="1" selected="0">
            <x v="0"/>
          </reference>
          <reference field="0" count="1" selected="0">
            <x v="1"/>
          </reference>
        </references>
      </pivotArea>
    </chartFormat>
    <chartFormat chart="28" format="19">
      <pivotArea type="data" outline="0" fieldPosition="0">
        <references count="2">
          <reference field="4294967294" count="1" selected="0">
            <x v="0"/>
          </reference>
          <reference field="0" count="1" selected="0">
            <x v="2"/>
          </reference>
        </references>
      </pivotArea>
    </chartFormat>
    <chartFormat chart="28" format="20">
      <pivotArea type="data" outline="0" fieldPosition="0">
        <references count="2">
          <reference field="4294967294" count="1" selected="0">
            <x v="0"/>
          </reference>
          <reference field="0" count="1" selected="0">
            <x v="3"/>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9999DFC-9654-40CA-9188-DB5BCB1B09F7}" name="PivotTable16"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rowHeaderCaption="Brand_status">
  <location ref="G178:G17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model" fld="0" subtotal="count" baseField="0" baseItem="0"/>
  </dataFields>
  <formats count="4">
    <format dxfId="92">
      <pivotArea type="all" dataOnly="0" outline="0" fieldPosition="0"/>
    </format>
    <format dxfId="91">
      <pivotArea dataOnly="0" labelOnly="1" grandRow="1" outline="0" fieldPosition="0"/>
    </format>
    <format dxfId="90">
      <pivotArea dataOnly="0" labelOnly="1" outline="0" axis="axisValues" fieldPosition="0"/>
    </format>
    <format dxfId="89">
      <pivotArea outline="0" collapsedLevelsAreSubtotals="1"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pivotHierarchy dragToData="1"/>
    <pivotHierarchy dragToData="1" caption="Distinct Count of brand_nam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7296C67-270D-4407-B3E5-620BA113FB78}" name="processor vs. count"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rowHeaderCaption="Processor">
  <location ref="A395:B404" firstHeaderRow="1" firstDataRow="1" firstDataCol="1"/>
  <pivotFields count="3">
    <pivotField axis="axisRow" allDrilled="1" subtotalTop="0" showAll="0" sortType="a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3"/>
    </i>
    <i>
      <x v="5"/>
    </i>
    <i>
      <x v="6"/>
    </i>
    <i>
      <x v="4"/>
    </i>
    <i>
      <x v="2"/>
    </i>
    <i>
      <x v="1"/>
    </i>
    <i>
      <x/>
    </i>
    <i>
      <x v="7"/>
    </i>
    <i t="grand">
      <x/>
    </i>
  </rowItems>
  <colItems count="1">
    <i/>
  </colItems>
  <dataFields count="1">
    <dataField name="Count of model" fld="1" subtotal="count" baseField="0" baseItem="0"/>
  </dataFields>
  <formats count="7">
    <format dxfId="99">
      <pivotArea type="all" dataOnly="0" outline="0" fieldPosition="0"/>
    </format>
    <format dxfId="98">
      <pivotArea outline="0" collapsedLevelsAreSubtotals="1" fieldPosition="0"/>
    </format>
    <format dxfId="97">
      <pivotArea dataOnly="0" labelOnly="1" grandRow="1" outline="0" fieldPosition="0"/>
    </format>
    <format dxfId="96">
      <pivotArea dataOnly="0" labelOnly="1" outline="0" axis="axisValues" fieldPosition="0"/>
    </format>
    <format dxfId="95">
      <pivotArea collapsedLevelsAreSubtotals="1" fieldPosition="0">
        <references count="1">
          <reference field="0" count="1">
            <x v="0"/>
          </reference>
        </references>
      </pivotArea>
    </format>
    <format dxfId="94">
      <pivotArea collapsedLevelsAreSubtotals="1" fieldPosition="0">
        <references count="1">
          <reference field="0" count="12">
            <x v="1"/>
            <x v="2"/>
            <x v="3"/>
            <x v="4"/>
            <x v="5"/>
            <x v="6"/>
            <x v="7"/>
            <x v="8"/>
            <x v="9"/>
            <x v="10"/>
            <x v="11"/>
            <x v="12"/>
          </reference>
        </references>
      </pivotArea>
    </format>
    <format dxfId="93">
      <pivotArea grandRow="1" outline="0" collapsedLevelsAreSubtotals="1" fieldPosition="0"/>
    </format>
  </formats>
  <chartFormats count="14">
    <chartFormat chart="31" format="28" series="1">
      <pivotArea type="data" outline="0" fieldPosition="0">
        <references count="1">
          <reference field="4294967294" count="1" selected="0">
            <x v="0"/>
          </reference>
        </references>
      </pivotArea>
    </chartFormat>
    <chartFormat chart="31" format="29">
      <pivotArea type="data" outline="0" fieldPosition="0">
        <references count="2">
          <reference field="4294967294" count="1" selected="0">
            <x v="0"/>
          </reference>
          <reference field="0" count="1" selected="0">
            <x v="3"/>
          </reference>
        </references>
      </pivotArea>
    </chartFormat>
    <chartFormat chart="31" format="30">
      <pivotArea type="data" outline="0" fieldPosition="0">
        <references count="2">
          <reference field="4294967294" count="1" selected="0">
            <x v="0"/>
          </reference>
          <reference field="0" count="1" selected="0">
            <x v="8"/>
          </reference>
        </references>
      </pivotArea>
    </chartFormat>
    <chartFormat chart="31" format="31">
      <pivotArea type="data" outline="0" fieldPosition="0">
        <references count="2">
          <reference field="4294967294" count="1" selected="0">
            <x v="0"/>
          </reference>
          <reference field="0" count="1" selected="0">
            <x v="9"/>
          </reference>
        </references>
      </pivotArea>
    </chartFormat>
    <chartFormat chart="31" format="32">
      <pivotArea type="data" outline="0" fieldPosition="0">
        <references count="2">
          <reference field="4294967294" count="1" selected="0">
            <x v="0"/>
          </reference>
          <reference field="0" count="1" selected="0">
            <x v="10"/>
          </reference>
        </references>
      </pivotArea>
    </chartFormat>
    <chartFormat chart="31" format="33">
      <pivotArea type="data" outline="0" fieldPosition="0">
        <references count="2">
          <reference field="4294967294" count="1" selected="0">
            <x v="0"/>
          </reference>
          <reference field="0" count="1" selected="0">
            <x v="6"/>
          </reference>
        </references>
      </pivotArea>
    </chartFormat>
    <chartFormat chart="31" format="34">
      <pivotArea type="data" outline="0" fieldPosition="0">
        <references count="2">
          <reference field="4294967294" count="1" selected="0">
            <x v="0"/>
          </reference>
          <reference field="0" count="1" selected="0">
            <x v="4"/>
          </reference>
        </references>
      </pivotArea>
    </chartFormat>
    <chartFormat chart="31" format="35">
      <pivotArea type="data" outline="0" fieldPosition="0">
        <references count="2">
          <reference field="4294967294" count="1" selected="0">
            <x v="0"/>
          </reference>
          <reference field="0" count="1" selected="0">
            <x v="11"/>
          </reference>
        </references>
      </pivotArea>
    </chartFormat>
    <chartFormat chart="31" format="36">
      <pivotArea type="data" outline="0" fieldPosition="0">
        <references count="2">
          <reference field="4294967294" count="1" selected="0">
            <x v="0"/>
          </reference>
          <reference field="0" count="1" selected="0">
            <x v="12"/>
          </reference>
        </references>
      </pivotArea>
    </chartFormat>
    <chartFormat chart="31" format="37">
      <pivotArea type="data" outline="0" fieldPosition="0">
        <references count="2">
          <reference field="4294967294" count="1" selected="0">
            <x v="0"/>
          </reference>
          <reference field="0" count="1" selected="0">
            <x v="0"/>
          </reference>
        </references>
      </pivotArea>
    </chartFormat>
    <chartFormat chart="31" format="38">
      <pivotArea type="data" outline="0" fieldPosition="0">
        <references count="2">
          <reference field="4294967294" count="1" selected="0">
            <x v="0"/>
          </reference>
          <reference field="0" count="1" selected="0">
            <x v="2"/>
          </reference>
        </references>
      </pivotArea>
    </chartFormat>
    <chartFormat chart="31" format="39">
      <pivotArea type="data" outline="0" fieldPosition="0">
        <references count="2">
          <reference field="4294967294" count="1" selected="0">
            <x v="0"/>
          </reference>
          <reference field="0" count="1" selected="0">
            <x v="1"/>
          </reference>
        </references>
      </pivotArea>
    </chartFormat>
    <chartFormat chart="31" format="40">
      <pivotArea type="data" outline="0" fieldPosition="0">
        <references count="2">
          <reference field="4294967294" count="1" selected="0">
            <x v="0"/>
          </reference>
          <reference field="0" count="1" selected="0">
            <x v="5"/>
          </reference>
        </references>
      </pivotArea>
    </chartFormat>
    <chartFormat chart="31" format="41">
      <pivotArea type="data" outline="0" fieldPosition="0">
        <references count="2">
          <reference field="4294967294" count="1" selected="0">
            <x v="0"/>
          </reference>
          <reference field="0" count="1" selected="0">
            <x v="7"/>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D60FACD-45AE-4D52-B9DA-707814603AF8}" name="PivotTable1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rowHeaderCaption="Brand_status">
  <location ref="G114:H116" firstHeaderRow="1" firstDataRow="1" firstDataCol="1"/>
  <pivotFields count="2">
    <pivotField axis="axisRow" allDrilled="1" subtotalTop="0" showAll="0"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name="Average of performance rate" fld="1" subtotal="average" baseField="0" baseItem="0"/>
  </dataFields>
  <formats count="6">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fieldPosition="0">
        <references count="1">
          <reference field="0" count="0"/>
        </references>
      </pivotArea>
    </format>
    <format dxfId="101">
      <pivotArea dataOnly="0" labelOnly="1" grandRow="1" outline="0" fieldPosition="0"/>
    </format>
    <format dxfId="100">
      <pivotArea dataOnly="0" labelOnly="1" outline="0" axis="axisValues" fieldPosition="0"/>
    </format>
  </formats>
  <chartFormats count="4">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A785AA1-5C13-43F6-A882-66C78A3C62B2}" name="PivotTable9"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rowHeaderCaption="Brand_status">
  <location ref="A279:B284" firstHeaderRow="1" firstDataRow="1" firstDataCol="1"/>
  <pivotFields count="3">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3"/>
    </i>
    <i>
      <x v="1"/>
    </i>
    <i>
      <x v="2"/>
    </i>
    <i>
      <x/>
    </i>
    <i t="grand">
      <x/>
    </i>
  </rowItems>
  <colItems count="1">
    <i/>
  </colItems>
  <dataFields count="1">
    <dataField name="Average of Value_For_Money" fld="0" subtotal="average" baseField="0" baseItem="0"/>
  </dataFields>
  <formats count="4">
    <format dxfId="109">
      <pivotArea type="all" dataOnly="0" outline="0" fieldPosition="0"/>
    </format>
    <format dxfId="108">
      <pivotArea outline="0" collapsedLevelsAreSubtotals="1" fieldPosition="0"/>
    </format>
    <format dxfId="107">
      <pivotArea dataOnly="0" labelOnly="1" grandRow="1" outline="0" fieldPosition="0"/>
    </format>
    <format dxfId="106">
      <pivotArea dataOnly="0" labelOnly="1" outline="0" axis="axisValues" fieldPosition="0"/>
    </format>
  </formats>
  <chartFormats count="4">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FD49917-43AB-4BA8-8ADD-B872B095D7C7}" name="PivotTable18"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rowHeaderCaption="Brand_status">
  <location ref="G186:G18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os" fld="0" subtotal="count" baseField="0" baseItem="0">
      <extLst>
        <ext xmlns:x15="http://schemas.microsoft.com/office/spreadsheetml/2010/11/main" uri="{FABC7310-3BB5-11E1-824E-6D434824019B}">
          <x15:dataField isCountDistinct="1"/>
        </ext>
      </extLst>
    </dataField>
  </dataFields>
  <formats count="4">
    <format dxfId="113">
      <pivotArea type="all" dataOnly="0" outline="0" fieldPosition="0"/>
    </format>
    <format dxfId="112">
      <pivotArea dataOnly="0" labelOnly="1" grandRow="1" outline="0" fieldPosition="0"/>
    </format>
    <format dxfId="111">
      <pivotArea dataOnly="0" labelOnly="1" outline="0" axis="axisValues" fieldPosition="0"/>
    </format>
    <format dxfId="110">
      <pivotArea outline="0" collapsedLevelsAreSubtotals="1"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s"/>
    <pivotHierarchy dragToData="1"/>
    <pivotHierarchy dragToData="1" caption="Distinct Count of processor_brand"/>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pivotHierarchy dragToData="1"/>
    <pivotHierarchy dragToData="1" caption="Distinct Count of brand_nam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4BA0E78-A926-4074-AB63-6E89D16EF25A}" name="PivotTable14"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7" rowHeaderCaption="Brand_status">
  <location ref="G295:H300"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brand_name" fld="1" subtotal="count" baseField="0" baseItem="0" numFmtId="1"/>
  </dataFields>
  <formats count="4">
    <format dxfId="117">
      <pivotArea type="all" dataOnly="0" outline="0" fieldPosition="0"/>
    </format>
    <format dxfId="116">
      <pivotArea dataOnly="0" labelOnly="1" grandRow="1" outline="0" fieldPosition="0"/>
    </format>
    <format dxfId="115">
      <pivotArea dataOnly="0" labelOnly="1" outline="0" axis="axisValues" fieldPosition="0"/>
    </format>
    <format dxfId="114">
      <pivotArea outline="0" collapsedLevelsAreSubtotals="1" fieldPosition="0"/>
    </format>
  </formats>
  <chartFormats count="20">
    <chartFormat chart="31" format="11" series="1">
      <pivotArea type="data" outline="0" fieldPosition="0">
        <references count="1">
          <reference field="4294967294" count="1" selected="0">
            <x v="0"/>
          </reference>
        </references>
      </pivotArea>
    </chartFormat>
    <chartFormat chart="31" format="12">
      <pivotArea type="data" outline="0" fieldPosition="0">
        <references count="2">
          <reference field="4294967294" count="1" selected="0">
            <x v="0"/>
          </reference>
          <reference field="0" count="1" selected="0">
            <x v="0"/>
          </reference>
        </references>
      </pivotArea>
    </chartFormat>
    <chartFormat chart="31" format="13">
      <pivotArea type="data" outline="0" fieldPosition="0">
        <references count="2">
          <reference field="4294967294" count="1" selected="0">
            <x v="0"/>
          </reference>
          <reference field="0" count="1" selected="0">
            <x v="1"/>
          </reference>
        </references>
      </pivotArea>
    </chartFormat>
    <chartFormat chart="31" format="14">
      <pivotArea type="data" outline="0" fieldPosition="0">
        <references count="2">
          <reference field="4294967294" count="1" selected="0">
            <x v="0"/>
          </reference>
          <reference field="0" count="1" selected="0">
            <x v="2"/>
          </reference>
        </references>
      </pivotArea>
    </chartFormat>
    <chartFormat chart="31" format="15">
      <pivotArea type="data" outline="0" fieldPosition="0">
        <references count="2">
          <reference field="4294967294" count="1" selected="0">
            <x v="0"/>
          </reference>
          <reference field="0" count="1" selected="0">
            <x v="3"/>
          </reference>
        </references>
      </pivotArea>
    </chartFormat>
    <chartFormat chart="32" format="16" series="1">
      <pivotArea type="data" outline="0" fieldPosition="0">
        <references count="1">
          <reference field="4294967294" count="1" selected="0">
            <x v="0"/>
          </reference>
        </references>
      </pivotArea>
    </chartFormat>
    <chartFormat chart="32" format="17">
      <pivotArea type="data" outline="0" fieldPosition="0">
        <references count="2">
          <reference field="4294967294" count="1" selected="0">
            <x v="0"/>
          </reference>
          <reference field="0" count="1" selected="0">
            <x v="0"/>
          </reference>
        </references>
      </pivotArea>
    </chartFormat>
    <chartFormat chart="32" format="18">
      <pivotArea type="data" outline="0" fieldPosition="0">
        <references count="2">
          <reference field="4294967294" count="1" selected="0">
            <x v="0"/>
          </reference>
          <reference field="0" count="1" selected="0">
            <x v="1"/>
          </reference>
        </references>
      </pivotArea>
    </chartFormat>
    <chartFormat chart="32" format="19">
      <pivotArea type="data" outline="0" fieldPosition="0">
        <references count="2">
          <reference field="4294967294" count="1" selected="0">
            <x v="0"/>
          </reference>
          <reference field="0" count="1" selected="0">
            <x v="2"/>
          </reference>
        </references>
      </pivotArea>
    </chartFormat>
    <chartFormat chart="32" format="20">
      <pivotArea type="data" outline="0" fieldPosition="0">
        <references count="2">
          <reference field="4294967294" count="1" selected="0">
            <x v="0"/>
          </reference>
          <reference field="0" count="1" selected="0">
            <x v="3"/>
          </reference>
        </references>
      </pivotArea>
    </chartFormat>
    <chartFormat chart="33" format="11" series="1">
      <pivotArea type="data" outline="0" fieldPosition="0">
        <references count="1">
          <reference field="4294967294" count="1" selected="0">
            <x v="0"/>
          </reference>
        </references>
      </pivotArea>
    </chartFormat>
    <chartFormat chart="33" format="12">
      <pivotArea type="data" outline="0" fieldPosition="0">
        <references count="2">
          <reference field="4294967294" count="1" selected="0">
            <x v="0"/>
          </reference>
          <reference field="0" count="1" selected="0">
            <x v="0"/>
          </reference>
        </references>
      </pivotArea>
    </chartFormat>
    <chartFormat chart="33" format="13">
      <pivotArea type="data" outline="0" fieldPosition="0">
        <references count="2">
          <reference field="4294967294" count="1" selected="0">
            <x v="0"/>
          </reference>
          <reference field="0" count="1" selected="0">
            <x v="1"/>
          </reference>
        </references>
      </pivotArea>
    </chartFormat>
    <chartFormat chart="33" format="14">
      <pivotArea type="data" outline="0" fieldPosition="0">
        <references count="2">
          <reference field="4294967294" count="1" selected="0">
            <x v="0"/>
          </reference>
          <reference field="0" count="1" selected="0">
            <x v="2"/>
          </reference>
        </references>
      </pivotArea>
    </chartFormat>
    <chartFormat chart="33" format="15">
      <pivotArea type="data" outline="0" fieldPosition="0">
        <references count="2">
          <reference field="4294967294" count="1" selected="0">
            <x v="0"/>
          </reference>
          <reference field="0" count="1" selected="0">
            <x v="3"/>
          </reference>
        </references>
      </pivotArea>
    </chartFormat>
    <chartFormat chart="37" format="16" series="1">
      <pivotArea type="data" outline="0" fieldPosition="0">
        <references count="1">
          <reference field="4294967294" count="1" selected="0">
            <x v="0"/>
          </reference>
        </references>
      </pivotArea>
    </chartFormat>
    <chartFormat chart="37" format="17">
      <pivotArea type="data" outline="0" fieldPosition="0">
        <references count="2">
          <reference field="4294967294" count="1" selected="0">
            <x v="0"/>
          </reference>
          <reference field="0" count="1" selected="0">
            <x v="0"/>
          </reference>
        </references>
      </pivotArea>
    </chartFormat>
    <chartFormat chart="37" format="18">
      <pivotArea type="data" outline="0" fieldPosition="0">
        <references count="2">
          <reference field="4294967294" count="1" selected="0">
            <x v="0"/>
          </reference>
          <reference field="0" count="1" selected="0">
            <x v="1"/>
          </reference>
        </references>
      </pivotArea>
    </chartFormat>
    <chartFormat chart="37" format="19">
      <pivotArea type="data" outline="0" fieldPosition="0">
        <references count="2">
          <reference field="4294967294" count="1" selected="0">
            <x v="0"/>
          </reference>
          <reference field="0" count="1" selected="0">
            <x v="2"/>
          </reference>
        </references>
      </pivotArea>
    </chartFormat>
    <chartFormat chart="37" format="20">
      <pivotArea type="data" outline="0" fieldPosition="0">
        <references count="2">
          <reference field="4294967294" count="1" selected="0">
            <x v="0"/>
          </reference>
          <reference field="0" count="1" selected="0">
            <x v="3"/>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A8418A1-9766-4758-8EC0-6C1D09A31E37}" name="os vs rating"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rowHeaderCaption="OS">
  <location ref="A304:B308" firstHeaderRow="1" firstDataRow="1" firstDataCol="1"/>
  <pivotFields count="3">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v="2"/>
    </i>
    <i>
      <x/>
    </i>
    <i t="grand">
      <x/>
    </i>
  </rowItems>
  <colItems count="1">
    <i/>
  </colItems>
  <dataFields count="1">
    <dataField name="Average of avg_rating_c" fld="0" subtotal="average" baseField="0" baseItem="0"/>
  </dataFields>
  <formats count="4">
    <format dxfId="121">
      <pivotArea type="all" dataOnly="0" outline="0" fieldPosition="0"/>
    </format>
    <format dxfId="120">
      <pivotArea outline="0" collapsedLevelsAreSubtotals="1" fieldPosition="0"/>
    </format>
    <format dxfId="119">
      <pivotArea dataOnly="0" labelOnly="1" grandRow="1" outline="0" fieldPosition="0"/>
    </format>
    <format dxfId="118">
      <pivotArea dataOnly="0" labelOnly="1" outline="0" axis="axisValues" fieldPosition="0"/>
    </format>
  </formats>
  <chartFormats count="4">
    <chartFormat chart="10" format="6"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0"/>
          </reference>
        </references>
      </pivotArea>
    </chartFormat>
    <chartFormat chart="21" format="16" series="1">
      <pivotArea type="data" outline="0" fieldPosition="0">
        <references count="1">
          <reference field="4294967294" count="1" selected="0">
            <x v="0"/>
          </reference>
        </references>
      </pivotArea>
    </chartFormat>
    <chartFormat chart="22" format="11"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F745421-71ED-4F6E-AEE8-00EFAC6D4695}" name="PivotTable7"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rowHeaderCaption="Brand_status">
  <location ref="A175:B186"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6"/>
    </i>
    <i>
      <x v="2"/>
    </i>
    <i>
      <x v="7"/>
    </i>
    <i>
      <x v="5"/>
    </i>
    <i>
      <x v="8"/>
    </i>
    <i>
      <x v="4"/>
    </i>
    <i>
      <x v="3"/>
    </i>
    <i>
      <x/>
    </i>
    <i>
      <x v="1"/>
    </i>
    <i t="grand">
      <x/>
    </i>
  </rowItems>
  <colItems count="1">
    <i/>
  </colItems>
  <dataFields count="1">
    <dataField name="Average of performance rate" fld="1" subtotal="average" baseField="0" baseItem="0"/>
  </dataFields>
  <formats count="4">
    <format dxfId="125">
      <pivotArea type="all" dataOnly="0" outline="0" fieldPosition="0"/>
    </format>
    <format dxfId="124">
      <pivotArea outline="0" collapsedLevelsAreSubtotals="1" fieldPosition="0"/>
    </format>
    <format dxfId="123">
      <pivotArea dataOnly="0" labelOnly="1" grandRow="1" outline="0" fieldPosition="0"/>
    </format>
    <format dxfId="122">
      <pivotArea dataOnly="0" labelOnly="1" outline="0" axis="axisValues" fieldPosition="0"/>
    </format>
  </formats>
  <chartFormats count="3">
    <chartFormat chart="15"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79">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8464308-067B-4903-A8AC-52144DA909C0}" name="PivotTable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9" rowHeaderCaption="BRAND">
  <location ref="A54:B65" firstHeaderRow="1" firstDataRow="1" firstDataCol="1"/>
  <pivotFields count="3">
    <pivotField axis="axisRow" allDrilled="1" subtotalTop="0" showAll="0" measureFilter="1" sortType="ascending"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5"/>
    </i>
    <i>
      <x v="1"/>
    </i>
    <i>
      <x v="9"/>
    </i>
    <i>
      <x v="6"/>
    </i>
    <i>
      <x/>
    </i>
    <i>
      <x v="3"/>
    </i>
    <i>
      <x v="4"/>
    </i>
    <i>
      <x v="2"/>
    </i>
    <i>
      <x v="8"/>
    </i>
    <i t="grand">
      <x/>
    </i>
  </rowItems>
  <colItems count="1">
    <i/>
  </colItems>
  <dataFields count="1">
    <dataField name="Average of price" fld="1" subtotal="average" baseField="0" baseItem="0" numFmtId="165"/>
  </dataFields>
  <formats count="5">
    <format dxfId="130">
      <pivotArea collapsedLevelsAreSubtotals="1" fieldPosition="0">
        <references count="1">
          <reference field="0" count="1">
            <x v="0"/>
          </reference>
        </references>
      </pivotArea>
    </format>
    <format dxfId="129">
      <pivotArea collapsedLevelsAreSubtotals="1" fieldPosition="0">
        <references count="1">
          <reference field="0" count="45">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 dxfId="128">
      <pivotArea grandRow="1" outline="0" collapsedLevelsAreSubtotals="1" fieldPosition="0"/>
    </format>
    <format dxfId="127">
      <pivotArea outline="0" collapsedLevelsAreSubtotals="1" fieldPosition="0"/>
    </format>
    <format dxfId="126">
      <pivotArea dataOnly="0" labelOnly="1" outline="0" axis="axisValues" fieldPosition="0"/>
    </format>
  </formats>
  <chartFormats count="4">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ic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77">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27268FA-65DD-484A-BFAE-9613C9CA36ED}" name="PivotTable17"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rowHeaderCaption="Brand_status">
  <location ref="G182:G18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rocessor_brand" fld="0" subtotal="count" baseField="0" baseItem="0">
      <extLst>
        <ext xmlns:x15="http://schemas.microsoft.com/office/spreadsheetml/2010/11/main" uri="{FABC7310-3BB5-11E1-824E-6D434824019B}">
          <x15:dataField isCountDistinct="1"/>
        </ext>
      </extLst>
    </dataField>
  </dataFields>
  <formats count="4">
    <format dxfId="134">
      <pivotArea type="all" dataOnly="0" outline="0" fieldPosition="0"/>
    </format>
    <format dxfId="133">
      <pivotArea dataOnly="0" labelOnly="1" grandRow="1" outline="0" fieldPosition="0"/>
    </format>
    <format dxfId="132">
      <pivotArea dataOnly="0" labelOnly="1" outline="0" axis="axisValues" fieldPosition="0"/>
    </format>
    <format dxfId="131">
      <pivotArea outline="0" collapsedLevelsAreSubtotals="1"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cessor_brand"/>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pivotHierarchy dragToData="1"/>
    <pivotHierarchy dragToData="1" caption="Distinct Count of brand_nam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E37782F-BF60-4F3D-973E-819642F252BC}" name="os vs performance rate"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5" rowHeaderCaption="OS">
  <location ref="A326:B330"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i>
    <i>
      <x v="2"/>
    </i>
    <i t="grand">
      <x/>
    </i>
  </rowItems>
  <colItems count="1">
    <i/>
  </colItems>
  <dataFields count="1">
    <dataField name="Average of performance rate" fld="1" subtotal="average" baseField="0" baseItem="0"/>
  </dataFields>
  <formats count="4">
    <format dxfId="138">
      <pivotArea type="all" dataOnly="0" outline="0" fieldPosition="0"/>
    </format>
    <format dxfId="137">
      <pivotArea outline="0" collapsedLevelsAreSubtotals="1" fieldPosition="0"/>
    </format>
    <format dxfId="136">
      <pivotArea dataOnly="0" labelOnly="1" grandRow="1" outline="0" fieldPosition="0"/>
    </format>
    <format dxfId="135">
      <pivotArea dataOnly="0" labelOnly="1" outline="0" axis="axisValues" fieldPosition="0"/>
    </format>
  </formats>
  <chartFormats count="3">
    <chartFormat chart="28" format="2"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smartphones_data_clean].[Brand_Status].&amp;[💎 Ultra Premium Brand]"/>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caption="Average of performance rate"/>
    <pivotHierarchy dragToData="1"/>
    <pivotHierarchy dragToData="1" caption="Average of Value_For_Mone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2544519-8ADE-4B66-8255-208E02893860}" name="PivotTable5"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rowHeaderCaption="Brand_status">
  <location ref="A114:B116" firstHeaderRow="1" firstDataRow="1" firstDataCol="1"/>
  <pivotFields count="2">
    <pivotField axis="axisRow" allDrilled="1" subtotalTop="0" showAll="0" sortType="ascending" defaultSubtotal="0" defaultAttributeDrillState="1">
      <items count="4">
        <item s="1"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name="Average of avg_rating_c" fld="1" subtotal="average" baseField="0" baseItem="0" numFmtId="2"/>
  </dataFields>
  <formats count="6">
    <format dxfId="144">
      <pivotArea type="all" dataOnly="0" outline="0" fieldPosition="0"/>
    </format>
    <format dxfId="143">
      <pivotArea outline="0" collapsedLevelsAreSubtotals="1" fieldPosition="0"/>
    </format>
    <format dxfId="142">
      <pivotArea field="0" type="button" dataOnly="0" labelOnly="1" outline="0" axis="axisRow" fieldPosition="0"/>
    </format>
    <format dxfId="141">
      <pivotArea dataOnly="0" labelOnly="1" fieldPosition="0">
        <references count="1">
          <reference field="0" count="0"/>
        </references>
      </pivotArea>
    </format>
    <format dxfId="140">
      <pivotArea dataOnly="0" labelOnly="1" grandRow="1" outline="0" fieldPosition="0"/>
    </format>
    <format dxfId="139">
      <pivotArea dataOnly="0" labelOnly="1" outline="0" axis="axisValues" fieldPosition="0"/>
    </format>
  </formats>
  <chartFormats count="15">
    <chartFormat chart="15" format="15" series="1">
      <pivotArea type="data" outline="0" fieldPosition="0">
        <references count="1">
          <reference field="4294967294" count="1" selected="0">
            <x v="0"/>
          </reference>
        </references>
      </pivotArea>
    </chartFormat>
    <chartFormat chart="15" format="16">
      <pivotArea type="data" outline="0" fieldPosition="0">
        <references count="2">
          <reference field="4294967294" count="1" selected="0">
            <x v="0"/>
          </reference>
          <reference field="0" count="1" selected="0">
            <x v="1"/>
          </reference>
        </references>
      </pivotArea>
    </chartFormat>
    <chartFormat chart="15" format="17">
      <pivotArea type="data" outline="0" fieldPosition="0">
        <references count="2">
          <reference field="4294967294" count="1" selected="0">
            <x v="0"/>
          </reference>
          <reference field="0" count="1" selected="0">
            <x v="2"/>
          </reference>
        </references>
      </pivotArea>
    </chartFormat>
    <chartFormat chart="15" format="18">
      <pivotArea type="data" outline="0" fieldPosition="0">
        <references count="2">
          <reference field="4294967294" count="1" selected="0">
            <x v="0"/>
          </reference>
          <reference field="0" count="1" selected="0">
            <x v="3"/>
          </reference>
        </references>
      </pivotArea>
    </chartFormat>
    <chartFormat chart="15" format="19">
      <pivotArea type="data" outline="0" fieldPosition="0">
        <references count="2">
          <reference field="4294967294" count="1" selected="0">
            <x v="0"/>
          </reference>
          <reference field="0" count="1" selected="0">
            <x v="0"/>
          </reference>
        </references>
      </pivotArea>
    </chartFormat>
    <chartFormat chart="16" format="20" series="1">
      <pivotArea type="data" outline="0" fieldPosition="0">
        <references count="1">
          <reference field="4294967294" count="1" selected="0">
            <x v="0"/>
          </reference>
        </references>
      </pivotArea>
    </chartFormat>
    <chartFormat chart="16" format="21">
      <pivotArea type="data" outline="0" fieldPosition="0">
        <references count="2">
          <reference field="4294967294" count="1" selected="0">
            <x v="0"/>
          </reference>
          <reference field="0" count="1" selected="0">
            <x v="1"/>
          </reference>
        </references>
      </pivotArea>
    </chartFormat>
    <chartFormat chart="16" format="22">
      <pivotArea type="data" outline="0" fieldPosition="0">
        <references count="2">
          <reference field="4294967294" count="1" selected="0">
            <x v="0"/>
          </reference>
          <reference field="0" count="1" selected="0">
            <x v="2"/>
          </reference>
        </references>
      </pivotArea>
    </chartFormat>
    <chartFormat chart="16" format="23">
      <pivotArea type="data" outline="0" fieldPosition="0">
        <references count="2">
          <reference field="4294967294" count="1" selected="0">
            <x v="0"/>
          </reference>
          <reference field="0" count="1" selected="0">
            <x v="3"/>
          </reference>
        </references>
      </pivotArea>
    </chartFormat>
    <chartFormat chart="16" format="24">
      <pivotArea type="data" outline="0" fieldPosition="0">
        <references count="2">
          <reference field="4294967294" count="1" selected="0">
            <x v="0"/>
          </reference>
          <reference field="0" count="1" selected="0">
            <x v="0"/>
          </reference>
        </references>
      </pivotArea>
    </chartFormat>
    <chartFormat chart="19" format="15" series="1">
      <pivotArea type="data" outline="0" fieldPosition="0">
        <references count="1">
          <reference field="4294967294" count="1" selected="0">
            <x v="0"/>
          </reference>
        </references>
      </pivotArea>
    </chartFormat>
    <chartFormat chart="19" format="16">
      <pivotArea type="data" outline="0" fieldPosition="0">
        <references count="2">
          <reference field="4294967294" count="1" selected="0">
            <x v="0"/>
          </reference>
          <reference field="0" count="1" selected="0">
            <x v="1"/>
          </reference>
        </references>
      </pivotArea>
    </chartFormat>
    <chartFormat chart="19" format="17">
      <pivotArea type="data" outline="0" fieldPosition="0">
        <references count="2">
          <reference field="4294967294" count="1" selected="0">
            <x v="0"/>
          </reference>
          <reference field="0" count="1" selected="0">
            <x v="2"/>
          </reference>
        </references>
      </pivotArea>
    </chartFormat>
    <chartFormat chart="19" format="18">
      <pivotArea type="data" outline="0" fieldPosition="0">
        <references count="2">
          <reference field="4294967294" count="1" selected="0">
            <x v="0"/>
          </reference>
          <reference field="0" count="1" selected="0">
            <x v="3"/>
          </reference>
        </references>
      </pivotArea>
    </chartFormat>
    <chartFormat chart="19" format="19">
      <pivotArea type="data" outline="0" fieldPosition="0">
        <references count="2">
          <reference field="4294967294" count="1" selected="0">
            <x v="0"/>
          </reference>
          <reference field="0"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vg_rating_c"/>
    <pivotHierarchy dragToData="1"/>
    <pivotHierarchy dragToData="1" caption="Average of pric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martphones_data_clean.xlsx!smartphones_data_clean">
        <x15:activeTabTopLevelEntity name="[smartphones_data_clea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0FAAC900-E076-4436-8B71-486220F5DB9E}" sourceName="[smartphones_data_clean].[brand_name]">
  <pivotTables>
    <pivotTable tabId="27" name="brand-count"/>
    <pivotTable tabId="27" name="PivotTable1"/>
    <pivotTable tabId="27" name="PivotTable10"/>
    <pivotTable tabId="27" name="PivotTable11"/>
    <pivotTable tabId="27" name="PivotTable12"/>
    <pivotTable tabId="27" name="PivotTable13"/>
    <pivotTable tabId="27" name="PivotTable14"/>
    <pivotTable tabId="27" name="PivotTable2"/>
    <pivotTable tabId="27" name="PivotTable3"/>
    <pivotTable tabId="27" name="PivotTable4"/>
    <pivotTable tabId="27" name="PivotTable5"/>
    <pivotTable tabId="27" name="PivotTable6"/>
    <pivotTable tabId="27" name="PivotTable7"/>
    <pivotTable tabId="27" name="PivotTable8"/>
    <pivotTable tabId="27" name="PivotTable9"/>
    <pivotTable tabId="27" name="PivotTable15"/>
    <pivotTable tabId="27" name="PivotTable16"/>
    <pivotTable tabId="27" name="PivotTable17"/>
    <pivotTable tabId="27" name="PivotTable18"/>
    <pivotTable tabId="27" name="os vs rating"/>
    <pivotTable tabId="27" name="os vs. price"/>
    <pivotTable tabId="27" name="os vs.value for money"/>
    <pivotTable tabId="27" name="os vs performance rate"/>
    <pivotTable tabId="27" name="os vs.model_count"/>
    <pivotTable tabId="27" name="processor vs. value for money"/>
    <pivotTable tabId="27" name="processor vs. performance_rate"/>
    <pivotTable tabId="27" name="Processor vs. price"/>
    <pivotTable tabId="27" name="processor vs. count"/>
    <pivotTable tabId="27" name="PivotTable30"/>
    <pivotTable tabId="27" name="PivotTable31"/>
  </pivotTables>
  <data>
    <olap pivotCacheId="1722978430">
      <levels count="2">
        <level uniqueName="[smartphones_data_clean].[brand_name].[(All)]" sourceCaption="(All)" count="0"/>
        <level uniqueName="[smartphones_data_clean].[brand_name].[brand_name]" sourceCaption="brand_name" count="47">
          <ranges>
            <range startItem="0">
              <i n="[smartphones_data_clean].[brand_name].&amp;[apple]" c="apple"/>
              <i n="[smartphones_data_clean].[brand_name].&amp;[asus]" c="asus"/>
              <i n="[smartphones_data_clean].[brand_name].&amp;[doogee]" c="doogee"/>
              <i n="[smartphones_data_clean].[brand_name].&amp;[google]" c="google"/>
              <i n="[smartphones_data_clean].[brand_name].&amp;[honor]" c="honor"/>
              <i n="[smartphones_data_clean].[brand_name].&amp;[huawei]" c="huawei"/>
              <i n="[smartphones_data_clean].[brand_name].&amp;[infinix]" c="infinix"/>
              <i n="[smartphones_data_clean].[brand_name].&amp;[iqoo]" c="iqoo"/>
              <i n="[smartphones_data_clean].[brand_name].&amp;[leitz]" c="leitz"/>
              <i n="[smartphones_data_clean].[brand_name].&amp;[lenovo]" c="lenovo"/>
              <i n="[smartphones_data_clean].[brand_name].&amp;[lg]" c="lg"/>
              <i n="[smartphones_data_clean].[brand_name].&amp;[motorola]" c="motorola"/>
              <i n="[smartphones_data_clean].[brand_name].&amp;[nokia]" c="nokia"/>
              <i n="[smartphones_data_clean].[brand_name].&amp;[nothing]" c="nothing"/>
              <i n="[smartphones_data_clean].[brand_name].&amp;[nubia]" c="nubia"/>
              <i n="[smartphones_data_clean].[brand_name].&amp;[oneplus]" c="oneplus"/>
              <i n="[smartphones_data_clean].[brand_name].&amp;[oppo]" c="oppo"/>
              <i n="[smartphones_data_clean].[brand_name].&amp;[poco]" c="poco"/>
              <i n="[smartphones_data_clean].[brand_name].&amp;[realme]" c="realme"/>
              <i n="[smartphones_data_clean].[brand_name].&amp;[royole]" c="royole"/>
              <i n="[smartphones_data_clean].[brand_name].&amp;[samsung]" c="samsung"/>
              <i n="[smartphones_data_clean].[brand_name].&amp;[sharp]" c="sharp"/>
              <i n="[smartphones_data_clean].[brand_name].&amp;[sony]" c="sony"/>
              <i n="[smartphones_data_clean].[brand_name].&amp;[tecno]" c="tecno"/>
              <i n="[smartphones_data_clean].[brand_name].&amp;[tesla]" c="tesla"/>
              <i n="[smartphones_data_clean].[brand_name].&amp;[vertu]" c="vertu"/>
              <i n="[smartphones_data_clean].[brand_name].&amp;[vivo]" c="vivo"/>
              <i n="[smartphones_data_clean].[brand_name].&amp;[xiaomi]" c="xiaomi"/>
              <i n="[smartphones_data_clean].[brand_name].&amp;[zte]" c="zte"/>
              <i n="[smartphones_data_clean].[brand_name].&amp;[blackview]" c="blackview" nd="1"/>
              <i n="[smartphones_data_clean].[brand_name].&amp;[blu]" c="blu" nd="1"/>
              <i n="[smartphones_data_clean].[brand_name].&amp;[cat]" c="cat" nd="1"/>
              <i n="[smartphones_data_clean].[brand_name].&amp;[cola]" c="cola" nd="1"/>
              <i n="[smartphones_data_clean].[brand_name].&amp;[duoqin]" c="duoqin" nd="1"/>
              <i n="[smartphones_data_clean].[brand_name].&amp;[gionee]" c="gionee" nd="1"/>
              <i n="[smartphones_data_clean].[brand_name].&amp;[ikall]" c="ikall" nd="1"/>
              <i n="[smartphones_data_clean].[brand_name].&amp;[itel]" c="itel" nd="1"/>
              <i n="[smartphones_data_clean].[brand_name].&amp;[jio]" c="jio" nd="1"/>
              <i n="[smartphones_data_clean].[brand_name].&amp;[lava]" c="lava" nd="1"/>
              <i n="[smartphones_data_clean].[brand_name].&amp;[leeco]" c="leeco" nd="1"/>
              <i n="[smartphones_data_clean].[brand_name].&amp;[letv]" c="letv" nd="1"/>
              <i n="[smartphones_data_clean].[brand_name].&amp;[lyf]" c="lyf" nd="1"/>
              <i n="[smartphones_data_clean].[brand_name].&amp;[micromax]" c="micromax" nd="1"/>
              <i n="[smartphones_data_clean].[brand_name].&amp;[oukitel]" c="oukitel" nd="1"/>
              <i n="[smartphones_data_clean].[brand_name].&amp;[redmi]" c="redmi" nd="1"/>
              <i n="[smartphones_data_clean].[brand_name].&amp;[tcl]" c="tcl" nd="1"/>
              <i n="[smartphones_data_clean].[brand_name].&amp;" c="(blank)" nd="1"/>
            </range>
          </ranges>
        </level>
      </levels>
      <selections count="1">
        <selection n="[smartphones_data_clean].[brand_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Status" xr10:uid="{994EC6CB-D347-4FF7-8057-58E01B3C1DBC}" sourceName="[smartphones_data_clean].[Brand_Status]">
  <pivotTables>
    <pivotTable tabId="27" name="brand-count"/>
    <pivotTable tabId="27" name="PivotTable1"/>
    <pivotTable tabId="27" name="PivotTable10"/>
    <pivotTable tabId="27" name="PivotTable11"/>
    <pivotTable tabId="27" name="PivotTable12"/>
    <pivotTable tabId="27" name="PivotTable13"/>
    <pivotTable tabId="27" name="PivotTable14"/>
    <pivotTable tabId="27" name="PivotTable2"/>
    <pivotTable tabId="27" name="PivotTable3"/>
    <pivotTable tabId="27" name="PivotTable4"/>
    <pivotTable tabId="27" name="PivotTable5"/>
    <pivotTable tabId="27" name="PivotTable6"/>
    <pivotTable tabId="27" name="PivotTable7"/>
    <pivotTable tabId="27" name="PivotTable8"/>
    <pivotTable tabId="27" name="PivotTable9"/>
    <pivotTable tabId="27" name="PivotTable15"/>
    <pivotTable tabId="27" name="PivotTable16"/>
    <pivotTable tabId="27" name="PivotTable17"/>
    <pivotTable tabId="27" name="PivotTable18"/>
    <pivotTable tabId="27" name="os vs rating"/>
    <pivotTable tabId="27" name="os vs. price"/>
    <pivotTable tabId="27" name="os vs.value for money"/>
    <pivotTable tabId="27" name="os vs performance rate"/>
    <pivotTable tabId="27" name="os vs.model_count"/>
    <pivotTable tabId="27" name="processor vs. value for money"/>
    <pivotTable tabId="27" name="processor vs. performance_rate"/>
    <pivotTable tabId="27" name="Processor vs. price"/>
    <pivotTable tabId="27" name="processor vs. count"/>
    <pivotTable tabId="27" name="PivotTable30"/>
    <pivotTable tabId="27" name="PivotTable31"/>
  </pivotTables>
  <data>
    <olap pivotCacheId="1722978430">
      <levels count="2">
        <level uniqueName="[smartphones_data_clean].[Brand_Status].[(All)]" sourceCaption="(All)" count="0"/>
        <level uniqueName="[smartphones_data_clean].[Brand_Status].[Brand_Status]" sourceCaption="Brand_Status" count="5">
          <ranges>
            <range startItem="0">
              <i n="[smartphones_data_clean].[Brand_Status].&amp;[✨ Bronze Brand]" c="✨ Bronze Brand"/>
              <i n="[smartphones_data_clean].[Brand_Status].&amp;[💎 Ultra Premium Brand]" c="💎 Ultra Premium Brand"/>
              <i n="[smartphones_data_clean].[Brand_Status].&amp;[🔥Affordable Brand]" c="🔥Affordable Brand"/>
              <i n="[smartphones_data_clean].[Brand_Status].&amp;[🪙 Premium Brand]" c="🪙 Premium Brand"/>
              <i n="[smartphones_data_clean].[Brand_Status].&amp;" c="(blank)" nd="1"/>
            </range>
          </ranges>
        </level>
      </levels>
      <selections count="1">
        <selection n="[smartphones_data_clean].[Brand_Status].&amp;[💎 Ultra Premium Brand]"/>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B7768732-3BAA-4A28-819F-9A975E8F0C3E}" sourceName="[smartphones_data_clean].[Rating]">
  <pivotTables>
    <pivotTable tabId="27" name="PivotTable5"/>
    <pivotTable tabId="27" name="brand-count"/>
    <pivotTable tabId="27" name="PivotTable1"/>
    <pivotTable tabId="27" name="PivotTable10"/>
    <pivotTable tabId="27" name="PivotTable11"/>
    <pivotTable tabId="27" name="PivotTable12"/>
    <pivotTable tabId="27" name="PivotTable13"/>
    <pivotTable tabId="27" name="PivotTable14"/>
    <pivotTable tabId="27" name="PivotTable2"/>
    <pivotTable tabId="27" name="PivotTable3"/>
    <pivotTable tabId="27" name="PivotTable4"/>
    <pivotTable tabId="27" name="PivotTable6"/>
    <pivotTable tabId="27" name="PivotTable7"/>
    <pivotTable tabId="27" name="PivotTable8"/>
    <pivotTable tabId="27" name="PivotTable9"/>
    <pivotTable tabId="27" name="PivotTable15"/>
    <pivotTable tabId="27" name="PivotTable16"/>
    <pivotTable tabId="27" name="PivotTable17"/>
    <pivotTable tabId="27" name="PivotTable18"/>
    <pivotTable tabId="27" name="os vs rating"/>
    <pivotTable tabId="27" name="os vs. price"/>
    <pivotTable tabId="27" name="os vs.value for money"/>
    <pivotTable tabId="27" name="os vs performance rate"/>
    <pivotTable tabId="27" name="os vs.model_count"/>
    <pivotTable tabId="27" name="processor vs. value for money"/>
    <pivotTable tabId="27" name="processor vs. performance_rate"/>
    <pivotTable tabId="27" name="Processor vs. price"/>
    <pivotTable tabId="27" name="processor vs. count"/>
    <pivotTable tabId="27" name="PivotTable30"/>
    <pivotTable tabId="27" name="PivotTable31"/>
  </pivotTables>
  <data>
    <olap pivotCacheId="1722978430">
      <levels count="2">
        <level uniqueName="[smartphones_data_clean].[Rating].[(All)]" sourceCaption="(All)" count="0"/>
        <level uniqueName="[smartphones_data_clean].[Rating].[Rating]" sourceCaption="Rating" count="5">
          <ranges>
            <range startItem="0">
              <i n="[smartphones_data_clean].[Rating].&amp;[Extra High Rating]" c="Extra High Rating"/>
              <i n="[smartphones_data_clean].[Rating].&amp;[High rating]" c="High rating"/>
              <i n="[smartphones_data_clean].[Rating].&amp;[Low rating]" c="Low rating"/>
              <i n="[smartphones_data_clean].[Rating].&amp;[Medium rating]" c="Medium rating"/>
              <i n="[smartphones_data_clean].[Rating].&amp;" c="(blank)" nd="1"/>
            </range>
          </ranges>
        </level>
      </levels>
      <selections count="1">
        <selection n="[smartphones_data_clean].[Rating].[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0BBE093F-BAAE-48D5-9299-BCEAC6EE2C63}" sourceName="[smartphones_data_clean].[model]">
  <pivotTables>
    <pivotTable tabId="27" name="PivotTable8"/>
    <pivotTable tabId="27" name="brand-count"/>
    <pivotTable tabId="27" name="PivotTable1"/>
    <pivotTable tabId="27" name="PivotTable10"/>
    <pivotTable tabId="27" name="PivotTable11"/>
    <pivotTable tabId="27" name="PivotTable12"/>
    <pivotTable tabId="27" name="PivotTable13"/>
    <pivotTable tabId="27" name="PivotTable14"/>
    <pivotTable tabId="27" name="PivotTable2"/>
    <pivotTable tabId="27" name="PivotTable3"/>
    <pivotTable tabId="27" name="PivotTable4"/>
    <pivotTable tabId="27" name="PivotTable5"/>
    <pivotTable tabId="27" name="PivotTable6"/>
    <pivotTable tabId="27" name="PivotTable7"/>
    <pivotTable tabId="27" name="PivotTable9"/>
    <pivotTable tabId="27" name="PivotTable15"/>
    <pivotTable tabId="27" name="PivotTable16"/>
    <pivotTable tabId="27" name="PivotTable17"/>
    <pivotTable tabId="27" name="PivotTable18"/>
    <pivotTable tabId="27" name="os vs rating"/>
    <pivotTable tabId="27" name="os vs. price"/>
    <pivotTable tabId="27" name="os vs.value for money"/>
    <pivotTable tabId="27" name="os vs performance rate"/>
    <pivotTable tabId="27" name="os vs.model_count"/>
    <pivotTable tabId="27" name="processor vs. value for money"/>
    <pivotTable tabId="27" name="processor vs. performance_rate"/>
    <pivotTable tabId="27" name="Processor vs. price"/>
    <pivotTable tabId="27" name="processor vs. count"/>
    <pivotTable tabId="27" name="PivotTable30"/>
    <pivotTable tabId="27" name="PivotTable31"/>
  </pivotTables>
  <data>
    <olap pivotCacheId="1722978430">
      <levels count="2">
        <level uniqueName="[smartphones_data_clean].[model].[(All)]" sourceCaption="(All)" count="0"/>
        <level uniqueName="[smartphones_data_clean].[model].[model]" sourceCaption="model" count="981">
          <ranges>
            <range startItem="0">
              <i n="[smartphones_data_clean].[model].&amp;[Apple iPhone 11]" c="Apple iPhone 11"/>
              <i n="[smartphones_data_clean].[model].&amp;[Apple iPhone 11 (128GB)]" c="Apple iPhone 11 (128GB)"/>
              <i n="[smartphones_data_clean].[model].&amp;[Apple iPhone 11 Pro Max]" c="Apple iPhone 11 Pro Max"/>
              <i n="[smartphones_data_clean].[model].&amp;[Apple iPhone 12]" c="Apple iPhone 12"/>
              <i n="[smartphones_data_clean].[model].&amp;[Apple iPhone 12 (128GB)]" c="Apple iPhone 12 (128GB)"/>
              <i n="[smartphones_data_clean].[model].&amp;[Apple iPhone 12 (256GB)]" c="Apple iPhone 12 (256GB)"/>
              <i n="[smartphones_data_clean].[model].&amp;[Apple iPhone 12 Mini]" c="Apple iPhone 12 Mini"/>
              <i n="[smartphones_data_clean].[model].&amp;[Apple iPhone 12 Mini (128GB)]" c="Apple iPhone 12 Mini (128GB)"/>
              <i n="[smartphones_data_clean].[model].&amp;[Apple iPhone 12 Mini (256GB)]" c="Apple iPhone 12 Mini (256GB)"/>
              <i n="[smartphones_data_clean].[model].&amp;[Apple iPhone 12 Pro (256GB)]" c="Apple iPhone 12 Pro (256GB)"/>
              <i n="[smartphones_data_clean].[model].&amp;[Apple iPhone 12 Pro (512GB)]" c="Apple iPhone 12 Pro (512GB)"/>
              <i n="[smartphones_data_clean].[model].&amp;[Apple iPhone 13]" c="Apple iPhone 13"/>
              <i n="[smartphones_data_clean].[model].&amp;[Apple iPhone 13 (256GB)]" c="Apple iPhone 13 (256GB)"/>
              <i n="[smartphones_data_clean].[model].&amp;[Apple iPhone 13 (512GB)]" c="Apple iPhone 13 (512GB)"/>
              <i n="[smartphones_data_clean].[model].&amp;[Apple iPhone 13 Mini]" c="Apple iPhone 13 Mini"/>
              <i n="[smartphones_data_clean].[model].&amp;[Apple iPhone 13 Pro]" c="Apple iPhone 13 Pro"/>
              <i n="[smartphones_data_clean].[model].&amp;[Apple iPhone 13 Pro (1TB)]" c="Apple iPhone 13 Pro (1TB)"/>
              <i n="[smartphones_data_clean].[model].&amp;[Apple iPhone 13 Pro (256GB)]" c="Apple iPhone 13 Pro (256GB)"/>
              <i n="[smartphones_data_clean].[model].&amp;[Apple iPhone 13 Pro Max]" c="Apple iPhone 13 Pro Max"/>
              <i n="[smartphones_data_clean].[model].&amp;[Apple iPhone 13 Pro Max (1TB)]" c="Apple iPhone 13 Pro Max (1TB)"/>
              <i n="[smartphones_data_clean].[model].&amp;[Apple iPhone 13 Pro Max (256GB)]" c="Apple iPhone 13 Pro Max (256GB)"/>
              <i n="[smartphones_data_clean].[model].&amp;[Apple iPhone 14]" c="Apple iPhone 14"/>
              <i n="[smartphones_data_clean].[model].&amp;[Apple iPhone 14 (256GB)]" c="Apple iPhone 14 (256GB)"/>
              <i n="[smartphones_data_clean].[model].&amp;[Apple iPhone 14 (512GB)]" c="Apple iPhone 14 (512GB)"/>
              <i n="[smartphones_data_clean].[model].&amp;[Apple iPhone 14 Mini]" c="Apple iPhone 14 Mini"/>
              <i n="[smartphones_data_clean].[model].&amp;[Apple iPhone 14 Plus]" c="Apple iPhone 14 Plus"/>
              <i n="[smartphones_data_clean].[model].&amp;[Apple iPhone 14 Plus (256GB)]" c="Apple iPhone 14 Plus (256GB)"/>
              <i n="[smartphones_data_clean].[model].&amp;[Apple iPhone 14 Plus (512GB)]" c="Apple iPhone 14 Plus (512GB)"/>
              <i n="[smartphones_data_clean].[model].&amp;[Apple iPhone 14 Pro]" c="Apple iPhone 14 Pro"/>
              <i n="[smartphones_data_clean].[model].&amp;[Apple iPhone 14 Pro (1TB)]" c="Apple iPhone 14 Pro (1TB)"/>
              <i n="[smartphones_data_clean].[model].&amp;[Apple iPhone 14 Pro (256GB)]" c="Apple iPhone 14 Pro (256GB)"/>
              <i n="[smartphones_data_clean].[model].&amp;[Apple iPhone 14 Pro Max]" c="Apple iPhone 14 Pro Max"/>
              <i n="[smartphones_data_clean].[model].&amp;[Apple iPhone 14 Pro Max (1TB)]" c="Apple iPhone 14 Pro Max (1TB)"/>
              <i n="[smartphones_data_clean].[model].&amp;[Apple iPhone 14 Pro Max (256GB)]" c="Apple iPhone 14 Pro Max (256GB)"/>
              <i n="[smartphones_data_clean].[model].&amp;[Apple iPhone 14 Pro Max (512GB)]" c="Apple iPhone 14 Pro Max (512GB)"/>
              <i n="[smartphones_data_clean].[model].&amp;[Apple iPhone 15]" c="Apple iPhone 15"/>
              <i n="[smartphones_data_clean].[model].&amp;[Apple iPhone 15 Plus]" c="Apple iPhone 15 Plus"/>
              <i n="[smartphones_data_clean].[model].&amp;[Apple iPhone 15 Pro]" c="Apple iPhone 15 Pro"/>
              <i n="[smartphones_data_clean].[model].&amp;[Apple iPhone 15 Pro Max]" c="Apple iPhone 15 Pro Max"/>
              <i n="[smartphones_data_clean].[model].&amp;[Apple iPhone 15 Ultra]" c="Apple iPhone 15 Ultra"/>
              <i n="[smartphones_data_clean].[model].&amp;[Apple iPhone 7s]" c="Apple iPhone 7s"/>
              <i n="[smartphones_data_clean].[model].&amp;[Apple iPhone SE 2020]" c="Apple iPhone SE 2020"/>
              <i n="[smartphones_data_clean].[model].&amp;[Apple iPhone SE 3 2022]" c="Apple iPhone SE 3 2022"/>
              <i n="[smartphones_data_clean].[model].&amp;[Apple iPhone SE 4]" c="Apple iPhone SE 4"/>
              <i n="[smartphones_data_clean].[model].&amp;[Apple iPhone XR2]" c="Apple iPhone XR2"/>
              <i n="[smartphones_data_clean].[model].&amp;[Asus ROG Phone 5s 5G]" c="Asus ROG Phone 5s 5G"/>
              <i n="[smartphones_data_clean].[model].&amp;[Asus ROG Phone 6]" c="Asus ROG Phone 6"/>
              <i n="[smartphones_data_clean].[model].&amp;[Asus ROG Phone 6 Batman Edition]" c="Asus ROG Phone 6 Batman Edition"/>
              <i n="[smartphones_data_clean].[model].&amp;[Asus ROG Phone 6 Pro 5G]" c="Asus ROG Phone 6 Pro 5G"/>
              <i n="[smartphones_data_clean].[model].&amp;[Asus ROG Phone 6D Ultimate]" c="Asus ROG Phone 6D Ultimate"/>
              <i n="[smartphones_data_clean].[model].&amp;[Asus ROG Phone 7]" c="Asus ROG Phone 7"/>
              <i n="[smartphones_data_clean].[model].&amp;[Asus ZenFone 9]" c="Asus ZenFone 9"/>
              <i n="[smartphones_data_clean].[model].&amp;[Doogee V Max]" c="Doogee V Max"/>
              <i n="[smartphones_data_clean].[model].&amp;[Google Pixel 5]" c="Google Pixel 5"/>
              <i n="[smartphones_data_clean].[model].&amp;[Google Pixel 6]" c="Google Pixel 6"/>
              <i n="[smartphones_data_clean].[model].&amp;[Google Pixel 6 Pro]" c="Google Pixel 6 Pro"/>
              <i n="[smartphones_data_clean].[model].&amp;[Google Pixel 6 Pro (12GB RAM + 256GB)]" c="Google Pixel 6 Pro (12GB RAM + 256GB)"/>
              <i n="[smartphones_data_clean].[model].&amp;[Google Pixel 7 5G]" c="Google Pixel 7 5G"/>
              <i n="[smartphones_data_clean].[model].&amp;[Google Pixel 7 Pro 5G]" c="Google Pixel 7 Pro 5G"/>
              <i n="[smartphones_data_clean].[model].&amp;[Google Pixel 8]" c="Google Pixel 8"/>
              <i n="[smartphones_data_clean].[model].&amp;[Google Pixel 8 Pro]" c="Google Pixel 8 Pro"/>
              <i n="[smartphones_data_clean].[model].&amp;[Honor 70 5G]" c="Honor 70 5G"/>
              <i n="[smartphones_data_clean].[model].&amp;[Honor 80 Pro Plus]" c="Honor 80 Pro Plus"/>
              <i n="[smartphones_data_clean].[model].&amp;[Honor Magic 4 Pro Plus 5G]" c="Honor Magic 4 Pro Plus 5G"/>
              <i n="[smartphones_data_clean].[model].&amp;[Huawei Mate 30 RS Porsche Design]" c="Huawei Mate 30 RS Porsche Design"/>
              <i n="[smartphones_data_clean].[model].&amp;[Huawei Mate 40 Pro 4G]" c="Huawei Mate 40 Pro 4G"/>
              <i n="[smartphones_data_clean].[model].&amp;[Huawei Mate 50 Pro 5G]" c="Huawei Mate 50 Pro 5G"/>
              <i n="[smartphones_data_clean].[model].&amp;[Huawei Mate 50 RS Porsche Design]" c="Huawei Mate 50 RS Porsche Design"/>
              <i n="[smartphones_data_clean].[model].&amp;[Huawei Mate X]" c="Huawei Mate X"/>
              <i n="[smartphones_data_clean].[model].&amp;[Huawei Mate Xs 2]" c="Huawei Mate Xs 2"/>
              <i n="[smartphones_data_clean].[model].&amp;[Huawei P40 Pro]" c="Huawei P40 Pro"/>
              <i n="[smartphones_data_clean].[model].&amp;[Huawei P50 Pro 4G]" c="Huawei P50 Pro 4G"/>
              <i n="[smartphones_data_clean].[model].&amp;[Infinix Zero Ultra]" c="Infinix Zero Ultra"/>
              <i n="[smartphones_data_clean].[model].&amp;[iQOO 11 (16GB RAM + 256GB)]" c="iQOO 11 (16GB RAM + 256GB)"/>
              <i n="[smartphones_data_clean].[model].&amp;[iQOO 11 5G]" c="iQOO 11 5G"/>
              <i n="[smartphones_data_clean].[model].&amp;[iQOO 11 Pro 5G]" c="iQOO 11 Pro 5G"/>
              <i n="[smartphones_data_clean].[model].&amp;[iQOO 7 (12GB RAM + 256GB)]" c="iQOO 7 (12GB RAM + 256GB)"/>
              <i n="[smartphones_data_clean].[model].&amp;[iQOO 7 Legend]" c="iQOO 7 Legend"/>
              <i n="[smartphones_data_clean].[model].&amp;[iQOO 9 5G (12GB RAM + 256GB)]" c="iQOO 9 5G (12GB RAM + 256GB)"/>
              <i n="[smartphones_data_clean].[model].&amp;[iQOO 9 Pro 5G]" c="iQOO 9 Pro 5G"/>
              <i n="[smartphones_data_clean].[model].&amp;[iQOO 9T 5G]" c="iQOO 9T 5G"/>
              <i n="[smartphones_data_clean].[model].&amp;[Leitz Phone 2]" c="Leitz Phone 2"/>
              <i n="[smartphones_data_clean].[model].&amp;[Lenovo Legion Pro 2]" c="Lenovo Legion Pro 2"/>
              <i n="[smartphones_data_clean].[model].&amp;[Lenovo Legion Y90]" c="Lenovo Legion Y90"/>
              <i n="[smartphones_data_clean].[model].&amp;[LG V60 ThinQ]" c="LG V60 ThinQ"/>
              <i n="[smartphones_data_clean].[model].&amp;[LG Velvet 5G]" c="LG Velvet 5G"/>
              <i n="[smartphones_data_clean].[model].&amp;[LG Wing 5G]" c="LG Wing 5G"/>
              <i n="[smartphones_data_clean].[model].&amp;[Motorola Edge 30 Fusion 5G]" c="Motorola Edge 30 Fusion 5G"/>
              <i n="[smartphones_data_clean].[model].&amp;[Motorola Edge 30 Ultra]" c="Motorola Edge 30 Ultra"/>
              <i n="[smartphones_data_clean].[model].&amp;[Motorola Edge 30 Ultra (12GB RAM + 256GB)]" c="Motorola Edge 30 Ultra (12GB RAM + 256GB)"/>
              <i n="[smartphones_data_clean].[model].&amp;[Motorola Edge 40 Fusion]" c="Motorola Edge 40 Fusion"/>
              <i n="[smartphones_data_clean].[model].&amp;[Motorola Edge 40 Pro 5G]" c="Motorola Edge 40 Pro 5G"/>
              <i n="[smartphones_data_clean].[model].&amp;[Motorola Edge Plus]" c="Motorola Edge Plus"/>
              <i n="[smartphones_data_clean].[model].&amp;[Motorola Moto Edge X30 Pro]" c="Motorola Moto Edge X30 Pro"/>
              <i n="[smartphones_data_clean].[model].&amp;[Motorola Moto X30 Pro]" c="Motorola Moto X30 Pro"/>
              <i n="[smartphones_data_clean].[model].&amp;[Motorola Moto X40]" c="Motorola Moto X40"/>
              <i n="[smartphones_data_clean].[model].&amp;[Motorola ThinkPhone]" c="Motorola ThinkPhone"/>
              <i n="[smartphones_data_clean].[model].&amp;[Nokia N73 5G]" c="Nokia N73 5G"/>
              <i n="[smartphones_data_clean].[model].&amp;[Nokia X30]" c="Nokia X30"/>
              <i n="[smartphones_data_clean].[model].&amp;[Nokia X60 5G]" c="Nokia X60 5G"/>
              <i n="[smartphones_data_clean].[model].&amp;[Nokia X60 Pro 5G]" c="Nokia X60 Pro 5G"/>
              <i n="[smartphones_data_clean].[model].&amp;[Nothing Phone 1 (12GB RAM + 256GB)]" c="Nothing Phone 1 (12GB RAM + 256GB)"/>
              <i n="[smartphones_data_clean].[model].&amp;[Nothing Phone 2]" c="Nothing Phone 2"/>
              <i n="[smartphones_data_clean].[model].&amp;[Nubia Red Magic 6S 5G]" c="Nubia Red Magic 6S 5G"/>
              <i n="[smartphones_data_clean].[model].&amp;[Nubia Red Magic 7S Pro]" c="Nubia Red Magic 7S Pro"/>
              <i n="[smartphones_data_clean].[model].&amp;[Nubia Red Magic 8 Pro 5G]" c="Nubia Red Magic 8 Pro 5G"/>
              <i n="[smartphones_data_clean].[model].&amp;[Nubia Red Magic 8 Pro Plus]" c="Nubia Red Magic 8 Pro Plus"/>
              <i n="[smartphones_data_clean].[model].&amp;[Nubia Z40 Pro 5G]" c="Nubia Z40 Pro 5G"/>
              <i n="[smartphones_data_clean].[model].&amp;[OnePlus 10 Pro 5G]" c="OnePlus 10 Pro 5G"/>
              <i n="[smartphones_data_clean].[model].&amp;[OnePlus 10 Pro 5G (12GB RAM + 256GB)]" c="OnePlus 10 Pro 5G (12GB RAM + 256GB)"/>
              <i n="[smartphones_data_clean].[model].&amp;[OnePlus 10 Pro 5G (12GB RAM + 512GB)]" c="OnePlus 10 Pro 5G (12GB RAM + 512GB)"/>
              <i n="[smartphones_data_clean].[model].&amp;[OnePlus 10R 5G (12GB RAM + 256GB)]" c="OnePlus 10R 5G (12GB RAM + 256GB)"/>
              <i n="[smartphones_data_clean].[model].&amp;[OnePlus 10T]" c="OnePlus 10T"/>
              <i n="[smartphones_data_clean].[model].&amp;[OnePlus 10T (12GB RAM + 256GB)]" c="OnePlus 10T (12GB RAM + 256GB)"/>
              <i n="[smartphones_data_clean].[model].&amp;[OnePlus 10T (16GB RAM + 256GB)]" c="OnePlus 10T (16GB RAM + 256GB)"/>
              <i n="[smartphones_data_clean].[model].&amp;[OnePlus 11 5G]" c="OnePlus 11 5G"/>
              <i n="[smartphones_data_clean].[model].&amp;[OnePlus 11 Pro]" c="OnePlus 11 Pro"/>
              <i n="[smartphones_data_clean].[model].&amp;[OnePlus 11R]" c="OnePlus 11R"/>
              <i n="[smartphones_data_clean].[model].&amp;[OnePlus 12 Pro]" c="OnePlus 12 Pro"/>
              <i n="[smartphones_data_clean].[model].&amp;[OnePlus 9 Pro]" c="OnePlus 9 Pro"/>
              <i n="[smartphones_data_clean].[model].&amp;[OnePlus 9RT 5G]" c="OnePlus 9RT 5G"/>
              <i n="[smartphones_data_clean].[model].&amp;[OnePlus 9T]" c="OnePlus 9T"/>
              <i n="[smartphones_data_clean].[model].&amp;[OnePlus Ace Pro]" c="OnePlus Ace Pro"/>
              <i n="[smartphones_data_clean].[model].&amp;[Oppo Find N 5G]" c="Oppo Find N 5G"/>
              <i n="[smartphones_data_clean].[model].&amp;[OPPO Find N Flip]" c="OPPO Find N Flip"/>
              <i n="[smartphones_data_clean].[model].&amp;[Oppo Find N Fold]" c="Oppo Find N Fold"/>
              <i n="[smartphones_data_clean].[model].&amp;[Oppo Find N2 5G]" c="Oppo Find N2 5G"/>
              <i n="[smartphones_data_clean].[model].&amp;[OPPO Find N2 Flip]" c="OPPO Find N2 Flip"/>
              <i n="[smartphones_data_clean].[model].&amp;[Oppo Find X3 Pro]" c="Oppo Find X3 Pro"/>
              <i n="[smartphones_data_clean].[model].&amp;[Oppo Find X5 Pro 5G]" c="Oppo Find X5 Pro 5G"/>
              <i n="[smartphones_data_clean].[model].&amp;[Oppo Find X6]" c="Oppo Find X6"/>
              <i n="[smartphones_data_clean].[model].&amp;[Oppo Find X6 Pro]" c="Oppo Find X6 Pro"/>
              <i n="[smartphones_data_clean].[model].&amp;[OPPO Reno 10 Pro]" c="OPPO Reno 10 Pro"/>
              <i n="[smartphones_data_clean].[model].&amp;[Oppo Reno 10 Pro Plus]" c="Oppo Reno 10 Pro Plus"/>
              <i n="[smartphones_data_clean].[model].&amp;[Oppo Reno 5 Pro 5G]" c="Oppo Reno 5 Pro 5G"/>
              <i n="[smartphones_data_clean].[model].&amp;[OPPO Reno 6 Pro 5G]" c="OPPO Reno 6 Pro 5G"/>
              <i n="[smartphones_data_clean].[model].&amp;[OPPO Reno 6 Pro Plus 5G]" c="OPPO Reno 6 Pro Plus 5G"/>
              <i n="[smartphones_data_clean].[model].&amp;[Oppo Reno 8 Pro (8GB RAM + 256GB)]" c="Oppo Reno 8 Pro (8GB RAM + 256GB)"/>
              <i n="[smartphones_data_clean].[model].&amp;[OPPO Reno 8 Pro 5G]" c="OPPO Reno 8 Pro 5G"/>
              <i n="[smartphones_data_clean].[model].&amp;[OPPO Reno 8 Pro House of Dragon Edition]" c="OPPO Reno 8 Pro House of Dragon Edition"/>
              <i n="[smartphones_data_clean].[model].&amp;[OPPO Reno 9 Pro 5G]" c="OPPO Reno 9 Pro 5G"/>
              <i n="[smartphones_data_clean].[model].&amp;[OPPO Reno 9 Pro Plus]" c="OPPO Reno 9 Pro Plus"/>
              <i n="[smartphones_data_clean].[model].&amp;[OPPO X 2021]" c="OPPO X 2021"/>
              <i n="[smartphones_data_clean].[model].&amp;[POCO F4 GT 5G]" c="POCO F4 GT 5G"/>
              <i n="[smartphones_data_clean].[model].&amp;[POCO F5 GT 5G]" c="POCO F5 GT 5G"/>
              <i n="[smartphones_data_clean].[model].&amp;[Realme GT 2 Explorer Master Edition]" c="Realme GT 2 Explorer Master Edition"/>
              <i n="[smartphones_data_clean].[model].&amp;[Realme GT 2 Pro 5G]" c="Realme GT 2 Pro 5G"/>
              <i n="[smartphones_data_clean].[model].&amp;[Realme GT 2 Pro 5G (12GB RAM + 256GB)]" c="Realme GT 2 Pro 5G (12GB RAM + 256GB)"/>
              <i n="[smartphones_data_clean].[model].&amp;[Royole FlexPai 2]" c="Royole FlexPai 2"/>
              <i n="[smartphones_data_clean].[model].&amp;[Royole FlexPai 3 5G]" c="Royole FlexPai 3 5G"/>
              <i n="[smartphones_data_clean].[model].&amp;[Samsung Galaxy A53 (8GB RAM + 256GB)]" c="Samsung Galaxy A53 (8GB RAM + 256GB)"/>
              <i n="[smartphones_data_clean].[model].&amp;[Samsung Galaxy A73 5G]" c="Samsung Galaxy A73 5G"/>
              <i n="[smartphones_data_clean].[model].&amp;[Samsung Galaxy A73 5G (8GB RAM + 256GB)]" c="Samsung Galaxy A73 5G (8GB RAM + 256GB)"/>
              <i n="[smartphones_data_clean].[model].&amp;[Samsung Galaxy A74 5G]" c="Samsung Galaxy A74 5G"/>
              <i n="[smartphones_data_clean].[model].&amp;[Samsung Galaxy A75 5G]" c="Samsung Galaxy A75 5G"/>
              <i n="[smartphones_data_clean].[model].&amp;[Samsung Galaxy A82 5G]" c="Samsung Galaxy A82 5G"/>
              <i n="[smartphones_data_clean].[model].&amp;[Samsung Galaxy A83 5G]" c="Samsung Galaxy A83 5G"/>
              <i n="[smartphones_data_clean].[model].&amp;[Samsung Galaxy A9 Pro (2019)]" c="Samsung Galaxy A9 Pro (2019)"/>
              <i n="[smartphones_data_clean].[model].&amp;[Samsung Galaxy A92 5G]" c="Samsung Galaxy A92 5G"/>
              <i n="[smartphones_data_clean].[model].&amp;[Samsung Galaxy Note 10 Lite]" c="Samsung Galaxy Note 10 Lite"/>
              <i n="[smartphones_data_clean].[model].&amp;[Samsung Galaxy Note 10 Plus]" c="Samsung Galaxy Note 10 Plus"/>
              <i n="[smartphones_data_clean].[model].&amp;[Samsung Galaxy Note 10 Plus 5G]" c="Samsung Galaxy Note 10 Plus 5G"/>
              <i n="[smartphones_data_clean].[model].&amp;[Samsung Galaxy Note 20]" c="Samsung Galaxy Note 20"/>
              <i n="[smartphones_data_clean].[model].&amp;[Samsung Galaxy Note 30 Ultra 5G]" c="Samsung Galaxy Note 30 Ultra 5G"/>
              <i n="[smartphones_data_clean].[model].&amp;[Samsung Galaxy S10 5G]" c="Samsung Galaxy S10 5G"/>
              <i n="[smartphones_data_clean].[model].&amp;[Samsung Galaxy S10 Plus]" c="Samsung Galaxy S10 Plus"/>
              <i n="[smartphones_data_clean].[model].&amp;[Samsung Galaxy S20]" c="Samsung Galaxy S20"/>
              <i n="[smartphones_data_clean].[model].&amp;[Samsung Galaxy S20 5G]" c="Samsung Galaxy S20 5G"/>
              <i n="[smartphones_data_clean].[model].&amp;[Samsung Galaxy S20 Plus]" c="Samsung Galaxy S20 Plus"/>
              <i n="[smartphones_data_clean].[model].&amp;[Samsung Galaxy S20 Plus 5G]" c="Samsung Galaxy S20 Plus 5G"/>
              <i n="[smartphones_data_clean].[model].&amp;[Samsung Galaxy S20 Ultra 5G]" c="Samsung Galaxy S20 Ultra 5G"/>
              <i n="[smartphones_data_clean].[model].&amp;[Samsung Galaxy S21]" c="Samsung Galaxy S21"/>
              <i n="[smartphones_data_clean].[model].&amp;[Samsung Galaxy S21 FE 5G]" c="Samsung Galaxy S21 FE 5G"/>
              <i n="[smartphones_data_clean].[model].&amp;[Samsung Galaxy S21 FE 5G (8GB RAM + 256GB)]" c="Samsung Galaxy S21 FE 5G (8GB RAM + 256GB)"/>
              <i n="[smartphones_data_clean].[model].&amp;[Samsung Galaxy S21 Plus]" c="Samsung Galaxy S21 Plus"/>
              <i n="[smartphones_data_clean].[model].&amp;[Samsung Galaxy S21 Ultra]" c="Samsung Galaxy S21 Ultra"/>
              <i n="[smartphones_data_clean].[model].&amp;[Samsung Galaxy S21 Ultra 5G (12GB RAM + 128GB)]" c="Samsung Galaxy S21 Ultra 5G (12GB RAM + 128GB)"/>
              <i n="[smartphones_data_clean].[model].&amp;[Samsung Galaxy S22 5G]" c="Samsung Galaxy S22 5G"/>
              <i n="[smartphones_data_clean].[model].&amp;[Samsung Galaxy S22 5G (8GB RAM + 256GB)]" c="Samsung Galaxy S22 5G (8GB RAM + 256GB)"/>
              <i n="[smartphones_data_clean].[model].&amp;[Samsung Galaxy S22 FE 5G]" c="Samsung Galaxy S22 FE 5G"/>
              <i n="[smartphones_data_clean].[model].&amp;[Samsung Galaxy S22 Plus 5G]" c="Samsung Galaxy S22 Plus 5G"/>
              <i n="[smartphones_data_clean].[model].&amp;[Samsung Galaxy S22 Plus 5G (8GB RAM + 256GB)]" c="Samsung Galaxy S22 Plus 5G (8GB RAM + 256GB)"/>
              <i n="[smartphones_data_clean].[model].&amp;[Samsung Galaxy S22 Ultra 5G]" c="Samsung Galaxy S22 Ultra 5G"/>
              <i n="[smartphones_data_clean].[model].&amp;[Samsung Galaxy S22 Ultra 5G (12GB RAM + 512GB)]" c="Samsung Galaxy S22 Ultra 5G (12GB RAM + 512GB)"/>
              <i n="[smartphones_data_clean].[model].&amp;[Samsung Galaxy S22 Ultra 5G (8GB RAM + 128GB)]" c="Samsung Galaxy S22 Ultra 5G (8GB RAM + 128GB)"/>
              <i n="[smartphones_data_clean].[model].&amp;[Samsung Galaxy S23]" c="Samsung Galaxy S23"/>
              <i n="[smartphones_data_clean].[model].&amp;[Samsung Galaxy S23 FE 5G]" c="Samsung Galaxy S23 FE 5G"/>
              <i n="[smartphones_data_clean].[model].&amp;[Samsung Galaxy S23 Plus]" c="Samsung Galaxy S23 Plus"/>
              <i n="[smartphones_data_clean].[model].&amp;[Samsung Galaxy S23 Ultra 5G]" c="Samsung Galaxy S23 Ultra 5G"/>
              <i n="[smartphones_data_clean].[model].&amp;[Samsung Galaxy S24 Ultra]" c="Samsung Galaxy S24 Ultra"/>
              <i n="[smartphones_data_clean].[model].&amp;[Samsung Galaxy Z Flip 3]" c="Samsung Galaxy Z Flip 3"/>
              <i n="[smartphones_data_clean].[model].&amp;[Samsung Galaxy Z Flip 4 5G]" c="Samsung Galaxy Z Flip 4 5G"/>
              <i n="[smartphones_data_clean].[model].&amp;[Samsung Galaxy Z Fold 3]" c="Samsung Galaxy Z Fold 3"/>
              <i n="[smartphones_data_clean].[model].&amp;[Samsung Galaxy Z Fold 4]" c="Samsung Galaxy Z Fold 4"/>
              <i n="[smartphones_data_clean].[model].&amp;[Samsung Galaxy Z Fold 4 (12GB RAM + 1TB)]" c="Samsung Galaxy Z Fold 4 (12GB RAM + 1TB)"/>
              <i n="[smartphones_data_clean].[model].&amp;[Sharp Aquos R5G]" c="Sharp Aquos R5G"/>
              <i n="[smartphones_data_clean].[model].&amp;[Sony Xperia 1 II]" c="Sony Xperia 1 II"/>
              <i n="[smartphones_data_clean].[model].&amp;[Sony Xperia 1 IV (12GB RAM + 512GB)]" c="Sony Xperia 1 IV (12GB RAM + 512GB)"/>
              <i n="[smartphones_data_clean].[model].&amp;[Sony Xperia 5 II]" c="Sony Xperia 5 II"/>
              <i n="[smartphones_data_clean].[model].&amp;[Sony Xperia 5 IV 5G]" c="Sony Xperia 5 IV 5G"/>
              <i n="[smartphones_data_clean].[model].&amp;[Sony Xperia Pro-I]" c="Sony Xperia Pro-I"/>
              <i n="[smartphones_data_clean].[model].&amp;[Tecno Phantom X2]" c="Tecno Phantom X2"/>
              <i n="[smartphones_data_clean].[model].&amp;[Tecno Phantom X2 Pro]" c="Tecno Phantom X2 Pro"/>
              <i n="[smartphones_data_clean].[model].&amp;[Tesla Pi Phone]" c="Tesla Pi Phone"/>
              <i n="[smartphones_data_clean].[model].&amp;[Vertu Signature Touch]" c="Vertu Signature Touch"/>
              <i n="[smartphones_data_clean].[model].&amp;[Vivo S16 Pro]" c="Vivo S16 Pro"/>
              <i n="[smartphones_data_clean].[model].&amp;[Vivo S17 Pro]" c="Vivo S17 Pro"/>
              <i n="[smartphones_data_clean].[model].&amp;[Vivo V23 Pro 5G (12GB RAM + 256GB)]" c="Vivo V23 Pro 5G (12GB RAM + 256GB)"/>
              <i n="[smartphones_data_clean].[model].&amp;[Vivo V25 Pro (12GB RAM + 256GB)]" c="Vivo V25 Pro (12GB RAM + 256GB)"/>
              <i n="[smartphones_data_clean].[model].&amp;[Vivo V25 Pro 5G]" c="Vivo V25 Pro 5G"/>
              <i n="[smartphones_data_clean].[model].&amp;[Vivo V26 Pro]" c="Vivo V26 Pro"/>
              <i n="[smartphones_data_clean].[model].&amp;[Vivo V27 Pro]" c="Vivo V27 Pro"/>
              <i n="[smartphones_data_clean].[model].&amp;[Vivo X Fold 2]" c="Vivo X Fold 2"/>
              <i n="[smartphones_data_clean].[model].&amp;[Vivo X Fold 5G]" c="Vivo X Fold 5G"/>
              <i n="[smartphones_data_clean].[model].&amp;[Vivo X Fold 5G (12GB RAM + 512GB)]" c="Vivo X Fold 5G (12GB RAM + 512GB)"/>
              <i n="[smartphones_data_clean].[model].&amp;[Vivo X Fold Plus]" c="Vivo X Fold Plus"/>
              <i n="[smartphones_data_clean].[model].&amp;[Vivo X Note 5G (12GB RAM + 512GB)]" c="Vivo X Note 5G (12GB RAM + 512GB)"/>
              <i n="[smartphones_data_clean].[model].&amp;[Vivo X80 5G]" c="Vivo X80 5G"/>
              <i n="[smartphones_data_clean].[model].&amp;[Vivo X80 5G (12GB RAM + 256GB)]" c="Vivo X80 5G (12GB RAM + 256GB)"/>
              <i n="[smartphones_data_clean].[model].&amp;[Vivo X80 Pro 5G]" c="Vivo X80 Pro 5G"/>
              <i n="[smartphones_data_clean].[model].&amp;[Vivo X80 Pro Plus 5G]" c="Vivo X80 Pro Plus 5G"/>
              <i n="[smartphones_data_clean].[model].&amp;[Vivo X90 5G]" c="Vivo X90 5G"/>
              <i n="[smartphones_data_clean].[model].&amp;[Vivo X90 Pro 5G]" c="Vivo X90 Pro 5G"/>
              <i n="[smartphones_data_clean].[model].&amp;[Vivo X90 Pro Plus 5G]" c="Vivo X90 Pro Plus 5G"/>
              <i n="[smartphones_data_clean].[model].&amp;[Xiaomi 11T Pro 5G (12GB RAM + 256GB)]" c="Xiaomi 11T Pro 5G (12GB RAM + 256GB)"/>
              <i n="[smartphones_data_clean].[model].&amp;[Xiaomi 12 Pro 5G]" c="Xiaomi 12 Pro 5G"/>
              <i n="[smartphones_data_clean].[model].&amp;[Xiaomi 12 Pro 5G (12GB RAM + 256GB)]" c="Xiaomi 12 Pro 5G (12GB RAM + 256GB)"/>
              <i n="[smartphones_data_clean].[model].&amp;[Xiaomi 12 Ultra 5G]" c="Xiaomi 12 Ultra 5G"/>
              <i n="[smartphones_data_clean].[model].&amp;[Xiaomi 12S Ultra]" c="Xiaomi 12S Ultra"/>
              <i n="[smartphones_data_clean].[model].&amp;[Xiaomi 12T]" c="Xiaomi 12T"/>
              <i n="[smartphones_data_clean].[model].&amp;[Xiaomi 12T Pro 5G]" c="Xiaomi 12T Pro 5G"/>
              <i n="[smartphones_data_clean].[model].&amp;[Xiaomi 13 5G]" c="Xiaomi 13 5G"/>
              <i n="[smartphones_data_clean].[model].&amp;[Xiaomi 13 Pro 5G]" c="Xiaomi 13 Pro 5G"/>
              <i n="[smartphones_data_clean].[model].&amp;[Xiaomi 13 Ultra 5G]" c="Xiaomi 13 Ultra 5G"/>
              <i n="[smartphones_data_clean].[model].&amp;[Xiaomi 14]" c="Xiaomi 14"/>
              <i n="[smartphones_data_clean].[model].&amp;[Xiaomi Mi 10 5G (8GB RAM + 256GB)]" c="Xiaomi Mi 10 5G (8GB RAM + 256GB)"/>
              <i n="[smartphones_data_clean].[model].&amp;[Xiaomi Mi 12 5G]" c="Xiaomi Mi 12 5G"/>
              <i n="[smartphones_data_clean].[model].&amp;[Xiaomi Mi Mix Alpha]" c="Xiaomi Mi Mix Alpha"/>
              <i n="[smartphones_data_clean].[model].&amp;[Xiaomi Mi Mix Fold]" c="Xiaomi Mi Mix Fold"/>
              <i n="[smartphones_data_clean].[model].&amp;[Xiaomi Mix Fold 2 5G]" c="Xiaomi Mix Fold 2 5G"/>
              <i n="[smartphones_data_clean].[model].&amp;[Xiaomi Redmi K20 Pro Signature Edition]" c="Xiaomi Redmi K20 Pro Signature Edition"/>
              <i n="[smartphones_data_clean].[model].&amp;[Xiaomi Redmi K50 Ultra 5G]" c="Xiaomi Redmi K50 Ultra 5G"/>
              <i n="[smartphones_data_clean].[model].&amp;[Xiaomi Redmi K60 Gaming Edition]" c="Xiaomi Redmi K60 Gaming Edition"/>
              <i n="[smartphones_data_clean].[model].&amp;[Xiaomi Redmi K60 Pro]" c="Xiaomi Redmi K60 Pro"/>
              <i n="[smartphones_data_clean].[model].&amp;[ZTE Axon 40 Ultra 5G]" c="ZTE Axon 40 Ultra 5G"/>
              <i n="[smartphones_data_clean].[model].&amp;[Apple iPhone 9]" c="Apple iPhone 9" nd="1"/>
              <i n="[smartphones_data_clean].[model].&amp;[Blackview BV5200 Pro]" c="Blackview BV5200 Pro" nd="1"/>
              <i n="[smartphones_data_clean].[model].&amp;[BLU F91 5G]" c="BLU F91 5G" nd="1"/>
              <i n="[smartphones_data_clean].[model].&amp;[CAT S22 Flip]" c="CAT S22 Flip" nd="1"/>
              <i n="[smartphones_data_clean].[model].&amp;[Cola Phone]" c="Cola Phone" nd="1"/>
              <i n="[smartphones_data_clean].[model].&amp;[Doogee S99]" c="Doogee S99" nd="1"/>
              <i n="[smartphones_data_clean].[model].&amp;[Duoqin F22 Pro]" c="Duoqin F22 Pro" nd="1"/>
              <i n="[smartphones_data_clean].[model].&amp;[Gionee G13 Pro]" c="Gionee G13 Pro" nd="1"/>
              <i n="[smartphones_data_clean].[model].&amp;[Gionee K10]" c="Gionee K10" nd="1"/>
              <i n="[smartphones_data_clean].[model].&amp;[Gionee M12 Pro]" c="Gionee M12 Pro" nd="1"/>
              <i n="[smartphones_data_clean].[model].&amp;[Google Pixel 2 XL]" c="Google Pixel 2 XL" nd="1"/>
              <i n="[smartphones_data_clean].[model].&amp;[Google Pixel 3a XL]" c="Google Pixel 3a XL" nd="1"/>
              <i n="[smartphones_data_clean].[model].&amp;[Google Pixel 4]" c="Google Pixel 4" nd="1"/>
              <i n="[smartphones_data_clean].[model].&amp;[Google Pixel 5A]" c="Google Pixel 5A" nd="1"/>
              <i n="[smartphones_data_clean].[model].&amp;[Google Pixel 6A]" c="Google Pixel 6A" nd="1"/>
              <i n="[smartphones_data_clean].[model].&amp;[Google Pixel 7A]" c="Google Pixel 7A" nd="1"/>
              <i n="[smartphones_data_clean].[model].&amp;[Honor 50]" c="Honor 50" nd="1"/>
              <i n="[smartphones_data_clean].[model].&amp;[Honor 60 SE 5G]" c="Honor 60 SE 5G" nd="1"/>
              <i n="[smartphones_data_clean].[model].&amp;[Honor 70 5G (8GB RAM + 256GB)]" c="Honor 70 5G (8GB RAM + 256GB)" nd="1"/>
              <i n="[smartphones_data_clean].[model].&amp;[Honor Play 30]" c="Honor Play 30" nd="1"/>
              <i n="[smartphones_data_clean].[model].&amp;[Honor X6]" c="Honor X6" nd="1"/>
              <i n="[smartphones_data_clean].[model].&amp;[Honor X7a]" c="Honor X7a" nd="1"/>
              <i n="[smartphones_data_clean].[model].&amp;[Honor X8]" c="Honor X8" nd="1"/>
              <i n="[smartphones_data_clean].[model].&amp;[Honor X8 5G]" c="Honor X8 5G" nd="1"/>
              <i n="[smartphones_data_clean].[model].&amp;[Honor X9 5G]" c="Honor X9 5G" nd="1"/>
              <i n="[smartphones_data_clean].[model].&amp;[Honor X9a]" c="Honor X9a" nd="1"/>
              <i n="[smartphones_data_clean].[model].&amp;[Huawei Honor 9N]" c="Huawei Honor 9N" nd="1"/>
              <i n="[smartphones_data_clean].[model].&amp;[Huawei Nova 10]" c="Huawei Nova 10" nd="1"/>
              <i n="[smartphones_data_clean].[model].&amp;[Huawei Nova 10 SE]" c="Huawei Nova 10 SE" nd="1"/>
              <i n="[smartphones_data_clean].[model].&amp;[Huawei Nova 7i]" c="Huawei Nova 7i" nd="1"/>
              <i n="[smartphones_data_clean].[model].&amp;[Huawei Nova 9]" c="Huawei Nova 9" nd="1"/>
              <i n="[smartphones_data_clean].[model].&amp;[Huawei Nova 9 SE]" c="Huawei Nova 9 SE" nd="1"/>
              <i n="[smartphones_data_clean].[model].&amp;[Huawei Nova Y61]" c="Huawei Nova Y61" nd="1"/>
              <i n="[smartphones_data_clean].[model].&amp;[Huawei Nova Y90]" c="Huawei Nova Y90" nd="1"/>
              <i n="[smartphones_data_clean].[model].&amp;[iKall Z18]" c="iKall Z18" nd="1"/>
              <i n="[smartphones_data_clean].[model].&amp;[iKall Z19]" c="iKall Z19" nd="1"/>
              <i n="[smartphones_data_clean].[model].&amp;[iKall Z19 Pro]" c="iKall Z19 Pro" nd="1"/>
              <i n="[smartphones_data_clean].[model].&amp;[Infinix Hot 11S]" c="Infinix Hot 11S" nd="1"/>
              <i n="[smartphones_data_clean].[model].&amp;[Infinix Hot 12]" c="Infinix Hot 12" nd="1"/>
              <i n="[smartphones_data_clean].[model].&amp;[Infinix Hot 12 Play]" c="Infinix Hot 12 Play" nd="1"/>
              <i n="[smartphones_data_clean].[model].&amp;[Infinix Hot 12 Pro]" c="Infinix Hot 12 Pro" nd="1"/>
              <i n="[smartphones_data_clean].[model].&amp;[Infinix Hot 12 Pro (8GB RAM+ 128GB)]" c="Infinix Hot 12 Pro (8GB RAM+ 128GB)" nd="1"/>
              <i n="[smartphones_data_clean].[model].&amp;[Infinix Hot 20]" c="Infinix Hot 20" nd="1"/>
              <i n="[smartphones_data_clean].[model].&amp;[Infinix Hot 20 (6GB RAM+ 128GB)]" c="Infinix Hot 20 (6GB RAM+ 128GB)" nd="1"/>
              <i n="[smartphones_data_clean].[model].&amp;[Infinix Hot 20 Play]" c="Infinix Hot 20 Play" nd="1"/>
              <i n="[smartphones_data_clean].[model].&amp;[Infinix Hot 20i]" c="Infinix Hot 20i" nd="1"/>
              <i n="[smartphones_data_clean].[model].&amp;[Infinix Hot 20S]" c="Infinix Hot 20S" nd="1"/>
              <i n="[smartphones_data_clean].[model].&amp;[Infinix Note 11 (6GB RAM + 128GB)]" c="Infinix Note 11 (6GB RAM + 128GB)" nd="1"/>
              <i n="[smartphones_data_clean].[model].&amp;[Infinix Note 11S (8GB RAM + 128GB)]" c="Infinix Note 11S (8GB RAM + 128GB)" nd="1"/>
              <i n="[smartphones_data_clean].[model].&amp;[Infinix Note 12]" c="Infinix Note 12" nd="1"/>
              <i n="[smartphones_data_clean].[model].&amp;[Infinix Note 12 (6GB RAM + 128GB)]" c="Infinix Note 12 (6GB RAM + 128GB)" nd="1"/>
              <i n="[smartphones_data_clean].[model].&amp;[Infinix Note 12 (G96)]" c="Infinix Note 12 (G96)" nd="1"/>
              <i n="[smartphones_data_clean].[model].&amp;[Infinix Note 12 5G]" c="Infinix Note 12 5G" nd="1"/>
              <i n="[smartphones_data_clean].[model].&amp;[Infinix Note 12 Pro]" c="Infinix Note 12 Pro" nd="1"/>
              <i n="[smartphones_data_clean].[model].&amp;[Infinix Note 12 Pro 5G]" c="Infinix Note 12 Pro 5G" nd="1"/>
              <i n="[smartphones_data_clean].[model].&amp;[Infinix Note 12 Turbo]" c="Infinix Note 12 Turbo" nd="1"/>
              <i n="[smartphones_data_clean].[model].&amp;[Infinix Note 12 VIP]" c="Infinix Note 12 VIP" nd="1"/>
              <i n="[smartphones_data_clean].[model].&amp;[Infinix Note 12i (2022)]" c="Infinix Note 12i (2022)" nd="1"/>
              <i n="[smartphones_data_clean].[model].&amp;[Infinix Note 13 Pro]" c="Infinix Note 13 Pro" nd="1"/>
              <i n="[smartphones_data_clean].[model].&amp;[Infinix Smart 6]" c="Infinix Smart 6" nd="1"/>
              <i n="[smartphones_data_clean].[model].&amp;[Infinix Smart 6 HD]" c="Infinix Smart 6 HD" nd="1"/>
              <i n="[smartphones_data_clean].[model].&amp;[Infinix Smart 6 Plus]" c="Infinix Smart 6 Plus" nd="1"/>
              <i n="[smartphones_data_clean].[model].&amp;[Infinix Zero 20]" c="Infinix Zero 20" nd="1"/>
              <i n="[smartphones_data_clean].[model].&amp;[Infinix Zero 5G 2023]" c="Infinix Zero 5G 2023" nd="1"/>
              <i n="[smartphones_data_clean].[model].&amp;[Infinix Zero X Pro]" c="Infinix Zero X Pro" nd="1"/>
              <i n="[smartphones_data_clean].[model].&amp;[iQOO 7]" c="iQOO 7" nd="1"/>
              <i n="[smartphones_data_clean].[model].&amp;[iQOO 9 5G]" c="iQOO 9 5G" nd="1"/>
              <i n="[smartphones_data_clean].[model].&amp;[iQOO 9 SE 5G]" c="iQOO 9 SE 5G" nd="1"/>
              <i n="[smartphones_data_clean].[model].&amp;[iQOO 9 SE 5G (12GB RAM + 256GB)]" c="iQOO 9 SE 5G (12GB RAM + 256GB)" nd="1"/>
              <i n="[smartphones_data_clean].[model].&amp;[iQOO Neo 6 5G]" c="iQOO Neo 6 5G" nd="1"/>
              <i n="[smartphones_data_clean].[model].&amp;[iQOO Neo 6 5G (12GB RAM + 256GB)]" c="iQOO Neo 6 5G (12GB RAM + 256GB)" nd="1"/>
              <i n="[smartphones_data_clean].[model].&amp;[iQOO Neo 6 SE 5G]" c="iQOO Neo 6 SE 5G" nd="1"/>
              <i n="[smartphones_data_clean].[model].&amp;[iQOO Neo 7 5G]" c="iQOO Neo 7 5G" nd="1"/>
              <i n="[smartphones_data_clean].[model].&amp;[iQOO Neo 7 Racing Edition]" c="iQOO Neo 7 Racing Edition" nd="1"/>
              <i n="[smartphones_data_clean].[model].&amp;[iQOO Neo 7 SE 5G]" c="iQOO Neo 7 SE 5G" nd="1"/>
              <i n="[smartphones_data_clean].[model].&amp;[iQOO Z6 4G]" c="iQOO Z6 4G" nd="1"/>
              <i n="[smartphones_data_clean].[model].&amp;[iQOO Z6 4G (6GB RAM + 128GB)]" c="iQOO Z6 4G (6GB RAM + 128GB)" nd="1"/>
              <i n="[smartphones_data_clean].[model].&amp;[iQOO Z6 5G]" c="iQOO Z6 5G" nd="1"/>
              <i n="[smartphones_data_clean].[model].&amp;[iQOO Z6 5G (6GB RAM + 128GB)]" c="iQOO Z6 5G (6GB RAM + 128GB)" nd="1"/>
              <i n="[smartphones_data_clean].[model].&amp;[iQOO Z6 5G (8GB RAM + 128GB)]" c="iQOO Z6 5G (8GB RAM + 128GB)" nd="1"/>
              <i n="[smartphones_data_clean].[model].&amp;[iQOO Z6 Lite (6GB RAM + 128GB)]" c="iQOO Z6 Lite (6GB RAM + 128GB)" nd="1"/>
              <i n="[smartphones_data_clean].[model].&amp;[iQOO Z6 Lite 5G]" c="iQOO Z6 Lite 5G" nd="1"/>
              <i n="[smartphones_data_clean].[model].&amp;[iQOO Z6 Pro 5G]" c="iQOO Z6 Pro 5G" nd="1"/>
              <i n="[smartphones_data_clean].[model].&amp;[iQOO Z6 Pro 5G (12GB RAM + 256GB)]" c="iQOO Z6 Pro 5G (12GB RAM + 256GB)" nd="1"/>
              <i n="[smartphones_data_clean].[model].&amp;[iQOO Z6 Pro 5G (8GB RAM + 128GB)]" c="iQOO Z6 Pro 5G (8GB RAM + 128GB)" nd="1"/>
              <i n="[smartphones_data_clean].[model].&amp;[iQOO Z7 5G]" c="iQOO Z7 5G" nd="1"/>
              <i n="[smartphones_data_clean].[model].&amp;[iQOO Z7 Pro 5G]" c="iQOO Z7 Pro 5G" nd="1"/>
              <i n="[smartphones_data_clean].[model].&amp;[iQOO Z8 5G]" c="iQOO Z8 5G" nd="1"/>
              <i n="[smartphones_data_clean].[model].&amp;[iQOO Z9]" c="iQOO Z9" nd="1"/>
              <i n="[smartphones_data_clean].[model].&amp;[Itel A23 Pro]" c="Itel A23 Pro" nd="1"/>
              <i n="[smartphones_data_clean].[model].&amp;[itel A23s]" c="itel A23s" nd="1"/>
              <i n="[smartphones_data_clean].[model].&amp;[Itel A24 Pro]" c="Itel A24 Pro" nd="1"/>
              <i n="[smartphones_data_clean].[model].&amp;[itel A56]" c="itel A56" nd="1"/>
              <i n="[smartphones_data_clean].[model].&amp;[itel P36]" c="itel P36" nd="1"/>
              <i n="[smartphones_data_clean].[model].&amp;[itel S16]" c="itel S16" nd="1"/>
              <i n="[smartphones_data_clean].[model].&amp;[itel S16 Pro]" c="itel S16 Pro" nd="1"/>
              <i n="[smartphones_data_clean].[model].&amp;[itel Vision 1 (3GB RAM + 32GB)]" c="itel Vision 1 (3GB RAM + 32GB)" nd="1"/>
              <i n="[smartphones_data_clean].[model].&amp;[itel Vision 3]" c="itel Vision 3" nd="1"/>
              <i n="[smartphones_data_clean].[model].&amp;[itel Vision 3 (2GB RAM + 32GB)]" c="itel Vision 3 (2GB RAM + 32GB)" nd="1"/>
              <i n="[smartphones_data_clean].[model].&amp;[Jio JioPhone 5G]" c="Jio JioPhone 5G" nd="1"/>
              <i n="[smartphones_data_clean].[model].&amp;[Jio JioPhone Next]" c="Jio JioPhone Next" nd="1"/>
              <i n="[smartphones_data_clean].[model].&amp;[Jio JioPhone Next (3GB RAM + 32GB)]" c="Jio JioPhone Next (3GB RAM + 32GB)" nd="1"/>
              <i n="[smartphones_data_clean].[model].&amp;[Jio Phone 3]" c="Jio Phone 3" nd="1"/>
              <i n="[smartphones_data_clean].[model].&amp;[Lava Agni 5G]" c="Lava Agni 5G" nd="1"/>
              <i n="[smartphones_data_clean].[model].&amp;[Lava Blaze 5G]" c="Lava Blaze 5G" nd="1"/>
              <i n="[smartphones_data_clean].[model].&amp;[Lava Blaze NXT]" c="Lava Blaze NXT" nd="1"/>
              <i n="[smartphones_data_clean].[model].&amp;[Lava X3]" c="Lava X3" nd="1"/>
              <i n="[smartphones_data_clean].[model].&amp;[LeEco S1 Pro]" c="LeEco S1 Pro" nd="1"/>
              <i n="[smartphones_data_clean].[model].&amp;[Letv Y1 Pro]" c="Letv Y1 Pro" nd="1"/>
              <i n="[smartphones_data_clean].[model].&amp;[Letv Y1 Pro Plus]" c="Letv Y1 Pro Plus" nd="1"/>
              <i n="[smartphones_data_clean].[model].&amp;[Letv Y2 Pro]" c="Letv Y2 Pro" nd="1"/>
              <i n="[smartphones_data_clean].[model].&amp;[Lyf Earth 1]" c="Lyf Earth 1" nd="1"/>
              <i n="[smartphones_data_clean].[model].&amp;[Lyf Earth 2]" c="Lyf Earth 2" nd="1"/>
              <i n="[smartphones_data_clean].[model].&amp;[Micromax IN 2B]" c="Micromax IN 2B" nd="1"/>
              <i n="[smartphones_data_clean].[model].&amp;[Micromax IN 2B (6GB RAM + 64GB)]" c="Micromax IN 2B (6GB RAM + 64GB)" nd="1"/>
              <i n="[smartphones_data_clean].[model].&amp;[Micromax IN 2C]" c="Micromax IN 2C" nd="1"/>
              <i n="[smartphones_data_clean].[model].&amp;[Motorola Edge 20 Fusion 5G]" c="Motorola Edge 20 Fusion 5G" nd="1"/>
              <i n="[smartphones_data_clean].[model].&amp;[Motorola Edge 30 5G]" c="Motorola Edge 30 5G" nd="1"/>
              <i n="[smartphones_data_clean].[model].&amp;[Motorola Edge 30 5G (8GB RAM + 128GB)]" c="Motorola Edge 30 5G (8GB RAM + 128GB)" nd="1"/>
              <i n="[smartphones_data_clean].[model].&amp;[Motorola Edge 30 Pro 5G]" c="Motorola Edge 30 Pro 5G" nd="1"/>
              <i n="[smartphones_data_clean].[model].&amp;[Motorola Edge 40 5G]" c="Motorola Edge 40 5G" nd="1"/>
              <i n="[smartphones_data_clean].[model].&amp;[Motorola Edge S]" c="Motorola Edge S" nd="1"/>
              <i n="[smartphones_data_clean].[model].&amp;[Motorola Moto E13]" c="Motorola Moto E13" nd="1"/>
              <i n="[smartphones_data_clean].[model].&amp;[Motorola Moto E22s]" c="Motorola Moto E22s" nd="1"/>
              <i n="[smartphones_data_clean].[model].&amp;[Motorola Moto E32]" c="Motorola Moto E32" nd="1"/>
              <i n="[smartphones_data_clean].[model].&amp;[Motorola Moto E32s]" c="Motorola Moto E32s" nd="1"/>
              <i n="[smartphones_data_clean].[model].&amp;[Motorola Moto E32s (4GB RAM + 64GB)]" c="Motorola Moto E32s (4GB RAM + 64GB)" nd="1"/>
              <i n="[smartphones_data_clean].[model].&amp;[Motorola Moto E40]" c="Motorola Moto E40" nd="1"/>
              <i n="[smartphones_data_clean].[model].&amp;[Motorola Moto Edge 30 Neo]" c="Motorola Moto Edge 30 Neo" nd="1"/>
              <i n="[smartphones_data_clean].[model].&amp;[Motorola Moto Edge S30 5G]" c="Motorola Moto Edge S30 5G" nd="1"/>
              <i n="[smartphones_data_clean].[model].&amp;[Motorola Moto Edge S30 Pro]" c="Motorola Moto Edge S30 Pro" nd="1"/>
              <i n="[smartphones_data_clean].[model].&amp;[Motorola Moto G 5G]" c="Motorola Moto G 5G" nd="1"/>
              <i n="[smartphones_data_clean].[model].&amp;[Motorola Moto G13]" c="Motorola Moto G13" nd="1"/>
              <i n="[smartphones_data_clean].[model].&amp;[Motorola Moto G22]" c="Motorola Moto G22" nd="1"/>
              <i n="[smartphones_data_clean].[model].&amp;[Motorola Moto G23]" c="Motorola Moto G23" nd="1"/>
              <i n="[smartphones_data_clean].[model].&amp;[Motorola Moto G31]" c="Motorola Moto G31" nd="1"/>
              <i n="[smartphones_data_clean].[model].&amp;[Motorola Moto G31 (6GB RAM+ 128GB)]" c="Motorola Moto G31 (6GB RAM+ 128GB)" nd="1"/>
              <i n="[smartphones_data_clean].[model].&amp;[Motorola Moto G32]" c="Motorola Moto G32" nd="1"/>
              <i n="[smartphones_data_clean].[model].&amp;[Motorola Moto G40 Fusion]" c="Motorola Moto G40 Fusion" nd="1"/>
              <i n="[smartphones_data_clean].[model].&amp;[Motorola Moto G42]" c="Motorola Moto G42" nd="1"/>
              <i n="[smartphones_data_clean].[model].&amp;[Motorola Moto G51 5G]" c="Motorola Moto G51 5G" nd="1"/>
              <i n="[smartphones_data_clean].[model].&amp;[Motorola Moto G52]" c="Motorola Moto G52" nd="1"/>
              <i n="[smartphones_data_clean].[model].&amp;[Motorola Moto G52 (6GB RAM + 128GB)]" c="Motorola Moto G52 (6GB RAM + 128GB)" nd="1"/>
              <i n="[smartphones_data_clean].[model].&amp;[Motorola Moto G52 5G]" c="Motorola Moto G52 5G" nd="1"/>
              <i n="[smartphones_data_clean].[model].&amp;[Motorola Moto G53]" c="Motorola Moto G53" nd="1"/>
              <i n="[smartphones_data_clean].[model].&amp;[Motorola Moto G60]" c="Motorola Moto G60" nd="1"/>
              <i n="[smartphones_data_clean].[model].&amp;[Motorola Moto G62 (8GB RAM + 128GB)]" c="Motorola Moto G62 (8GB RAM + 128GB)" nd="1"/>
              <i n="[smartphones_data_clean].[model].&amp;[Motorola Moto G62 5G]" c="Motorola Moto G62 5G" nd="1"/>
              <i n="[smartphones_data_clean].[model].&amp;[Motorola Moto G71 5G]" c="Motorola Moto G71 5G" nd="1"/>
              <i n="[smartphones_data_clean].[model].&amp;[Motorola Moto G72]" c="Motorola Moto G72" nd="1"/>
              <i n="[smartphones_data_clean].[model].&amp;[Motorola Moto G72 4G]" c="Motorola Moto G72 4G" nd="1"/>
              <i n="[smartphones_data_clean].[model].&amp;[Motorola Moto G73]" c="Motorola Moto G73" nd="1"/>
              <i n="[smartphones_data_clean].[model].&amp;[Motorola Moto G82 (8GB RAM + 128GB)]" c="Motorola Moto G82 (8GB RAM + 128GB)" nd="1"/>
              <i n="[smartphones_data_clean].[model].&amp;[Motorola Moto G82 5G]" c="Motorola Moto G82 5G" nd="1"/>
              <i n="[smartphones_data_clean].[model].&amp;[Motorola Moto G91 5G]" c="Motorola Moto G91 5G" nd="1"/>
              <i n="[smartphones_data_clean].[model].&amp;[Motorola Moto S30 Pro]" c="Motorola Moto S30 Pro" nd="1"/>
              <i n="[smartphones_data_clean].[model].&amp;[Motorola One Fusion Plus]" c="Motorola One Fusion Plus" nd="1"/>
              <i n="[smartphones_data_clean].[model].&amp;[Motorola One Macro]" c="Motorola One Macro" nd="1"/>
              <i n="[smartphones_data_clean].[model].&amp;[Nokia C01 Plus]" c="Nokia C01 Plus" nd="1"/>
              <i n="[smartphones_data_clean].[model].&amp;[Nokia C21 Plus (4GB RAM + 64GB)]" c="Nokia C21 Plus (4GB RAM + 64GB)" nd="1"/>
              <i n="[smartphones_data_clean].[model].&amp;[Nokia C31]" c="Nokia C31" nd="1"/>
              <i n="[smartphones_data_clean].[model].&amp;[Nokia G11 Plus]" c="Nokia G11 Plus" nd="1"/>
              <i n="[smartphones_data_clean].[model].&amp;[Nokia G21]" c="Nokia G21" nd="1"/>
              <i n="[smartphones_data_clean].[model].&amp;[Nokia G21 (6GB RAM + 128GB)]" c="Nokia G21 (6GB RAM + 128GB)" nd="1"/>
              <i n="[smartphones_data_clean].[model].&amp;[Nokia G60]" c="Nokia G60" nd="1"/>
              <i n="[smartphones_data_clean].[model].&amp;[Nokia X100 5G]" c="Nokia X100 5G" nd="1"/>
              <i n="[smartphones_data_clean].[model].&amp;[Nokia X50 5G]" c="Nokia X50 5G" nd="1"/>
              <i n="[smartphones_data_clean].[model].&amp;[Nothing Phone 1]" c="Nothing Phone 1" nd="1"/>
              <i n="[smartphones_data_clean].[model].&amp;[Nothing Phone 1 (8GB RAM + 256GB)]" c="Nothing Phone 1 (8GB RAM + 256GB)" nd="1"/>
              <i n="[smartphones_data_clean].[model].&amp;[Nothing Phone 1 Lite]" c="Nothing Phone 1 Lite" nd="1"/>
              <i n="[smartphones_data_clean].[model].&amp;[Nubia Z50]" c="Nubia Z50" nd="1"/>
              <i n="[smartphones_data_clean].[model].&amp;[OnePlus 10R 5G]" c="OnePlus 10R 5G" nd="1"/>
              <i n="[smartphones_data_clean].[model].&amp;[OnePlus 10R Prime Edition]" c="OnePlus 10R Prime Edition" nd="1"/>
              <i n="[smartphones_data_clean].[model].&amp;[OnePlus 6 (8GB RAM + 128GB)]" c="OnePlus 6 (8GB RAM + 128GB)" nd="1"/>
              <i n="[smartphones_data_clean].[model].&amp;[OnePlus Ace 2]" c="OnePlus Ace 2" nd="1"/>
              <i n="[smartphones_data_clean].[model].&amp;[OnePlus Ace 5G]" c="OnePlus Ace 5G" nd="1"/>
              <i n="[smartphones_data_clean].[model].&amp;[OnePlus Ace Racing Edition 5G]" c="OnePlus Ace Racing Edition 5G" nd="1"/>
              <i n="[smartphones_data_clean].[model].&amp;[OnePlus Clover]" c="OnePlus Clover" nd="1"/>
              <i n="[smartphones_data_clean].[model].&amp;[OnePlus Nord 2 Lite 5G]" c="OnePlus Nord 2 Lite 5G" nd="1"/>
              <i n="[smartphones_data_clean].[model].&amp;[OnePlus Nord 2T (12GB RAM + 256GB)]" c="OnePlus Nord 2T (12GB RAM + 256GB)" nd="1"/>
              <i n="[smartphones_data_clean].[model].&amp;[OnePlus Nord 2T 5G]" c="OnePlus Nord 2T 5G" nd="1"/>
              <i n="[smartphones_data_clean].[model].&amp;[OnePlus Nord 3 5G]" c="OnePlus Nord 3 5G" nd="1"/>
              <i n="[smartphones_data_clean].[model].&amp;[OnePlus Nord 3T 5G]" c="OnePlus Nord 3T 5G" nd="1"/>
              <i n="[smartphones_data_clean].[model].&amp;[OnePlus Nord 4 5G]" c="OnePlus Nord 4 5G" nd="1"/>
              <i n="[smartphones_data_clean].[model].&amp;[OnePlus Nord 5]" c="OnePlus Nord 5" nd="1"/>
              <i n="[smartphones_data_clean].[model].&amp;[OnePlus Nord CE 2 Lite 5G]" c="OnePlus Nord CE 2 Lite 5G" nd="1"/>
              <i n="[smartphones_data_clean].[model].&amp;[OnePlus Nord CE 2 Lite 5G (8GB RAM + 128GB)]" c="OnePlus Nord CE 2 Lite 5G (8GB RAM + 128GB)" nd="1"/>
              <i n="[smartphones_data_clean].[model].&amp;[OnePlus Nord CE 2 Lite 5G (8GB RAM + 256GB)]" c="OnePlus Nord CE 2 Lite 5G (8GB RAM + 256GB)" nd="1"/>
              <i n="[smartphones_data_clean].[model].&amp;[OnePlus Nord CE 3 5G]" c="OnePlus Nord CE 3 5G" nd="1"/>
              <i n="[smartphones_data_clean].[model].&amp;[OnePlus Nord CE 3 Lite 5G]" c="OnePlus Nord CE 3 Lite 5G" nd="1"/>
              <i n="[smartphones_data_clean].[model].&amp;[OnePlus Nord Lite]" c="OnePlus Nord Lite" nd="1"/>
              <i n="[smartphones_data_clean].[model].&amp;[OnePlus Nord N10]" c="OnePlus Nord N10" nd="1"/>
              <i n="[smartphones_data_clean].[model].&amp;[OnePlus Nord N100]" c="OnePlus Nord N100" nd="1"/>
              <i n="[smartphones_data_clean].[model].&amp;[OnePlus Nord N20 5G]" c="OnePlus Nord N20 5G" nd="1"/>
              <i n="[smartphones_data_clean].[model].&amp;[OnePlus Nord N200]" c="OnePlus Nord N200" nd="1"/>
              <i n="[smartphones_data_clean].[model].&amp;[OnePlus Nord N300]" c="OnePlus Nord N300" nd="1"/>
              <i n="[smartphones_data_clean].[model].&amp;[OnePlus Nord SE]" c="OnePlus Nord SE" nd="1"/>
              <i n="[smartphones_data_clean].[model].&amp;[OnePlus Z]" c="OnePlus Z" nd="1"/>
              <i n="[smartphones_data_clean].[model].&amp;[OPPO A1 Pro]" c="OPPO A1 Pro" nd="1"/>
              <i n="[smartphones_data_clean].[model].&amp;[Oppo A12]" c="Oppo A12" nd="1"/>
              <i n="[smartphones_data_clean].[model].&amp;[OPPO A15]" c="OPPO A15" nd="1"/>
              <i n="[smartphones_data_clean].[model].&amp;[Oppo A15s (4GB RAM + 128GB)]" c="Oppo A15s (4GB RAM + 128GB)" nd="1"/>
              <i n="[smartphones_data_clean].[model].&amp;[OPPO A16]" c="OPPO A16" nd="1"/>
              <i n="[smartphones_data_clean].[model].&amp;[OPPO A16e]" c="OPPO A16e" nd="1"/>
              <i n="[smartphones_data_clean].[model].&amp;[OPPO A16e (4GB RAM + 64GB)]" c="OPPO A16e (4GB RAM + 64GB)" nd="1"/>
              <i n="[smartphones_data_clean].[model].&amp;[OPPO A16K (4GB RAM + 64GB)]" c="OPPO A16K (4GB RAM + 64GB)" nd="1"/>
              <i n="[smartphones_data_clean].[model].&amp;[OPPO A17]" c="OPPO A17" nd="1"/>
              <i n="[smartphones_data_clean].[model].&amp;[OPPO A17K]" c="OPPO A17K" nd="1"/>
              <i n="[smartphones_data_clean].[model].&amp;[Oppo A31 2020 (6GB RAM + 128GB)]" c="Oppo A31 2020 (6GB RAM + 128GB)" nd="1"/>
              <i n="[smartphones_data_clean].[model].&amp;[OPPO A53 2020 (6GB RAM + 128GB)]" c="OPPO A53 2020 (6GB RAM + 128GB)" nd="1"/>
              <i n="[smartphones_data_clean].[model].&amp;[OPPO A54]" c="OPPO A54" nd="1"/>
              <i n="[smartphones_data_clean].[model].&amp;[OPPO A54 (4GB RAM + 128GB)]" c="OPPO A54 (4GB RAM + 128GB)" nd="1"/>
              <i n="[smartphones_data_clean].[model].&amp;[OPPO A54 (6GB RAM + 128GB)]" c="OPPO A54 (6GB RAM + 128GB)" nd="1"/>
              <i n="[smartphones_data_clean].[model].&amp;[OPPO A55 4G]" c="OPPO A55 4G" nd="1"/>
              <i n="[smartphones_data_clean].[model].&amp;[OPPO A55 4G (6GB RAM + 128GB)]" c="OPPO A55 4G (6GB RAM + 128GB)" nd="1"/>
              <i n="[smartphones_data_clean].[model].&amp;[OPPO A55 5G]" c="OPPO A55 5G" nd="1"/>
              <i n="[smartphones_data_clean].[model].&amp;[Oppo A56 5G]" c="Oppo A56 5G" nd="1"/>
              <i n="[smartphones_data_clean].[model].&amp;[Oppo A56s]" c="Oppo A56s" nd="1"/>
              <i n="[smartphones_data_clean].[model].&amp;[OPPO A57 4G]" c="OPPO A57 4G" nd="1"/>
              <i n="[smartphones_data_clean].[model].&amp;[OPPO A57 4G (4GB RAM + 64 GB)]" c="OPPO A57 4G (4GB RAM + 64 GB)" nd="1"/>
              <i n="[smartphones_data_clean].[model].&amp;[OPPO A58]" c="OPPO A58" nd="1"/>
              <i n="[smartphones_data_clean].[model].&amp;[OPPO A58x]" c="OPPO A58x" nd="1"/>
              <i n="[smartphones_data_clean].[model].&amp;[OPPO A73]" c="OPPO A73" nd="1"/>
              <i n="[smartphones_data_clean].[model].&amp;[OPPO A74 5G]" c="OPPO A74 5G" nd="1"/>
              <i n="[smartphones_data_clean].[model].&amp;[OPPO A76]" c="OPPO A76" nd="1"/>
              <i n="[smartphones_data_clean].[model].&amp;[OPPO A77]" c="OPPO A77" nd="1"/>
              <i n="[smartphones_data_clean].[model].&amp;[OPPO A77 (4GB RAM + 128 GB)]" c="OPPO A77 (4GB RAM + 128 GB)" nd="1"/>
              <i n="[smartphones_data_clean].[model].&amp;[Oppo A77 5G]" c="Oppo A77 5G" nd="1"/>
              <i n="[smartphones_data_clean].[model].&amp;[OPPO A77s]" c="OPPO A77s" nd="1"/>
              <i n="[smartphones_data_clean].[model].&amp;[Oppo A78]" c="Oppo A78" nd="1"/>
              <i n="[smartphones_data_clean].[model].&amp;[OPPO A96 4G]" c="OPPO A96 4G" nd="1"/>
              <i n="[smartphones_data_clean].[model].&amp;[Oppo A96 5G]" c="Oppo A96 5G" nd="1"/>
              <i n="[smartphones_data_clean].[model].&amp;[OPPO A97 5G]" c="OPPO A97 5G" nd="1"/>
              <i n="[smartphones_data_clean].[model].&amp;[Oppo A98]" c="Oppo A98" nd="1"/>
              <i n="[smartphones_data_clean].[model].&amp;[OPPO F17 Pro]" c="OPPO F17 Pro" nd="1"/>
              <i n="[smartphones_data_clean].[model].&amp;[OPPO F19]" c="OPPO F19" nd="1"/>
              <i n="[smartphones_data_clean].[model].&amp;[OPPO F19 Pro]" c="OPPO F19 Pro" nd="1"/>
              <i n="[smartphones_data_clean].[model].&amp;[OPPO F19 Pro Plus 5G]" c="OPPO F19 Pro Plus 5G" nd="1"/>
              <i n="[smartphones_data_clean].[model].&amp;[OPPO F19s]" c="OPPO F19s" nd="1"/>
              <i n="[smartphones_data_clean].[model].&amp;[OPPO F21 Pro 4G]" c="OPPO F21 Pro 4G" nd="1"/>
              <i n="[smartphones_data_clean].[model].&amp;[OPPO F21 Pro 5G]" c="OPPO F21 Pro 5G" nd="1"/>
              <i n="[smartphones_data_clean].[model].&amp;[OPPO F21s Pro]" c="OPPO F21s Pro" nd="1"/>
              <i n="[smartphones_data_clean].[model].&amp;[OPPO F21s Pro 4G]" c="OPPO F21s Pro 4G" nd="1"/>
              <i n="[smartphones_data_clean].[model].&amp;[OPPO F22 Pro]" c="OPPO F22 Pro" nd="1"/>
              <i n="[smartphones_data_clean].[model].&amp;[OPPO F23 Pro]" c="OPPO F23 Pro" nd="1"/>
              <i n="[smartphones_data_clean].[model].&amp;[OPPO F23 Pro Plus 5G]" c="OPPO F23 Pro Plus 5G" nd="1"/>
              <i n="[smartphones_data_clean].[model].&amp;[OPPO K10]" c="OPPO K10" nd="1"/>
              <i n="[smartphones_data_clean].[model].&amp;[OPPO K10 (8GB RAM + 128GB)]" c="OPPO K10 (8GB RAM + 128GB)" nd="1"/>
              <i n="[smartphones_data_clean].[model].&amp;[OPPO K10 5G]" c="OPPO K10 5G" nd="1"/>
              <i n="[smartphones_data_clean].[model].&amp;[Oppo K10 Pro 5G]" c="Oppo K10 Pro 5G" nd="1"/>
              <i n="[smartphones_data_clean].[model].&amp;[Oppo K10x 5G]" c="Oppo K10x 5G" nd="1"/>
              <i n="[smartphones_data_clean].[model].&amp;[Oppo K5 (8GB RAM + 128GB)]" c="Oppo K5 (8GB RAM + 128GB)" nd="1"/>
              <i n="[smartphones_data_clean].[model].&amp;[OPPO Reno 10]" c="OPPO Reno 10" nd="1"/>
              <i n="[smartphones_data_clean].[model].&amp;[Oppo Reno 5]" c="Oppo Reno 5" nd="1"/>
              <i n="[smartphones_data_clean].[model].&amp;[Oppo Reno 5A]" c="Oppo Reno 5A" nd="1"/>
              <i n="[smartphones_data_clean].[model].&amp;[OPPO Reno 6]" c="OPPO Reno 6" nd="1"/>
              <i n="[smartphones_data_clean].[model].&amp;[OPPO Reno 8 House of Dragon Edition]" c="OPPO Reno 8 House of Dragon Edition" nd="1"/>
              <i n="[smartphones_data_clean].[model].&amp;[OPPO Reno 8 Z]" c="OPPO Reno 8 Z" nd="1"/>
              <i n="[smartphones_data_clean].[model].&amp;[Oppo Reno 8T]" c="Oppo Reno 8T" nd="1"/>
              <i n="[smartphones_data_clean].[model].&amp;[Oppo Reno 8T 4G]" c="Oppo Reno 8T 4G" nd="1"/>
              <i n="[smartphones_data_clean].[model].&amp;[OPPO Reno 9 5G]" c="OPPO Reno 9 5G" nd="1"/>
              <i n="[smartphones_data_clean].[model].&amp;[OPPO Reno 9 Z]" c="OPPO Reno 9 Z" nd="1"/>
              <i n="[smartphones_data_clean].[model].&amp;[OPPO Reno7 5G]" c="OPPO Reno7 5G" nd="1"/>
              <i n="[smartphones_data_clean].[model].&amp;[OPPO Reno7 Pro 5G]" c="OPPO Reno7 Pro 5G" nd="1"/>
              <i n="[smartphones_data_clean].[model].&amp;[OPPO Reno7 Z 5G]" c="OPPO Reno7 Z 5G" nd="1"/>
              <i n="[smartphones_data_clean].[model].&amp;[OPPO Reno8 5G]" c="OPPO Reno8 5G" nd="1"/>
              <i n="[smartphones_data_clean].[model].&amp;[Oukitel WP19]" c="Oukitel WP19" nd="1"/>
              <i n="[smartphones_data_clean].[model].&amp;[Oukitel WP21]" c="Oukitel WP21" nd="1"/>
              <i n="[smartphones_data_clean].[model].&amp;[Oukitel WP9]" c="Oukitel WP9" nd="1"/>
              <i n="[smartphones_data_clean].[model].&amp;[POCO C31]" c="POCO C31" nd="1"/>
              <i n="[smartphones_data_clean].[model].&amp;[POCO C31 (4GB RAM + 64GB)]" c="POCO C31 (4GB RAM + 64GB)" nd="1"/>
              <i n="[smartphones_data_clean].[model].&amp;[Poco C50]" c="Poco C50" nd="1"/>
              <i n="[smartphones_data_clean].[model].&amp;[Poco C50 (3GB RAM + 32GB)]" c="Poco C50 (3GB RAM + 32GB)" nd="1"/>
              <i n="[smartphones_data_clean].[model].&amp;[Poco C55]" c="Poco C55" nd="1"/>
              <i n="[smartphones_data_clean].[model].&amp;[Poco F3 GT]" c="Poco F3 GT" nd="1"/>
              <i n="[smartphones_data_clean].[model].&amp;[Poco F4 (12GB RAM + 256GB)]" c="Poco F4 (12GB RAM + 256GB)" nd="1"/>
              <i n="[smartphones_data_clean].[model].&amp;[Poco F4 5G]" c="Poco F4 5G" nd="1"/>
              <i n="[smartphones_data_clean].[model].&amp;[Poco F4 5G (8GB RAM + 128GB)]" c="Poco F4 5G (8GB RAM + 128GB)" nd="1"/>
              <i n="[smartphones_data_clean].[model].&amp;[Poco F5]" c="Poco F5" nd="1"/>
              <i n="[smartphones_data_clean].[model].&amp;[Poco F5 Pro]" c="Poco F5 Pro" nd="1"/>
              <i n="[smartphones_data_clean].[model].&amp;[Poco M2]" c="Poco M2" nd="1"/>
              <i n="[smartphones_data_clean].[model].&amp;[POCO M2 Pro]" c="POCO M2 Pro" nd="1"/>
              <i n="[smartphones_data_clean].[model].&amp;[Poco M3]" c="Poco M3" nd="1"/>
              <i n="[smartphones_data_clean].[model].&amp;[POCO M3 Pro 5G]" c="POCO M3 Pro 5G" nd="1"/>
              <i n="[smartphones_data_clean].[model].&amp;[POCO M3 Pro 5G (6GB RAM + 128GB)]" c="POCO M3 Pro 5G (6GB RAM + 128GB)" nd="1"/>
              <i n="[smartphones_data_clean].[model].&amp;[Poco M4 5G]" c="Poco M4 5G" nd="1"/>
              <i n="[smartphones_data_clean].[model].&amp;[Poco M4 5G (6GB RAM + 128GB)]" c="Poco M4 5G (6GB RAM + 128GB)" nd="1"/>
              <i n="[smartphones_data_clean].[model].&amp;[POCO M4 Pro 4G]" c="POCO M4 Pro 4G" nd="1"/>
              <i n="[smartphones_data_clean].[model].&amp;[POCO M4 Pro 4G (6GB RAM + 128GB)]" c="POCO M4 Pro 4G (6GB RAM + 128GB)" nd="1"/>
              <i n="[smartphones_data_clean].[model].&amp;[POCO M4 Pro 4G (8GB RAM + 128GB)]" c="POCO M4 Pro 4G (8GB RAM + 128GB)" nd="1"/>
              <i n="[smartphones_data_clean].[model].&amp;[Poco M4 Pro 5G]" c="Poco M4 Pro 5G" nd="1"/>
              <i n="[smartphones_data_clean].[model].&amp;[Poco M4 Pro 5G (6GB RAM + 128GB)]" c="Poco M4 Pro 5G (6GB RAM + 128GB)" nd="1"/>
              <i n="[smartphones_data_clean].[model].&amp;[Poco M4 Pro 5G (8GB RAM + 128GB)]" c="Poco M4 Pro 5G (8GB RAM + 128GB)" nd="1"/>
              <i n="[smartphones_data_clean].[model].&amp;[Poco M5]" c="Poco M5" nd="1"/>
              <i n="[smartphones_data_clean].[model].&amp;[Poco M5 (6GB RAM + 128GB)]" c="Poco M5 (6GB RAM + 128GB)" nd="1"/>
              <i n="[smartphones_data_clean].[model].&amp;[Poco M6 Pro]" c="Poco M6 Pro" nd="1"/>
              <i n="[smartphones_data_clean].[model].&amp;[Poco X3]" c="Poco X3" nd="1"/>
              <i n="[smartphones_data_clean].[model].&amp;[Poco X3 Pro]" c="Poco X3 Pro" nd="1"/>
              <i n="[smartphones_data_clean].[model].&amp;[Poco X4]" c="Poco X4" nd="1"/>
              <i n="[smartphones_data_clean].[model].&amp;[POCO X4 GT 5G]" c="POCO X4 GT 5G" nd="1"/>
              <i n="[smartphones_data_clean].[model].&amp;[POCO X4 GT 5G (8GB RAM + 256GB)]" c="POCO X4 GT 5G (8GB RAM + 256GB)" nd="1"/>
              <i n="[smartphones_data_clean].[model].&amp;[Poco X4 Pro 5G]" c="Poco X4 Pro 5G" nd="1"/>
              <i n="[smartphones_data_clean].[model].&amp;[Poco X4 Pro 5G (6GB RAM + 128GB)]" c="Poco X4 Pro 5G (6GB RAM + 128GB)" nd="1"/>
              <i n="[smartphones_data_clean].[model].&amp;[Poco X4 Pro 5G (8GB RAM + 128GB)]" c="Poco X4 Pro 5G (8GB RAM + 128GB)" nd="1"/>
              <i n="[smartphones_data_clean].[model].&amp;[Poco X5]" c="Poco X5" nd="1"/>
              <i n="[smartphones_data_clean].[model].&amp;[POCO X5 GT]" c="POCO X5 GT" nd="1"/>
              <i n="[smartphones_data_clean].[model].&amp;[Poco X5 Pro]" c="Poco X5 Pro" nd="1"/>
              <i n="[smartphones_data_clean].[model].&amp;[Poco X6 Pro 5G]" c="Poco X6 Pro 5G" nd="1"/>
              <i n="[smartphones_data_clean].[model].&amp;[Realme 10]" c="Realme 10" nd="1"/>
              <i n="[smartphones_data_clean].[model].&amp;[Realme 10 (8GB RAM + 128GB)]" c="Realme 10 (8GB RAM + 128GB)" nd="1"/>
              <i n="[smartphones_data_clean].[model].&amp;[Realme 10 5G]" c="Realme 10 5G" nd="1"/>
              <i n="[smartphones_data_clean].[model].&amp;[Realme 10 Pro]" c="Realme 10 Pro" nd="1"/>
              <i n="[smartphones_data_clean].[model].&amp;[Realme 10 Pro (8GB RAM + 128GB)]" c="Realme 10 Pro (8GB RAM + 128GB)" nd="1"/>
              <i n="[smartphones_data_clean].[model].&amp;[Realme 10 Pro Plus]" c="Realme 10 Pro Plus" nd="1"/>
              <i n="[smartphones_data_clean].[model].&amp;[Realme 10 Pro Plus (8GB RAM + 256GB)]" c="Realme 10 Pro Plus (8GB RAM + 256GB)" nd="1"/>
              <i n="[smartphones_data_clean].[model].&amp;[Realme 10s]" c="Realme 10s" nd="1"/>
              <i n="[smartphones_data_clean].[model].&amp;[Realme 11 Pro]" c="Realme 11 Pro" nd="1"/>
              <i n="[smartphones_data_clean].[model].&amp;[Realme 11 Pro Plus]" c="Realme 11 Pro Plus" nd="1"/>
              <i n="[smartphones_data_clean].[model].&amp;[Realme 6 (6GB RAM + 64GB)]" c="Realme 6 (6GB RAM + 64GB)" nd="1"/>
              <i n="[smartphones_data_clean].[model].&amp;[Realme 6 Pro]" c="Realme 6 Pro" nd="1"/>
              <i n="[smartphones_data_clean].[model].&amp;[Realme 7 Pro (8GB RAM + 128GB)]" c="Realme 7 Pro (8GB RAM + 128GB)" nd="1"/>
              <i n="[smartphones_data_clean].[model].&amp;[Realme 8]" c="Realme 8" nd="1"/>
              <i n="[smartphones_data_clean].[model].&amp;[Realme 8 (8GB RAM + 128GB)]" c="Realme 8 (8GB RAM + 128GB)" nd="1"/>
              <i n="[smartphones_data_clean].[model].&amp;[Realme 8 5G]" c="Realme 8 5G" nd="1"/>
              <i n="[smartphones_data_clean].[model].&amp;[Realme 8 5G (8GB RAM + 128GB)]" c="Realme 8 5G (8GB RAM + 128GB)" nd="1"/>
              <i n="[smartphones_data_clean].[model].&amp;[Realme 8i]" c="Realme 8i" nd="1"/>
              <i n="[smartphones_data_clean].[model].&amp;[Realme 8i (6GB RAM + 128GB)]" c="Realme 8i (6GB RAM + 128GB)" nd="1"/>
              <i n="[smartphones_data_clean].[model].&amp;[Realme 8s 5G]" c="Realme 8s 5G" nd="1"/>
              <i n="[smartphones_data_clean].[model].&amp;[Realme 8s 5G (8GB RAM + 128GB)]" c="Realme 8s 5G (8GB RAM + 128GB)" nd="1"/>
              <i n="[smartphones_data_clean].[model].&amp;[Realme 9 4G]" c="Realme 9 4G" nd="1"/>
              <i n="[smartphones_data_clean].[model].&amp;[Realme 9 4G (8GB RAM + 128GB)]" c="Realme 9 4G (8GB RAM + 128GB)" nd="1"/>
              <i n="[smartphones_data_clean].[model].&amp;[Realme 9 5G]" c="Realme 9 5G" nd="1"/>
              <i n="[smartphones_data_clean].[model].&amp;[Realme 9 5G (6GB RAM + 128GB)]" c="Realme 9 5G (6GB RAM + 128GB)" nd="1"/>
              <i n="[smartphones_data_clean].[model].&amp;[Realme 9 5G SE]" c="Realme 9 5G SE" nd="1"/>
              <i n="[smartphones_data_clean].[model].&amp;[Realme 9 5G SE (8GB RAM + 128GB)]" c="Realme 9 5G SE (8GB RAM + 128GB)" nd="1"/>
              <i n="[smartphones_data_clean].[model].&amp;[Realme 9 Pro 5G]" c="Realme 9 Pro 5G" nd="1"/>
              <i n="[smartphones_data_clean].[model].&amp;[Realme 9 Pro 5G (8GB RAM + 128GB)]" c="Realme 9 Pro 5G (8GB RAM + 128GB)" nd="1"/>
              <i n="[smartphones_data_clean].[model].&amp;[Realme 9 Pro Plus 5G]" c="Realme 9 Pro Plus 5G" nd="1"/>
              <i n="[smartphones_data_clean].[model].&amp;[Realme 9 Pro Plus 5G (8GB RAM + 128GB)]" c="Realme 9 Pro Plus 5G (8GB RAM + 128GB)" nd="1"/>
              <i n="[smartphones_data_clean].[model].&amp;[Realme 9 Pro Plus 5G (8GB RAM + 256GB)]" c="Realme 9 Pro Plus 5G (8GB RAM + 256GB)" nd="1"/>
              <i n="[smartphones_data_clean].[model].&amp;[Realme 9i]" c="Realme 9i" nd="1"/>
              <i n="[smartphones_data_clean].[model].&amp;[Realme 9i (4GB RAM + 128GB)]" c="Realme 9i (4GB RAM + 128GB)" nd="1"/>
              <i n="[smartphones_data_clean].[model].&amp;[Realme 9i (6GB RAM + 128GB)]" c="Realme 9i (6GB RAM + 128GB)" nd="1"/>
              <i n="[smartphones_data_clean].[model].&amp;[Realme 9i 5G]" c="Realme 9i 5G" nd="1"/>
              <i n="[smartphones_data_clean].[model].&amp;[Realme 9i 5G (6GB RAM + 128GB)]" c="Realme 9i 5G (6GB RAM + 128GB)" nd="1"/>
              <i n="[smartphones_data_clean].[model].&amp;[Realme A1]" c="Realme A1" nd="1"/>
              <i n="[smartphones_data_clean].[model].&amp;[Realme C11]" c="Realme C11" nd="1"/>
              <i n="[smartphones_data_clean].[model].&amp;[Realme C11 2021]" c="Realme C11 2021" nd="1"/>
              <i n="[smartphones_data_clean].[model].&amp;[Realme C11 2021 (4GB RAM + 64GB)]" c="Realme C11 2021 (4GB RAM + 64GB)" nd="1"/>
              <i n="[smartphones_data_clean].[model].&amp;[Realme C2]" c="Realme C2" nd="1"/>
              <i n="[smartphones_data_clean].[model].&amp;[Realme C21Y]" c="Realme C21Y" nd="1"/>
              <i n="[smartphones_data_clean].[model].&amp;[Realme C25Y (4GB RAM + 64GB)]" c="Realme C25Y (4GB RAM + 64GB)" nd="1"/>
              <i n="[smartphones_data_clean].[model].&amp;[Realme C2s]" c="Realme C2s" nd="1"/>
              <i n="[smartphones_data_clean].[model].&amp;[Realme C30]" c="Realme C30" nd="1"/>
              <i n="[smartphones_data_clean].[model].&amp;[Realme C30 (3GB RAM + 32GB)]" c="Realme C30 (3GB RAM + 32GB)" nd="1"/>
              <i n="[smartphones_data_clean].[model].&amp;[Realme C30s]" c="Realme C30s" nd="1"/>
              <i n="[smartphones_data_clean].[model].&amp;[Realme C30s (4GB RAM + 64GB)]" c="Realme C30s (4GB RAM + 64GB)" nd="1"/>
              <i n="[smartphones_data_clean].[model].&amp;[Realme C31]" c="Realme C31" nd="1"/>
              <i n="[smartphones_data_clean].[model].&amp;[Realme C31 (4GB RAM + 64GB)]" c="Realme C31 (4GB RAM + 64GB)" nd="1"/>
              <i n="[smartphones_data_clean].[model].&amp;[Realme C32]" c="Realme C32" nd="1"/>
              <i n="[smartphones_data_clean].[model].&amp;[Realme C33]" c="Realme C33" nd="1"/>
              <i n="[smartphones_data_clean].[model].&amp;[Realme C33 (4GB RAM + 64GB)]" c="Realme C33 (4GB RAM + 64GB)" nd="1"/>
              <i n="[smartphones_data_clean].[model].&amp;[Realme C35]" c="Realme C35" nd="1"/>
              <i n="[smartphones_data_clean].[model].&amp;[Realme C35 (4GB RAM + 128GB)]" c="Realme C35 (4GB RAM + 128GB)" nd="1"/>
              <i n="[smartphones_data_clean].[model].&amp;[Realme C35 (6GB RAM + 128GB)]" c="Realme C35 (6GB RAM + 128GB)" nd="1"/>
              <i n="[smartphones_data_clean].[model].&amp;[Realme G1]" c="Realme G1" nd="1"/>
              <i n="[smartphones_data_clean].[model].&amp;[Realme GT 2 5G]" c="Realme GT 2 5G" nd="1"/>
              <i n="[smartphones_data_clean].[model].&amp;[Realme GT 5G]" c="Realme GT 5G" nd="1"/>
              <i n="[smartphones_data_clean].[model].&amp;[Realme GT Explorer Master Edition]" c="Realme GT Explorer Master Edition" nd="1"/>
              <i n="[smartphones_data_clean].[model].&amp;[Realme GT Master Edition 5G]" c="Realme GT Master Edition 5G" nd="1"/>
              <i n="[smartphones_data_clean].[model].&amp;[Realme GT Neo 3 5G]" c="Realme GT Neo 3 5G" nd="1"/>
              <i n="[smartphones_data_clean].[model].&amp;[Realme GT Neo 3T]" c="Realme GT Neo 3T" nd="1"/>
              <i n="[smartphones_data_clean].[model].&amp;[Realme GT Neo 3T (8GB RAM + 128GB)]" c="Realme GT Neo 3T (8GB RAM + 128GB)" nd="1"/>
              <i n="[smartphones_data_clean].[model].&amp;[Realme GT Neo 3T (8GB RAM + 256GB)]" c="Realme GT Neo 3T (8GB RAM + 256GB)" nd="1"/>
              <i n="[smartphones_data_clean].[model].&amp;[Realme GT Neo 4T]" c="Realme GT Neo 4T" nd="1"/>
              <i n="[smartphones_data_clean].[model].&amp;[Realme GT Neo 5]" c="Realme GT Neo 5" nd="1"/>
              <i n="[smartphones_data_clean].[model].&amp;[Realme GT Neo2 5G]" c="Realme GT Neo2 5G" nd="1"/>
              <i n="[smartphones_data_clean].[model].&amp;[Realme Narzo 20]" c="Realme Narzo 20" nd="1"/>
              <i n="[smartphones_data_clean].[model].&amp;[Realme Narzo 30 5G]" c="Realme Narzo 30 5G" nd="1"/>
              <i n="[smartphones_data_clean].[model].&amp;[Realme Narzo 30 Pro 5G (8GB RAM +128GB)]" c="Realme Narzo 30 Pro 5G (8GB RAM +128GB)" nd="1"/>
              <i n="[smartphones_data_clean].[model].&amp;[Realme Narzo 50]" c="Realme Narzo 50" nd="1"/>
              <i n="[smartphones_data_clean].[model].&amp;[Realme Narzo 50 (6GB RAM + 128GB)]" c="Realme Narzo 50 (6GB RAM + 128GB)" nd="1"/>
              <i n="[smartphones_data_clean].[model].&amp;[Realme Narzo 50 5G]" c="Realme Narzo 50 5G" nd="1"/>
              <i n="[smartphones_data_clean].[model].&amp;[Realme Narzo 50 5G (4GB RAM + 128GB)]" c="Realme Narzo 50 5G (4GB RAM + 128GB)" nd="1"/>
              <i n="[smartphones_data_clean].[model].&amp;[Realme Narzo 50 5G (4GB RAM + 64GB)]" c="Realme Narzo 50 5G (4GB RAM + 64GB)" nd="1"/>
              <i n="[smartphones_data_clean].[model].&amp;[Realme Narzo 50 Pro 5G]" c="Realme Narzo 50 Pro 5G" nd="1"/>
              <i n="[smartphones_data_clean].[model].&amp;[Realme Narzo 50 Pro 5G (8GB RAM + 128GB)]" c="Realme Narzo 50 Pro 5G (8GB RAM + 128GB)" nd="1"/>
              <i n="[smartphones_data_clean].[model].&amp;[Realme Narzo 50A]" c="Realme Narzo 50A" nd="1"/>
              <i n="[smartphones_data_clean].[model].&amp;[Realme Narzo 50A Prime]" c="Realme Narzo 50A Prime" nd="1"/>
              <i n="[smartphones_data_clean].[model].&amp;[Realme Narzo 50A Prime (4GB RAM + 128GB)]" c="Realme Narzo 50A Prime (4GB RAM + 128GB)" nd="1"/>
              <i n="[smartphones_data_clean].[model].&amp;[Realme Narzo 50i]" c="Realme Narzo 50i" nd="1"/>
              <i n="[smartphones_data_clean].[model].&amp;[Realme Narzo 50i (4GB RAM + 64GB)]" c="Realme Narzo 50i (4GB RAM + 64GB)" nd="1"/>
              <i n="[smartphones_data_clean].[model].&amp;[Realme Narzo 50i Prime]" c="Realme Narzo 50i Prime" nd="1"/>
              <i n="[smartphones_data_clean].[model].&amp;[Realme Narzo 50i Prime (4GB RAM + 64GB)]" c="Realme Narzo 50i Prime (4GB RAM + 64GB)" nd="1"/>
              <i n="[smartphones_data_clean].[model].&amp;[Realme Q2i]" c="Realme Q2i" nd="1"/>
              <i n="[smartphones_data_clean].[model].&amp;[Realme Q3]" c="Realme Q3" nd="1"/>
              <i n="[smartphones_data_clean].[model].&amp;[Realme Q3i 5G]" c="Realme Q3i 5G" nd="1"/>
              <i n="[smartphones_data_clean].[model].&amp;[Realme Q5 5G]" c="Realme Q5 5G" nd="1"/>
              <i n="[smartphones_data_clean].[model].&amp;[Realme X50 Pro 5G (12GB RAM + 256GB)]" c="Realme X50 Pro 5G (12GB RAM + 256GB)" nd="1"/>
              <i n="[smartphones_data_clean].[model].&amp;[Realme X50 Pro 5G (8GB RAM + 128GB)]" c="Realme X50 Pro 5G (8GB RAM + 128GB)" nd="1"/>
              <i n="[smartphones_data_clean].[model].&amp;[Realme X7 Max]" c="Realme X7 Max" nd="1"/>
              <i n="[smartphones_data_clean].[model].&amp;[Realme XT]" c="Realme XT" nd="1"/>
              <i n="[smartphones_data_clean].[model].&amp;[Redmi 12C]" c="Redmi 12C" nd="1"/>
              <i n="[smartphones_data_clean].[model].&amp;[Redmi Note 11 Pro 2023]" c="Redmi Note 11 Pro 2023" nd="1"/>
              <i n="[smartphones_data_clean].[model].&amp;[Redmi Note 12 Pro Speed Edition]" c="Redmi Note 12 Pro Speed Edition" nd="1"/>
              <i n="[smartphones_data_clean].[model].&amp;[Samsung Galaxy A01 Core]" c="Samsung Galaxy A01 Core" nd="1"/>
              <i n="[smartphones_data_clean].[model].&amp;[Samsung Galaxy A03]" c="Samsung Galaxy A03" nd="1"/>
              <i n="[smartphones_data_clean].[model].&amp;[Samsung Galaxy A03 (4GB RAM + 64GB)]" c="Samsung Galaxy A03 (4GB RAM + 64GB)" nd="1"/>
              <i n="[smartphones_data_clean].[model].&amp;[Samsung Galaxy A03 Core]" c="Samsung Galaxy A03 Core" nd="1"/>
              <i n="[smartphones_data_clean].[model].&amp;[Samsung Galaxy A03s]" c="Samsung Galaxy A03s" nd="1"/>
              <i n="[smartphones_data_clean].[model].&amp;[Samsung Galaxy A04]" c="Samsung Galaxy A04" nd="1"/>
              <i n="[smartphones_data_clean].[model].&amp;[Samsung Galaxy A04 (4GB RAM + 128GB)]" c="Samsung Galaxy A04 (4GB RAM + 128GB)" nd="1"/>
              <i n="[smartphones_data_clean].[model].&amp;[Samsung Galaxy A04e]" c="Samsung Galaxy A04e" nd="1"/>
              <i n="[smartphones_data_clean].[model].&amp;[Samsung Galaxy A04e (3GB RAM + 64GB)]" c="Samsung Galaxy A04e (3GB RAM + 64GB)" nd="1"/>
              <i n="[smartphones_data_clean].[model].&amp;[Samsung Galaxy A04e (4GB RAM + 128GB)]" c="Samsung Galaxy A04e (4GB RAM + 128GB)" nd="1"/>
              <i n="[smartphones_data_clean].[model].&amp;[Samsung Galaxy A04s]" c="Samsung Galaxy A04s" nd="1"/>
              <i n="[smartphones_data_clean].[model].&amp;[Samsung Galaxy A04s (4GB RAM + 128GB)]" c="Samsung Galaxy A04s (4GB RAM + 128GB)" nd="1"/>
              <i n="[smartphones_data_clean].[model].&amp;[Samsung Galaxy A05]" c="Samsung Galaxy A05" nd="1"/>
              <i n="[smartphones_data_clean].[model].&amp;[Samsung Galaxy A11]" c="Samsung Galaxy A11" nd="1"/>
              <i n="[smartphones_data_clean].[model].&amp;[Samsung Galaxy A12]" c="Samsung Galaxy A12" nd="1"/>
              <i n="[smartphones_data_clean].[model].&amp;[Samsung Galaxy A12 (6GB RAM + 128GB)]" c="Samsung Galaxy A12 (6GB RAM + 128GB)" nd="1"/>
              <i n="[smartphones_data_clean].[model].&amp;[Samsung Galaxy A13]" c="Samsung Galaxy A13" nd="1"/>
              <i n="[smartphones_data_clean].[model].&amp;[Samsung Galaxy A13 (4GB RAM + 128GB)]" c="Samsung Galaxy A13 (4GB RAM + 128GB)" nd="1"/>
              <i n="[smartphones_data_clean].[model].&amp;[Samsung Galaxy A13 (6GB RAM + 128GB)]" c="Samsung Galaxy A13 (6GB RAM + 128GB)" nd="1"/>
              <i n="[smartphones_data_clean].[model].&amp;[Samsung Galaxy A13 5G]" c="Samsung Galaxy A13 5G" nd="1"/>
              <i n="[smartphones_data_clean].[model].&amp;[Samsung Galaxy A14 5G]" c="Samsung Galaxy A14 5G" nd="1"/>
              <i n="[smartphones_data_clean].[model].&amp;[Samsung Galaxy A14 5G (6GB RAM + 128GB)]" c="Samsung Galaxy A14 5G (6GB RAM + 128GB)" nd="1"/>
              <i n="[smartphones_data_clean].[model].&amp;[Samsung Galaxy A14 5G (8GB RAM + 128GB)]" c="Samsung Galaxy A14 5G (8GB RAM + 128GB)" nd="1"/>
              <i n="[smartphones_data_clean].[model].&amp;[Samsung Galaxy A15]" c="Samsung Galaxy A15" nd="1"/>
              <i n="[smartphones_data_clean].[model].&amp;[Samsung Galaxy A21s (6GB RAM + 128GB)]" c="Samsung Galaxy A21s (6GB RAM + 128GB)" nd="1"/>
              <i n="[smartphones_data_clean].[model].&amp;[Samsung Galaxy A22]" c="Samsung Galaxy A22" nd="1"/>
              <i n="[smartphones_data_clean].[model].&amp;[Samsung Galaxy A22 5G]" c="Samsung Galaxy A22 5G" nd="1"/>
              <i n="[smartphones_data_clean].[model].&amp;[Samsung Galaxy A23]" c="Samsung Galaxy A23" nd="1"/>
              <i n="[smartphones_data_clean].[model].&amp;[Samsung Galaxy A23 (8GB RAM + 128GB)]" c="Samsung Galaxy A23 (8GB RAM + 128GB)" nd="1"/>
              <i n="[smartphones_data_clean].[model].&amp;[Samsung Galaxy A23 5G]" c="Samsung Galaxy A23 5G" nd="1"/>
              <i n="[smartphones_data_clean].[model].&amp;[Samsung Galaxy A23 5G (8GB RAM + 128GB)]" c="Samsung Galaxy A23 5G (8GB RAM + 128GB)" nd="1"/>
              <i n="[smartphones_data_clean].[model].&amp;[Samsung Galaxy A24]" c="Samsung Galaxy A24" nd="1"/>
              <i n="[smartphones_data_clean].[model].&amp;[Samsung Galaxy A32]" c="Samsung Galaxy A32" nd="1"/>
              <i n="[smartphones_data_clean].[model].&amp;[Samsung Galaxy A32 (8GB RAM + 128GB)]" c="Samsung Galaxy A32 (8GB RAM + 128GB)" nd="1"/>
              <i n="[smartphones_data_clean].[model].&amp;[Samsung Galaxy A32 5G]" c="Samsung Galaxy A32 5G" nd="1"/>
              <i n="[smartphones_data_clean].[model].&amp;[Samsung Galaxy A33 5G]" c="Samsung Galaxy A33 5G" nd="1"/>
              <i n="[smartphones_data_clean].[model].&amp;[Samsung Galaxy A33 5G (8GB RAM + 128GB)]" c="Samsung Galaxy A33 5G (8GB RAM + 128GB)" nd="1"/>
              <i n="[smartphones_data_clean].[model].&amp;[Samsung Galaxy A34 5G]" c="Samsung Galaxy A34 5G" nd="1"/>
              <i n="[smartphones_data_clean].[model].&amp;[Samsung Galaxy A40]" c="Samsung Galaxy A40" nd="1"/>
              <i n="[smartphones_data_clean].[model].&amp;[Samsung Galaxy A50s]" c="Samsung Galaxy A50s" nd="1"/>
              <i n="[smartphones_data_clean].[model].&amp;[Samsung Galaxy A52]" c="Samsung Galaxy A52" nd="1"/>
              <i n="[smartphones_data_clean].[model].&amp;[Samsung Galaxy A52 (8GB RAM + 128GB)]" c="Samsung Galaxy A52 (8GB RAM + 128GB)" nd="1"/>
              <i n="[smartphones_data_clean].[model].&amp;[Samsung Galaxy A53 5G]" c="Samsung Galaxy A53 5G" nd="1"/>
              <i n="[smartphones_data_clean].[model].&amp;[Samsung Galaxy A53 5G (8GB RAM + 128GB)]" c="Samsung Galaxy A53 5G (8GB RAM + 128GB)" nd="1"/>
              <i n="[smartphones_data_clean].[model].&amp;[Samsung Galaxy A54 5G]" c="Samsung Galaxy A54 5G" nd="1"/>
              <i n="[smartphones_data_clean].[model].&amp;[Samsung Galaxy A7 (2018)]" c="Samsung Galaxy A7 (2018)" nd="1"/>
              <i n="[smartphones_data_clean].[model].&amp;[Samsung Galaxy A71]" c="Samsung Galaxy A71" nd="1"/>
              <i n="[smartphones_data_clean].[model].&amp;[Samsung Galaxy F04]" c="Samsung Galaxy F04" nd="1"/>
              <i n="[smartphones_data_clean].[model].&amp;[Samsung Galaxy F12]" c="Samsung Galaxy F12" nd="1"/>
              <i n="[smartphones_data_clean].[model].&amp;[Samsung Galaxy F13]" c="Samsung Galaxy F13" nd="1"/>
              <i n="[smartphones_data_clean].[model].&amp;[Samsung Galaxy F13 (4GB RAM + 128GB)]" c="Samsung Galaxy F13 (4GB RAM + 128GB)" nd="1"/>
              <i n="[smartphones_data_clean].[model].&amp;[Samsung Galaxy F14]" c="Samsung Galaxy F14" nd="1"/>
              <i n="[smartphones_data_clean].[model].&amp;[Samsung Galaxy F22]" c="Samsung Galaxy F22" nd="1"/>
              <i n="[smartphones_data_clean].[model].&amp;[Samsung Galaxy F22 (6GB RAM + 128GB)]" c="Samsung Galaxy F22 (6GB RAM + 128GB)" nd="1"/>
              <i n="[smartphones_data_clean].[model].&amp;[Samsung Galaxy F23 5G]" c="Samsung Galaxy F23 5G" nd="1"/>
              <i n="[smartphones_data_clean].[model].&amp;[Samsung Galaxy F23 5G (6GB RAM + 128GB)]" c="Samsung Galaxy F23 5G (6GB RAM + 128GB)" nd="1"/>
              <i n="[smartphones_data_clean].[model].&amp;[Samsung Galaxy F24 5G]" c="Samsung Galaxy F24 5G" nd="1"/>
              <i n="[smartphones_data_clean].[model].&amp;[Samsung Galaxy F41 (6GB RAM + 128GB)]" c="Samsung Galaxy F41 (6GB RAM + 128GB)" nd="1"/>
              <i n="[smartphones_data_clean].[model].&amp;[Samsung Galaxy F42 5G]" c="Samsung Galaxy F42 5G" nd="1"/>
              <i n="[smartphones_data_clean].[model].&amp;[Samsung Galaxy F42 5G (8GB RAM + 128GB)]" c="Samsung Galaxy F42 5G (8GB RAM + 128GB)" nd="1"/>
              <i n="[smartphones_data_clean].[model].&amp;[Samsung Galaxy F63]" c="Samsung Galaxy F63" nd="1"/>
              <i n="[smartphones_data_clean].[model].&amp;[Samsung Galaxy M04]" c="Samsung Galaxy M04" nd="1"/>
              <i n="[smartphones_data_clean].[model].&amp;[Samsung Galaxy M04 (4GB RAM + 128GB)]" c="Samsung Galaxy M04 (4GB RAM + 128GB)" nd="1"/>
              <i n="[smartphones_data_clean].[model].&amp;[Samsung Galaxy M12]" c="Samsung Galaxy M12" nd="1"/>
              <i n="[smartphones_data_clean].[model].&amp;[Samsung Galaxy M13]" c="Samsung Galaxy M13" nd="1"/>
              <i n="[smartphones_data_clean].[model].&amp;[Samsung Galaxy M13 (4GB RAM + 64GB)]" c="Samsung Galaxy M13 (4GB RAM + 64GB)" nd="1"/>
              <i n="[smartphones_data_clean].[model].&amp;[Samsung Galaxy M13 5G]" c="Samsung Galaxy M13 5G" nd="1"/>
              <i n="[smartphones_data_clean].[model].&amp;[Samsung Galaxy M13 5G (4GB RAM + 64GB)]" c="Samsung Galaxy M13 5G (4GB RAM + 64GB)" nd="1"/>
              <i n="[smartphones_data_clean].[model].&amp;[Samsung Galaxy M14]" c="Samsung Galaxy M14" nd="1"/>
              <i n="[smartphones_data_clean].[model].&amp;[Samsung Galaxy M21 2021]" c="Samsung Galaxy M21 2021" nd="1"/>
              <i n="[smartphones_data_clean].[model].&amp;[Samsung Galaxy M32]" c="Samsung Galaxy M32" nd="1"/>
              <i n="[smartphones_data_clean].[model].&amp;[Samsung Galaxy M32 (6GB RAM + 128GB)]" c="Samsung Galaxy M32 (6GB RAM + 128GB)" nd="1"/>
              <i n="[smartphones_data_clean].[model].&amp;[Samsung Galaxy M32 Prime Edition]" c="Samsung Galaxy M32 Prime Edition" nd="1"/>
              <i n="[smartphones_data_clean].[model].&amp;[Samsung Galaxy M32 Prime Edition (6GB RAM + 128GB)]" c="Samsung Galaxy M32 Prime Edition (6GB RAM + 128GB)" nd="1"/>
              <i n="[smartphones_data_clean].[model].&amp;[Samsung Galaxy M33 5G]" c="Samsung Galaxy M33 5G" nd="1"/>
              <i n="[smartphones_data_clean].[model].&amp;[Samsung Galaxy M33 5G (8GB RAM + 128GB)]" c="Samsung Galaxy M33 5G (8GB RAM + 128GB)" nd="1"/>
              <i n="[smartphones_data_clean].[model].&amp;[Samsung Galaxy M34 5G]" c="Samsung Galaxy M34 5G" nd="1"/>
              <i n="[smartphones_data_clean].[model].&amp;[Samsung Galaxy M35]" c="Samsung Galaxy M35" nd="1"/>
              <i n="[smartphones_data_clean].[model].&amp;[Samsung Galaxy M51s 5G]" c="Samsung Galaxy M51s 5G" nd="1"/>
              <i n="[smartphones_data_clean].[model].&amp;[Samsung Galaxy M52s 5G]" c="Samsung Galaxy M52s 5G" nd="1"/>
              <i n="[smartphones_data_clean].[model].&amp;[Samsung Galaxy M53 5G]" c="Samsung Galaxy M53 5G" nd="1"/>
              <i n="[smartphones_data_clean].[model].&amp;[Samsung Galaxy M53 5G (8GB RAM + 128GB)]" c="Samsung Galaxy M53 5G (8GB RAM + 128GB)" nd="1"/>
              <i n="[smartphones_data_clean].[model].&amp;[Samsung Galaxy M54 5G]" c="Samsung Galaxy M54 5G" nd="1"/>
              <i n="[smartphones_data_clean].[model].&amp;[Samsung Galaxy M62]" c="Samsung Galaxy M62" nd="1"/>
              <i n="[smartphones_data_clean].[model].&amp;[Samsung Galaxy S20 FE]" c="Samsung Galaxy S20 FE" nd="1"/>
              <i n="[smartphones_data_clean].[model].&amp;[Samsung Galaxy S20 FE 5G]" c="Samsung Galaxy S20 FE 5G" nd="1"/>
              <i n="[smartphones_data_clean].[model].&amp;[Samsung Galaxy S9 Plus (128GB)]" c="Samsung Galaxy S9 Plus (128GB)" nd="1"/>
              <i n="[smartphones_data_clean].[model].&amp;[Sony Xperia 10 II]" c="Sony Xperia 10 II" nd="1"/>
              <i n="[smartphones_data_clean].[model].&amp;[Sony Xperia 10 III Lite 5G]" c="Sony Xperia 10 III Lite 5G" nd="1"/>
              <i n="[smartphones_data_clean].[model].&amp;[Sony Xperia Ace IV]" c="Sony Xperia Ace IV" nd="1"/>
              <i n="[smartphones_data_clean].[model].&amp;[Sony Xperia L5 5G]" c="Sony Xperia L5 5G" nd="1"/>
              <i n="[smartphones_data_clean].[model].&amp;[TCL Ion X]" c="TCL Ion X" nd="1"/>
              <i n="[smartphones_data_clean].[model].&amp;[Tecno Camon 18]" c="Tecno Camon 18" nd="1"/>
              <i n="[smartphones_data_clean].[model].&amp;[Tecno Camon 19]" c="Tecno Camon 19" nd="1"/>
              <i n="[smartphones_data_clean].[model].&amp;[Tecno Camon 19 Neo]" c="Tecno Camon 19 Neo" nd="1"/>
              <i n="[smartphones_data_clean].[model].&amp;[Tecno Camon 19 Pro]" c="Tecno Camon 19 Pro" nd="1"/>
              <i n="[smartphones_data_clean].[model].&amp;[Tecno Camon 19 Pro 5G]" c="Tecno Camon 19 Pro 5G" nd="1"/>
              <i n="[smartphones_data_clean].[model].&amp;[Tecno Camon 19 Pro Mondrian Edition]" c="Tecno Camon 19 Pro Mondrian Edition" nd="1"/>
              <i n="[smartphones_data_clean].[model].&amp;[Tecno Camon 20 Premier]" c="Tecno Camon 20 Premier" nd="1"/>
              <i n="[smartphones_data_clean].[model].&amp;[Tecno Phantom X]" c="Tecno Phantom X" nd="1"/>
              <i n="[smartphones_data_clean].[model].&amp;[Tecno Phantom X Pro]" c="Tecno Phantom X Pro" nd="1"/>
              <i n="[smartphones_data_clean].[model].&amp;[Tecno Pop 5 Go]" c="Tecno Pop 5 Go" nd="1"/>
              <i n="[smartphones_data_clean].[model].&amp;[Tecno Pop 6 Pro]" c="Tecno Pop 6 Pro" nd="1"/>
              <i n="[smartphones_data_clean].[model].&amp;[Tecno Pova 2]" c="Tecno Pova 2" nd="1"/>
              <i n="[smartphones_data_clean].[model].&amp;[Tecno Pova 3]" c="Tecno Pova 3" nd="1"/>
              <i n="[smartphones_data_clean].[model].&amp;[Tecno Pova 3 (6GB RAM + 128GB)]" c="Tecno Pova 3 (6GB RAM + 128GB)" nd="1"/>
              <i n="[smartphones_data_clean].[model].&amp;[Tecno Pova 4]" c="Tecno Pova 4" nd="1"/>
              <i n="[smartphones_data_clean].[model].&amp;[Tecno Pova 4 Pro]" c="Tecno Pova 4 Pro" nd="1"/>
              <i n="[smartphones_data_clean].[model].&amp;[Tecno Pova 5G]" c="Tecno Pova 5G" nd="1"/>
              <i n="[smartphones_data_clean].[model].&amp;[Tecno Pova Neo 2]" c="Tecno Pova Neo 2" nd="1"/>
              <i n="[smartphones_data_clean].[model].&amp;[Tecno Pova Neo 5G]" c="Tecno Pova Neo 5G" nd="1"/>
              <i n="[smartphones_data_clean].[model].&amp;[Tecno Spark 8 (4GB RAM + 64GB)]" c="Tecno Spark 8 (4GB RAM + 64GB)" nd="1"/>
              <i n="[smartphones_data_clean].[model].&amp;[Tecno Spark 8 Pro]" c="Tecno Spark 8 Pro" nd="1"/>
              <i n="[smartphones_data_clean].[model].&amp;[Tecno Spark 8C]" c="Tecno Spark 8C" nd="1"/>
              <i n="[smartphones_data_clean].[model].&amp;[Tecno Spark 8C (4GB RAM + 64GB)]" c="Tecno Spark 8C (4GB RAM + 64GB)" nd="1"/>
              <i n="[smartphones_data_clean].[model].&amp;[Tecno Spark 8T]" c="Tecno Spark 8T" nd="1"/>
              <i n="[smartphones_data_clean].[model].&amp;[Tecno Spark 9]" c="Tecno Spark 9" nd="1"/>
              <i n="[smartphones_data_clean].[model].&amp;[Tecno Spark 9 (3GB RAM + 64GB)]" c="Tecno Spark 9 (3GB RAM + 64GB)" nd="1"/>
              <i n="[smartphones_data_clean].[model].&amp;[Tecno Spark 9 (4GB RAM + 64GB)]" c="Tecno Spark 9 (4GB RAM + 64GB)" nd="1"/>
              <i n="[smartphones_data_clean].[model].&amp;[Tecno Spark 9 Pro]" c="Tecno Spark 9 Pro" nd="1"/>
              <i n="[smartphones_data_clean].[model].&amp;[Tecno Spark 9T]" c="Tecno Spark 9T" nd="1"/>
              <i n="[smartphones_data_clean].[model].&amp;[Tecno Spark Go 2022]" c="Tecno Spark Go 2022" nd="1"/>
              <i n="[smartphones_data_clean].[model].&amp;[Tecno Spark Go 2023]" c="Tecno Spark Go 2023" nd="1"/>
              <i n="[smartphones_data_clean].[model].&amp;[Vivo S1 Pro]" c="Vivo S1 Pro" nd="1"/>
              <i n="[smartphones_data_clean].[model].&amp;[Vivo S16]" c="Vivo S16" nd="1"/>
              <i n="[smartphones_data_clean].[model].&amp;[Vivo T1 44W]" c="Vivo T1 44W" nd="1"/>
              <i n="[smartphones_data_clean].[model].&amp;[Vivo T1 44W (6GB RAM + 128GB)]" c="Vivo T1 44W (6GB RAM + 128GB)" nd="1"/>
              <i n="[smartphones_data_clean].[model].&amp;[Vivo T1 44W (8GB RAM + 128GB)]" c="Vivo T1 44W (8GB RAM + 128GB)" nd="1"/>
              <i n="[smartphones_data_clean].[model].&amp;[Vivo T1 5G]" c="Vivo T1 5G" nd="1"/>
              <i n="[smartphones_data_clean].[model].&amp;[Vivo T1 5G (6GB RAM + 128GB)]" c="Vivo T1 5G (6GB RAM + 128GB)" nd="1"/>
              <i n="[smartphones_data_clean].[model].&amp;[Vivo T1 5G (8GB RAM + 128GB)]" c="Vivo T1 5G (8GB RAM + 128GB)" nd="1"/>
              <i n="[smartphones_data_clean].[model].&amp;[Vivo T1 Pro]" c="Vivo T1 Pro" nd="1"/>
              <i n="[smartphones_data_clean].[model].&amp;[Vivo T1 Pro 5G (8GB RAM + 128GB)]" c="Vivo T1 Pro 5G (8GB RAM + 128GB)" nd="1"/>
              <i n="[smartphones_data_clean].[model].&amp;[Vivo T1x (4GB RAM + 128GB)]" c="Vivo T1x (4GB RAM + 128GB)" nd="1"/>
              <i n="[smartphones_data_clean].[model].&amp;[Vivo T1x (6GB RAM + 128GB)]" c="Vivo T1x (6GB RAM + 128GB)" nd="1"/>
              <i n="[smartphones_data_clean].[model].&amp;[Vivo T1x 4G]" c="Vivo T1x 4G" nd="1"/>
              <i n="[smartphones_data_clean].[model].&amp;[Vivo T2 5G]" c="Vivo T2 5G" nd="1"/>
              <i n="[smartphones_data_clean].[model].&amp;[Vivo T2 Pro 5G]" c="Vivo T2 Pro 5G" nd="1"/>
              <i n="[smartphones_data_clean].[model].&amp;[Vivo T2x 5G]" c="Vivo T2x 5G" nd="1"/>
              <i n="[smartphones_data_clean].[model].&amp;[Vivo T3 Pro]" c="Vivo T3 Pro" nd="1"/>
              <i n="[smartphones_data_clean].[model].&amp;[Vivo U3]" c="Vivo U3" nd="1"/>
              <i n="[smartphones_data_clean].[model].&amp;[Vivo U3 (6GB RAM + 64GB)]" c="Vivo U3 (6GB RAM + 64GB)" nd="1"/>
              <i n="[smartphones_data_clean].[model].&amp;[Vivo U3x]" c="Vivo U3x" nd="1"/>
              <i n="[smartphones_data_clean].[model].&amp;[Vivo V11i]" c="Vivo V11i" nd="1"/>
              <i n="[smartphones_data_clean].[model].&amp;[Vivo V15 Pro (8GB RAM +128GB)]" c="Vivo V15 Pro (8GB RAM +128GB)" nd="1"/>
              <i n="[smartphones_data_clean].[model].&amp;[Vivo V19 (8GB RAM + 256GB)]" c="Vivo V19 (8GB RAM + 256GB)" nd="1"/>
              <i n="[smartphones_data_clean].[model].&amp;[Vivo V20]" c="Vivo V20" nd="1"/>
              <i n="[smartphones_data_clean].[model].&amp;[Vivo V20 Pro]" c="Vivo V20 Pro" nd="1"/>
              <i n="[smartphones_data_clean].[model].&amp;[Vivo V20 SE]" c="Vivo V20 SE" nd="1"/>
              <i n="[smartphones_data_clean].[model].&amp;[Vivo V21]" c="Vivo V21" nd="1"/>
              <i n="[smartphones_data_clean].[model].&amp;[Vivo V21 5G]" c="Vivo V21 5G" nd="1"/>
              <i n="[smartphones_data_clean].[model].&amp;[Vivo V21 Pro]" c="Vivo V21 Pro" nd="1"/>
              <i n="[smartphones_data_clean].[model].&amp;[Vivo V21s]" c="Vivo V21s" nd="1"/>
              <i n="[smartphones_data_clean].[model].&amp;[Vivo V23 5G]" c="Vivo V23 5G" nd="1"/>
              <i n="[smartphones_data_clean].[model].&amp;[Vivo V23 5G (12GB RAM + 256GB)]" c="Vivo V23 5G (12GB RAM + 256GB)" nd="1"/>
              <i n="[smartphones_data_clean].[model].&amp;[Vivo V23 Pro 5G]" c="Vivo V23 Pro 5G" nd="1"/>
              <i n="[smartphones_data_clean].[model].&amp;[Vivo V23e]" c="Vivo V23e" nd="1"/>
              <i n="[smartphones_data_clean].[model].&amp;[Vivo V23e 5G]" c="Vivo V23e 5G" nd="1"/>
              <i n="[smartphones_data_clean].[model].&amp;[Vivo V25 (12GB RAM + 256GB)]" c="Vivo V25 (12GB RAM + 256GB)" nd="1"/>
              <i n="[smartphones_data_clean].[model].&amp;[Vivo V25 5G]" c="Vivo V25 5G" nd="1"/>
              <i n="[smartphones_data_clean].[model].&amp;[Vivo V25e]" c="Vivo V25e" nd="1"/>
              <i n="[smartphones_data_clean].[model].&amp;[Vivo V27]" c="Vivo V27" nd="1"/>
              <i n="[smartphones_data_clean].[model].&amp;[Vivo V28]" c="Vivo V28" nd="1"/>
              <i n="[smartphones_data_clean].[model].&amp;[Vivo V29]" c="Vivo V29" nd="1"/>
              <i n="[smartphones_data_clean].[model].&amp;[Vivo Y01]" c="Vivo Y01" nd="1"/>
              <i n="[smartphones_data_clean].[model].&amp;[Vivo Y01A]" c="Vivo Y01A" nd="1"/>
              <i n="[smartphones_data_clean].[model].&amp;[Vivo Y02]" c="Vivo Y02" nd="1"/>
              <i n="[smartphones_data_clean].[model].&amp;[Vivo Y02 (2GB RAM + 32GB)]" c="Vivo Y02 (2GB RAM + 32GB)" nd="1"/>
              <i n="[smartphones_data_clean].[model].&amp;[Vivo Y02s]" c="Vivo Y02s" nd="1"/>
              <i n="[smartphones_data_clean].[model].&amp;[Vivo Y10]" c="Vivo Y10" nd="1"/>
              <i n="[smartphones_data_clean].[model].&amp;[Vivo Y100]" c="Vivo Y100" nd="1"/>
              <i n="[smartphones_data_clean].[model].&amp;[Vivo Y11 (2019)]" c="Vivo Y11 (2019)" nd="1"/>
              <i n="[smartphones_data_clean].[model].&amp;[Vivo Y12 (3GB RAM + 64GB)]" c="Vivo Y12 (3GB RAM + 64GB)" nd="1"/>
              <i n="[smartphones_data_clean].[model].&amp;[Vivo Y12a]" c="Vivo Y12a" nd="1"/>
              <i n="[smartphones_data_clean].[model].&amp;[Vivo Y12G (3GB RAM + 64GB)]" c="Vivo Y12G (3GB RAM + 64GB)" nd="1"/>
              <i n="[smartphones_data_clean].[model].&amp;[Vivo Y15]" c="Vivo Y15" nd="1"/>
              <i n="[smartphones_data_clean].[model].&amp;[Vivo Y15C]" c="Vivo Y15C" nd="1"/>
              <i n="[smartphones_data_clean].[model].&amp;[Vivo Y15C (3GB RAM + 64GB)]" c="Vivo Y15C (3GB RAM + 64GB)" nd="1"/>
              <i n="[smartphones_data_clean].[model].&amp;[Vivo Y15s]" c="Vivo Y15s" nd="1"/>
              <i n="[smartphones_data_clean].[model].&amp;[Vivo Y16]" c="Vivo Y16" nd="1"/>
              <i n="[smartphones_data_clean].[model].&amp;[Vivo Y16 (3GB RAM + 64GB)]" c="Vivo Y16 (3GB RAM + 64GB)" nd="1"/>
              <i n="[smartphones_data_clean].[model].&amp;[Vivo Y16 (4GB RAM + 64GB)]" c="Vivo Y16 (4GB RAM + 64GB)" nd="1"/>
              <i n="[smartphones_data_clean].[model].&amp;[Vivo Y19]" c="Vivo Y19" nd="1"/>
              <i n="[smartphones_data_clean].[model].&amp;[Vivo Y20G]" c="Vivo Y20G" nd="1"/>
              <i n="[smartphones_data_clean].[model].&amp;[Vivo Y21 (2020)]" c="Vivo Y21 (2020)" nd="1"/>
              <i n="[smartphones_data_clean].[model].&amp;[Vivo Y21 2021]" c="Vivo Y21 2021" nd="1"/>
              <i n="[smartphones_data_clean].[model].&amp;[Vivo Y21e]" c="Vivo Y21e" nd="1"/>
              <i n="[smartphones_data_clean].[model].&amp;[Vivo Y21s]" c="Vivo Y21s" nd="1"/>
              <i n="[smartphones_data_clean].[model].&amp;[Vivo Y21T]" c="Vivo Y21T" nd="1"/>
              <i n="[smartphones_data_clean].[model].&amp;[Vivo Y22]" c="Vivo Y22" nd="1"/>
              <i n="[smartphones_data_clean].[model].&amp;[Vivo Y22 (6GB RAM + 128GB)]" c="Vivo Y22 (6GB RAM + 128GB)" nd="1"/>
              <i n="[smartphones_data_clean].[model].&amp;[Vivo Y22s]" c="Vivo Y22s" nd="1"/>
              <i n="[smartphones_data_clean].[model].&amp;[Vivo Y25]" c="Vivo Y25" nd="1"/>
              <i n="[smartphones_data_clean].[model].&amp;[Vivo Y3 (4GB RAM + 128GB)]" c="Vivo Y3 (4GB RAM + 128GB)" nd="1"/>
              <i n="[smartphones_data_clean].[model].&amp;[Vivo Y33s]" c="Vivo Y33s" nd="1"/>
              <i n="[smartphones_data_clean].[model].&amp;[Vivo Y33T]" c="Vivo Y33T" nd="1"/>
              <i n="[smartphones_data_clean].[model].&amp;[Vivo Y35]" c="Vivo Y35" nd="1"/>
              <i n="[smartphones_data_clean].[model].&amp;[Vivo Y35 5G]" c="Vivo Y35 5G" nd="1"/>
              <i n="[smartphones_data_clean].[model].&amp;[Vivo Y53s]" c="Vivo Y53s" nd="1"/>
              <i n="[smartphones_data_clean].[model].&amp;[Vivo Y53t]" c="Vivo Y53t" nd="1"/>
              <i n="[smartphones_data_clean].[model].&amp;[Vivo Y55 4G]" c="Vivo Y55 4G" nd="1"/>
              <i n="[smartphones_data_clean].[model].&amp;[Vivo Y55 5G]" c="Vivo Y55 5G" nd="1"/>
              <i n="[smartphones_data_clean].[model].&amp;[Vivo Y55S]" c="Vivo Y55S" nd="1"/>
              <i n="[smartphones_data_clean].[model].&amp;[Vivo Y55s 2023]" c="Vivo Y55s 2023" nd="1"/>
              <i n="[smartphones_data_clean].[model].&amp;[Vivo Y55s 5G]" c="Vivo Y55s 5G" nd="1"/>
              <i n="[smartphones_data_clean].[model].&amp;[Vivo Y71]" c="Vivo Y71" nd="1"/>
              <i n="[smartphones_data_clean].[model].&amp;[Vivo Y73 2021]" c="Vivo Y73 2021" nd="1"/>
              <i n="[smartphones_data_clean].[model].&amp;[Vivo Y73T]" c="Vivo Y73T" nd="1"/>
              <i n="[smartphones_data_clean].[model].&amp;[Vivo Y75 4G]" c="Vivo Y75 4G" nd="1"/>
              <i n="[smartphones_data_clean].[model].&amp;[Vivo Y75 5G]" c="Vivo Y75 5G" nd="1"/>
              <i n="[smartphones_data_clean].[model].&amp;[Vivo Y77 5G]" c="Vivo Y77 5G" nd="1"/>
              <i n="[smartphones_data_clean].[model].&amp;[Vivo Y78 5G]" c="Vivo Y78 5G" nd="1"/>
              <i n="[smartphones_data_clean].[model].&amp;[Vivo Y91c]" c="Vivo Y91c" nd="1"/>
              <i n="[smartphones_data_clean].[model].&amp;[Vivo Y93]" c="Vivo Y93" nd="1"/>
              <i n="[smartphones_data_clean].[model].&amp;[Vivo Y95]" c="Vivo Y95" nd="1"/>
              <i n="[smartphones_data_clean].[model].&amp;[Xiaomi 11i 5G (8GB RAM + 128GB)]" c="Xiaomi 11i 5G (8GB RAM + 128GB)" nd="1"/>
              <i n="[smartphones_data_clean].[model].&amp;[Xiaomi 11i HyperCharge 5G]" c="Xiaomi 11i HyperCharge 5G" nd="1"/>
              <i n="[smartphones_data_clean].[model].&amp;[Xiaomi 11i HyperCharge 5G (8GB RAM + 128GB)]" c="Xiaomi 11i HyperCharge 5G (8GB RAM + 128GB)" nd="1"/>
              <i n="[smartphones_data_clean].[model].&amp;[Xiaomi 12 Lite 5G]" c="Xiaomi 12 Lite 5G" nd="1"/>
              <i n="[smartphones_data_clean].[model].&amp;[Xiaomi Civi 2]" c="Xiaomi Civi 2" nd="1"/>
              <i n="[smartphones_data_clean].[model].&amp;[Xiaomi Civi 3]" c="Xiaomi Civi 3" nd="1"/>
              <i n="[smartphones_data_clean].[model].&amp;[Xiaomi Mi 10T 5G]" c="Xiaomi Mi 10T 5G" nd="1"/>
              <i n="[smartphones_data_clean].[model].&amp;[Xiaomi Mi 10T Pro 5G]" c="Xiaomi Mi 10T Pro 5G" nd="1"/>
              <i n="[smartphones_data_clean].[model].&amp;[Xiaomi Mi 11 Lite (8GB RAM + 128GB)]" c="Xiaomi Mi 11 Lite (8GB RAM + 128GB)" nd="1"/>
              <i n="[smartphones_data_clean].[model].&amp;[Xiaomi Mi 11 Lite NE 5G]" c="Xiaomi Mi 11 Lite NE 5G" nd="1"/>
              <i n="[smartphones_data_clean].[model].&amp;[Xiaomi Mi 11 Lite NE 5G (8GB RAM + 128GB)]" c="Xiaomi Mi 11 Lite NE 5G (8GB RAM + 128GB)" nd="1"/>
              <i n="[smartphones_data_clean].[model].&amp;[Xiaomi Mi 11i 5G]" c="Xiaomi Mi 11i 5G" nd="1"/>
              <i n="[smartphones_data_clean].[model].&amp;[Xiaomi Mi 11T Pro 5G]" c="Xiaomi Mi 11T Pro 5G" nd="1"/>
              <i n="[smartphones_data_clean].[model].&amp;[Xiaomi Mi 11X]" c="Xiaomi Mi 11X" nd="1"/>
              <i n="[smartphones_data_clean].[model].&amp;[Xiaomi Mi 11X 5G (8GB RAM + 128GB)]" c="Xiaomi Mi 11X 5G (8GB RAM + 128GB)" nd="1"/>
              <i n="[smartphones_data_clean].[model].&amp;[Xiaomi Mi 11X Pro]" c="Xiaomi Mi 11X Pro" nd="1"/>
              <i n="[smartphones_data_clean].[model].&amp;[Xiaomi Poco F1]" c="Xiaomi Poco F1" nd="1"/>
              <i n="[smartphones_data_clean].[model].&amp;[Xiaomi Poco F1 (6GB RAM + 128GB)]" c="Xiaomi Poco F1 (6GB RAM + 128GB)" nd="1"/>
              <i n="[smartphones_data_clean].[model].&amp;[Xiaomi Redmi 10]" c="Xiaomi Redmi 10" nd="1"/>
              <i n="[smartphones_data_clean].[model].&amp;[Xiaomi Redmi 10 (6GB RAM + 128GB)]" c="Xiaomi Redmi 10 (6GB RAM + 128GB)" nd="1"/>
              <i n="[smartphones_data_clean].[model].&amp;[Xiaomi Redmi 10 Power]" c="Xiaomi Redmi 10 Power" nd="1"/>
              <i n="[smartphones_data_clean].[model].&amp;[Xiaomi Redmi 10 Prime]" c="Xiaomi Redmi 10 Prime" nd="1"/>
              <i n="[smartphones_data_clean].[model].&amp;[Xiaomi Redmi 10 Prime (6GB RAM + 128GB)]" c="Xiaomi Redmi 10 Prime (6GB RAM + 128GB)" nd="1"/>
              <i n="[smartphones_data_clean].[model].&amp;[Xiaomi Redmi 10 Prime Plus 5G]" c="Xiaomi Redmi 10 Prime Plus 5G" nd="1"/>
              <i n="[smartphones_data_clean].[model].&amp;[Xiaomi Redmi 10A]" c="Xiaomi Redmi 10A" nd="1"/>
              <i n="[smartphones_data_clean].[model].&amp;[Xiaomi Redmi 10A (4GB RAM + 64GB)]" c="Xiaomi Redmi 10A (4GB RAM + 64GB)" nd="1"/>
              <i n="[smartphones_data_clean].[model].&amp;[Xiaomi Redmi 10A (6GB RAM + 128GB)]" c="Xiaomi Redmi 10A (6GB RAM + 128GB)" nd="1"/>
              <i n="[smartphones_data_clean].[model].&amp;[Xiaomi Redmi 10A Sport]" c="Xiaomi Redmi 10A Sport" nd="1"/>
              <i n="[smartphones_data_clean].[model].&amp;[Xiaomi Redmi 10C]" c="Xiaomi Redmi 10C" nd="1"/>
              <i n="[smartphones_data_clean].[model].&amp;[Xiaomi Redmi 10C (4GB RAM + 128GB)]" c="Xiaomi Redmi 10C (4GB RAM + 128GB)" nd="1"/>
              <i n="[smartphones_data_clean].[model].&amp;[Xiaomi Redmi 11 Prime]" c="Xiaomi Redmi 11 Prime" nd="1"/>
              <i n="[smartphones_data_clean].[model].&amp;[Xiaomi Redmi 11 Prime (6GB RAM + 128GB)]" c="Xiaomi Redmi 11 Prime (6GB RAM + 128GB)" nd="1"/>
              <i n="[smartphones_data_clean].[model].&amp;[Xiaomi Redmi 11 Prime 5G]" c="Xiaomi Redmi 11 Prime 5G" nd="1"/>
              <i n="[smartphones_data_clean].[model].&amp;[Xiaomi Redmi 11 Prime 5G (6GB RAM + 128GB)]" c="Xiaomi Redmi 11 Prime 5G (6GB RAM + 128GB)" nd="1"/>
              <i n="[smartphones_data_clean].[model].&amp;[Xiaomi Redmi 13 Prime 5G]" c="Xiaomi Redmi 13 Prime 5G" nd="1"/>
              <i n="[smartphones_data_clean].[model].&amp;[Xiaomi Redmi 20X]" c="Xiaomi Redmi 20X" nd="1"/>
              <i n="[smartphones_data_clean].[model].&amp;[Xiaomi Redmi 8 (4GB RAM + 64GB)]" c="Xiaomi Redmi 8 (4GB RAM + 64GB)" nd="1"/>
              <i n="[smartphones_data_clean].[model].&amp;[Xiaomi Redmi 9]" c="Xiaomi Redmi 9" nd="1"/>
              <i n="[smartphones_data_clean].[model].&amp;[Xiaomi Redmi 9 Activ]" c="Xiaomi Redmi 9 Activ" nd="1"/>
              <i n="[smartphones_data_clean].[model].&amp;[Xiaomi Redmi 9 Activ (6GB RAM + 128GB)]" c="Xiaomi Redmi 9 Activ (6GB RAM + 128GB)" nd="1"/>
              <i n="[smartphones_data_clean].[model].&amp;[Xiaomi Redmi 9 Power]" c="Xiaomi Redmi 9 Power" nd="1"/>
              <i n="[smartphones_data_clean].[model].&amp;[Xiaomi Redmi 9A]" c="Xiaomi Redmi 9A" nd="1"/>
              <i n="[smartphones_data_clean].[model].&amp;[Xiaomi Redmi 9A (6GB RAM + 128GB)]" c="Xiaomi Redmi 9A (6GB RAM + 128GB)" nd="1"/>
              <i n="[smartphones_data_clean].[model].&amp;[Xiaomi Redmi 9A Sport]" c="Xiaomi Redmi 9A Sport" nd="1"/>
              <i n="[smartphones_data_clean].[model].&amp;[Xiaomi Redmi 9i (4GB RAM + 128GB)]" c="Xiaomi Redmi 9i (4GB RAM + 128GB)" nd="1"/>
              <i n="[smartphones_data_clean].[model].&amp;[Xiaomi Redmi 9i Sport]" c="Xiaomi Redmi 9i Sport" nd="1"/>
              <i n="[smartphones_data_clean].[model].&amp;[Xiaomi Redmi A1]" c="Xiaomi Redmi A1" nd="1"/>
              <i n="[smartphones_data_clean].[model].&amp;[Xiaomi Redmi A1 Plus]" c="Xiaomi Redmi A1 Plus" nd="1"/>
              <i n="[smartphones_data_clean].[model].&amp;[Xiaomi Redmi A1 Plus (3GB RAM + 32GB)]" c="Xiaomi Redmi A1 Plus (3GB RAM + 32GB)" nd="1"/>
              <i n="[smartphones_data_clean].[model].&amp;[Xiaomi Redmi K50 5G]" c="Xiaomi Redmi K50 5G" nd="1"/>
              <i n="[smartphones_data_clean].[model].&amp;[Xiaomi Redmi K50i (8GB RAM + 256GB)]" c="Xiaomi Redmi K50i (8GB RAM + 256GB)" nd="1"/>
              <i n="[smartphones_data_clean].[model].&amp;[Xiaomi Redmi K50i 5G]" c="Xiaomi Redmi K50i 5G" nd="1"/>
              <i n="[smartphones_data_clean].[model].&amp;[Xiaomi Redmi K60]" c="Xiaomi Redmi K60" nd="1"/>
              <i n="[smartphones_data_clean].[model].&amp;[Xiaomi Redmi K60E]" c="Xiaomi Redmi K60E" nd="1"/>
              <i n="[smartphones_data_clean].[model].&amp;[Xiaomi Redmi K60i]" c="Xiaomi Redmi K60i" nd="1"/>
              <i n="[smartphones_data_clean].[model].&amp;[Xiaomi Redmi Note 10]" c="Xiaomi Redmi Note 10" nd="1"/>
              <i n="[smartphones_data_clean].[model].&amp;[Xiaomi Redmi Note 10 (6GB RAM + 128GB)]" c="Xiaomi Redmi Note 10 (6GB RAM + 128GB)" nd="1"/>
              <i n="[smartphones_data_clean].[model].&amp;[Xiaomi Redmi Note 10 5G]" c="Xiaomi Redmi Note 10 5G" nd="1"/>
              <i n="[smartphones_data_clean].[model].&amp;[Xiaomi Redmi Note 10 Lite]" c="Xiaomi Redmi Note 10 Lite" nd="1"/>
              <i n="[smartphones_data_clean].[model].&amp;[Xiaomi Redmi Note 10 Lite (4GB RAM + 128GB)]" c="Xiaomi Redmi Note 10 Lite (4GB RAM + 128GB)" nd="1"/>
              <i n="[smartphones_data_clean].[model].&amp;[Xiaomi Redmi Note 10 Lite (6GB RAM + 128GB)]" c="Xiaomi Redmi Note 10 Lite (6GB RAM + 128GB)" nd="1"/>
              <i n="[smartphones_data_clean].[model].&amp;[Xiaomi Redmi Note 10 Pro (6GB RAM + 128GB)]" c="Xiaomi Redmi Note 10 Pro (6GB RAM + 128GB)" nd="1"/>
              <i n="[smartphones_data_clean].[model].&amp;[Xiaomi Redmi Note 10 Pro 5G]" c="Xiaomi Redmi Note 10 Pro 5G" nd="1"/>
              <i n="[smartphones_data_clean].[model].&amp;[Xiaomi Redmi Note 10 Pro Max]" c="Xiaomi Redmi Note 10 Pro Max" nd="1"/>
              <i n="[smartphones_data_clean].[model].&amp;[Xiaomi Redmi Note 10 Pro Max (6GB RAM + 128GB)]" c="Xiaomi Redmi Note 10 Pro Max (6GB RAM + 128GB)" nd="1"/>
              <i n="[smartphones_data_clean].[model].&amp;[Xiaomi Redmi Note 10S]" c="Xiaomi Redmi Note 10S" nd="1"/>
              <i n="[smartphones_data_clean].[model].&amp;[Xiaomi Redmi Note 10S (6GB RAM + 128GB)]" c="Xiaomi Redmi Note 10S (6GB RAM + 128GB)" nd="1"/>
              <i n="[smartphones_data_clean].[model].&amp;[Xiaomi Redmi Note 10S (8GB RAM + 128GB)]" c="Xiaomi Redmi Note 10S (8GB RAM + 128GB)" nd="1"/>
              <i n="[smartphones_data_clean].[model].&amp;[Xiaomi Redmi Note 10T 5G]" c="Xiaomi Redmi Note 10T 5G" nd="1"/>
              <i n="[smartphones_data_clean].[model].&amp;[Xiaomi Redmi Note 10T 5G (6GB RAM +128GB)]" c="Xiaomi Redmi Note 10T 5G (6GB RAM +128GB)" nd="1"/>
              <i n="[smartphones_data_clean].[model].&amp;[Xiaomi Redmi Note 11]" c="Xiaomi Redmi Note 11" nd="1"/>
              <i n="[smartphones_data_clean].[model].&amp;[Xiaomi Redmi Note 11 (6GB RAM + 128GB)]" c="Xiaomi Redmi Note 11 (6GB RAM + 128GB)" nd="1"/>
              <i n="[smartphones_data_clean].[model].&amp;[Xiaomi Redmi Note 11 (6GB RAM + 64GB)]" c="Xiaomi Redmi Note 11 (6GB RAM + 64GB)" nd="1"/>
              <i n="[smartphones_data_clean].[model].&amp;[Xiaomi Redmi Note 11 5G]" c="Xiaomi Redmi Note 11 5G" nd="1"/>
              <i n="[smartphones_data_clean].[model].&amp;[Xiaomi Redmi Note 11 Pro 4G]" c="Xiaomi Redmi Note 11 Pro 4G" nd="1"/>
              <i n="[smartphones_data_clean].[model].&amp;[Xiaomi Redmi Note 11 Pro 5G]" c="Xiaomi Redmi Note 11 Pro 5G" nd="1"/>
              <i n="[smartphones_data_clean].[model].&amp;[Xiaomi Redmi Note 11 Pro Max 5G]" c="Xiaomi Redmi Note 11 Pro Max 5G" nd="1"/>
              <i n="[smartphones_data_clean].[model].&amp;[Xiaomi Redmi Note 11 Pro Plus 5G]" c="Xiaomi Redmi Note 11 Pro Plus 5G" nd="1"/>
              <i n="[smartphones_data_clean].[model].&amp;[Xiaomi Redmi Note 11 Pro Plus 5G (8GB RAM + 128GB)]" c="Xiaomi Redmi Note 11 Pro Plus 5G (8GB RAM + 128GB)" nd="1"/>
              <i n="[smartphones_data_clean].[model].&amp;[Xiaomi Redmi Note 11 Pro Plus 5G (8GB RAM + 256GB)]" c="Xiaomi Redmi Note 11 Pro Plus 5G (8GB RAM + 256GB)" nd="1"/>
              <i n="[smartphones_data_clean].[model].&amp;[Xiaomi Redmi Note 11E 5G]" c="Xiaomi Redmi Note 11E 5G" nd="1"/>
              <i n="[smartphones_data_clean].[model].&amp;[Xiaomi Redmi Note 11R]" c="Xiaomi Redmi Note 11R" nd="1"/>
              <i n="[smartphones_data_clean].[model].&amp;[Xiaomi Redmi Note 11S]" c="Xiaomi Redmi Note 11S" nd="1"/>
              <i n="[smartphones_data_clean].[model].&amp;[Xiaomi Redmi Note 11S (6GB RAM + 128GB)]" c="Xiaomi Redmi Note 11S (6GB RAM + 128GB)" nd="1"/>
              <i n="[smartphones_data_clean].[model].&amp;[Xiaomi Redmi Note 11S (8GB RAM + 128GB)]" c="Xiaomi Redmi Note 11S (8GB RAM + 128GB)" nd="1"/>
              <i n="[smartphones_data_clean].[model].&amp;[Xiaomi Redmi Note 11SE]" c="Xiaomi Redmi Note 11SE" nd="1"/>
              <i n="[smartphones_data_clean].[model].&amp;[Xiaomi Redmi Note 11T 5G]" c="Xiaomi Redmi Note 11T 5G" nd="1"/>
              <i n="[smartphones_data_clean].[model].&amp;[Xiaomi Redmi Note 11T 5G (6GB RAM + 128GB)]" c="Xiaomi Redmi Note 11T 5G (6GB RAM + 128GB)" nd="1"/>
              <i n="[smartphones_data_clean].[model].&amp;[Xiaomi Redmi Note 11T 5G (8GB RAM + 128GB)]" c="Xiaomi Redmi Note 11T 5G (8GB RAM + 128GB)" nd="1"/>
              <i n="[smartphones_data_clean].[model].&amp;[Xiaomi Redmi Note 11T Pro 5G]" c="Xiaomi Redmi Note 11T Pro 5G" nd="1"/>
              <i n="[smartphones_data_clean].[model].&amp;[Xiaomi Redmi Note 12]" c="Xiaomi Redmi Note 12" nd="1"/>
              <i n="[smartphones_data_clean].[model].&amp;[Xiaomi Redmi Note 12 (6GB RAM + 128GB)]" c="Xiaomi Redmi Note 12 (6GB RAM + 128GB)" nd="1"/>
              <i n="[smartphones_data_clean].[model].&amp;[Xiaomi Redmi Note 12 4G]" c="Xiaomi Redmi Note 12 4G" nd="1"/>
              <i n="[smartphones_data_clean].[model].&amp;[Xiaomi Redmi Note 12 Discovery Edition]" c="Xiaomi Redmi Note 12 Discovery Edition" nd="1"/>
              <i n="[smartphones_data_clean].[model].&amp;[Xiaomi Redmi Note 12 Explorer]" c="Xiaomi Redmi Note 12 Explorer" nd="1"/>
              <i n="[smartphones_data_clean].[model].&amp;[Xiaomi Redmi Note 12 Pro (8GB RAM + 128GB)]" c="Xiaomi Redmi Note 12 Pro (8GB RAM + 128GB)" nd="1"/>
              <i n="[smartphones_data_clean].[model].&amp;[Xiaomi Redmi Note 12 Pro (8GB RAM + 256GB)]" c="Xiaomi Redmi Note 12 Pro (8GB RAM + 256GB)" nd="1"/>
              <i n="[smartphones_data_clean].[model].&amp;[Xiaomi Redmi Note 12 Pro 4G]" c="Xiaomi Redmi Note 12 Pro 4G" nd="1"/>
              <i n="[smartphones_data_clean].[model].&amp;[Xiaomi Redmi Note 12 Pro 5G]" c="Xiaomi Redmi Note 12 Pro 5G" nd="1"/>
              <i n="[smartphones_data_clean].[model].&amp;[Xiaomi Redmi Note 12 Pro Max 5G]" c="Xiaomi Redmi Note 12 Pro Max 5G" nd="1"/>
              <i n="[smartphones_data_clean].[model].&amp;[Xiaomi Redmi Note 12 Pro Plus]" c="Xiaomi Redmi Note 12 Pro Plus" nd="1"/>
              <i n="[smartphones_data_clean].[model].&amp;[Xiaomi Redmi Note 12 Pro Plus (12GB RAM + 256GB)]" c="Xiaomi Redmi Note 12 Pro Plus (12GB RAM + 256GB)" nd="1"/>
              <i n="[smartphones_data_clean].[model].&amp;[Xiaomi Redmi Note 12 Pro Plus (6GB RAM + 128GB)]" c="Xiaomi Redmi Note 12 Pro Plus (6GB RAM + 128GB)" nd="1"/>
              <i n="[smartphones_data_clean].[model].&amp;[Xiaomi Redmi Note 12 Turbo]" c="Xiaomi Redmi Note 12 Turbo" nd="1"/>
              <i n="[smartphones_data_clean].[model].&amp;[Xiaomi Redmi Note 12T 5G]" c="Xiaomi Redmi Note 12T 5G" nd="1"/>
              <i n="[smartphones_data_clean].[model].&amp;[Xiaomi Redmi Note 13 Pro 5G]" c="Xiaomi Redmi Note 13 Pro 5G" nd="1"/>
              <i n="[smartphones_data_clean].[model].&amp;[Xiaomi Redmi Note 13 Pro Max 5G]" c="Xiaomi Redmi Note 13 Pro Max 5G" nd="1"/>
              <i n="[smartphones_data_clean].[model].&amp;[Xiaomi Redmi Note 4]" c="Xiaomi Redmi Note 4" nd="1"/>
              <i n="[smartphones_data_clean].[model].&amp;[Xiaomi Redmi Note 8 2021]" c="Xiaomi Redmi Note 8 2021" nd="1"/>
              <i n="[smartphones_data_clean].[model].&amp;[Xiaomi Redmi Note 8 Pro]" c="Xiaomi Redmi Note 8 Pro" nd="1"/>
              <i n="[smartphones_data_clean].[model].&amp;[Xiaomi Redmi Note 9]" c="Xiaomi Redmi Note 9" nd="1"/>
              <i n="[smartphones_data_clean].[model].&amp;[Xiaomi Redmi Note 9 Pro]" c="Xiaomi Redmi Note 9 Pro" nd="1"/>
              <i n="[smartphones_data_clean].[model].&amp;[Xiaomi Redmi Note 9 Pro (4GB RAM + 128GB)]" c="Xiaomi Redmi Note 9 Pro (4GB RAM + 128GB)" nd="1"/>
              <i n="[smartphones_data_clean].[model].&amp;[Xiaomi Redmi Note 9 Pro Max]" c="Xiaomi Redmi Note 9 Pro Max" nd="1"/>
              <i n="[smartphones_data_clean].[model].&amp;[ZTE Axon 30S]" c="ZTE Axon 30S" nd="1"/>
              <i n="[smartphones_data_clean].[model].&amp;" c="(blank)" nd="1"/>
            </range>
          </ranges>
        </level>
      </levels>
      <selections count="1">
        <selection n="[smartphones_data_clean].[model].[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504339DE-9DE5-431A-BD81-0C885E87FD24}" sourceName="[smartphones_data_clean].[os]">
  <pivotTables>
    <pivotTable tabId="27" name="brand-count"/>
    <pivotTable tabId="27" name="PivotTable9"/>
    <pivotTable tabId="27" name="PivotTable1"/>
    <pivotTable tabId="27" name="PivotTable10"/>
    <pivotTable tabId="27" name="PivotTable11"/>
    <pivotTable tabId="27" name="PivotTable12"/>
    <pivotTable tabId="27" name="PivotTable13"/>
    <pivotTable tabId="27" name="PivotTable14"/>
    <pivotTable tabId="27" name="PivotTable15"/>
    <pivotTable tabId="27" name="PivotTable16"/>
    <pivotTable tabId="27" name="PivotTable17"/>
    <pivotTable tabId="27" name="PivotTable18"/>
    <pivotTable tabId="27" name="PivotTable2"/>
    <pivotTable tabId="27" name="PivotTable3"/>
    <pivotTable tabId="27" name="PivotTable4"/>
    <pivotTable tabId="27" name="PivotTable5"/>
    <pivotTable tabId="27" name="PivotTable6"/>
    <pivotTable tabId="27" name="PivotTable7"/>
    <pivotTable tabId="27" name="PivotTable8"/>
    <pivotTable tabId="27" name="os vs rating"/>
    <pivotTable tabId="27" name="os vs. price"/>
    <pivotTable tabId="27" name="os vs.value for money"/>
    <pivotTable tabId="27" name="os vs performance rate"/>
    <pivotTable tabId="27" name="os vs.model_count"/>
    <pivotTable tabId="27" name="processor vs. value for money"/>
    <pivotTable tabId="27" name="processor vs. performance_rate"/>
    <pivotTable tabId="27" name="Processor vs. price"/>
    <pivotTable tabId="27" name="processor vs. count"/>
    <pivotTable tabId="27" name="PivotTable30"/>
    <pivotTable tabId="27" name="PivotTable31"/>
  </pivotTables>
  <data>
    <olap pivotCacheId="1722978430">
      <levels count="2">
        <level uniqueName="[smartphones_data_clean].[os].[(All)]" sourceCaption="(All)" count="0"/>
        <level uniqueName="[smartphones_data_clean].[os].[os]" sourceCaption="os" count="4">
          <ranges>
            <range startItem="0">
              <i n="[smartphones_data_clean].[os].&amp;[android]" c="android"/>
              <i n="[smartphones_data_clean].[os].&amp;[ios]" c="ios"/>
              <i n="[smartphones_data_clean].[os].&amp;[other]" c="other"/>
              <i n="[smartphones_data_clean].[os].&amp;" c="(blank)" nd="1"/>
            </range>
          </ranges>
        </level>
      </levels>
      <selections count="1">
        <selection n="[smartphones_data_clean].[os].[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cessor_brand" xr10:uid="{1E02BCFA-D906-4143-A733-BC157F8807C0}" sourceName="[smartphones_data_clean].[processor_brand]">
  <pivotTables>
    <pivotTable tabId="27" name="brand-count"/>
    <pivotTable tabId="27" name="PivotTable1"/>
    <pivotTable tabId="27" name="PivotTable10"/>
    <pivotTable tabId="27" name="PivotTable11"/>
    <pivotTable tabId="27" name="PivotTable12"/>
    <pivotTable tabId="27" name="PivotTable13"/>
    <pivotTable tabId="27" name="PivotTable14"/>
    <pivotTable tabId="27" name="PivotTable15"/>
    <pivotTable tabId="27" name="PivotTable16"/>
    <pivotTable tabId="27" name="PivotTable17"/>
    <pivotTable tabId="27" name="PivotTable18"/>
    <pivotTable tabId="27" name="PivotTable2"/>
    <pivotTable tabId="27" name="PivotTable3"/>
    <pivotTable tabId="27" name="PivotTable4"/>
    <pivotTable tabId="27" name="PivotTable5"/>
    <pivotTable tabId="27" name="PivotTable6"/>
    <pivotTable tabId="27" name="PivotTable7"/>
    <pivotTable tabId="27" name="PivotTable8"/>
    <pivotTable tabId="27" name="PivotTable9"/>
    <pivotTable tabId="27" name="os vs rating"/>
    <pivotTable tabId="27" name="os vs. price"/>
    <pivotTable tabId="27" name="os vs.value for money"/>
    <pivotTable tabId="27" name="os vs performance rate"/>
    <pivotTable tabId="27" name="os vs.model_count"/>
    <pivotTable tabId="27" name="processor vs. value for money"/>
    <pivotTable tabId="27" name="processor vs. performance_rate"/>
    <pivotTable tabId="27" name="Processor vs. price"/>
    <pivotTable tabId="27" name="processor vs. count"/>
    <pivotTable tabId="27" name="PivotTable30"/>
    <pivotTable tabId="27" name="PivotTable31"/>
  </pivotTables>
  <data>
    <olap pivotCacheId="1722978430">
      <levels count="2">
        <level uniqueName="[smartphones_data_clean].[processor_brand].[(All)]" sourceCaption="(All)" count="0"/>
        <level uniqueName="[smartphones_data_clean].[processor_brand].[processor_brand]" sourceCaption="processor_brand" count="14">
          <ranges>
            <range startItem="0">
              <i n="[smartphones_data_clean].[processor_brand].&amp;[bionic]" c="bionic"/>
              <i n="[smartphones_data_clean].[processor_brand].&amp;[dimensity]" c="dimensity"/>
              <i n="[smartphones_data_clean].[processor_brand].&amp;[exynos]" c="exynos"/>
              <i n="[smartphones_data_clean].[processor_brand].&amp;[fusion]" c="fusion"/>
              <i n="[smartphones_data_clean].[processor_brand].&amp;[google]" c="google"/>
              <i n="[smartphones_data_clean].[processor_brand].&amp;[helio]" c="helio"/>
              <i n="[smartphones_data_clean].[processor_brand].&amp;[kirin]" c="kirin"/>
              <i n="[smartphones_data_clean].[processor_brand].&amp;[snapdragon]" c="snapdragon"/>
              <i n="[smartphones_data_clean].[processor_brand].&amp;[mediatek]" c="mediatek" nd="1"/>
              <i n="[smartphones_data_clean].[processor_brand].&amp;[sc9863a]" c="sc9863a" nd="1"/>
              <i n="[smartphones_data_clean].[processor_brand].&amp;[spreadtrum]" c="spreadtrum" nd="1"/>
              <i n="[smartphones_data_clean].[processor_brand].&amp;[tiger]" c="tiger" nd="1"/>
              <i n="[smartphones_data_clean].[processor_brand].&amp;[unisoc]" c="unisoc" nd="1"/>
              <i n="[smartphones_data_clean].[processor_brand].&amp;" c="(blank)" nd="1"/>
            </range>
          </ranges>
        </level>
      </levels>
      <selections count="1">
        <selection n="[smartphones_data_clean].[processor_bran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_name" xr10:uid="{EDBAF44D-9E94-4644-92E8-5F62DD626F16}" cache="Slicer_brand_name" caption="brand_name" level="1" rowHeight="241300"/>
  <slicer name="Brand_Status" xr10:uid="{A2D0D2EF-C3A3-4EEB-B9F3-88D4025EFC02}" cache="Slicer_Brand_Status" caption="Brand_Status" level="1" rowHeight="241300"/>
  <slicer name="Rating" xr10:uid="{89BC9CF3-5F33-4E2A-8B4F-AF3997980078}" cache="Slicer_Rating" caption="Rating" level="1" rowHeight="241300"/>
  <slicer name="model" xr10:uid="{3517A6C4-2E6D-41A0-B9C2-7C21ED18FC1B}" cache="Slicer_model" caption="model" level="1" rowHeight="241300"/>
  <slicer name="model 2" xr10:uid="{FE6C01EC-F2FC-4F3D-88C2-D051FC2D84B4}" cache="Slicer_model" caption="model" level="1" rowHeight="241300"/>
  <slicer name="os" xr10:uid="{26180325-0894-4FA7-9BDB-0D6DFAB30EF6}" cache="Slicer_os" caption="os" level="1" rowHeight="241300"/>
  <slicer name="processor_brand" xr10:uid="{E5009213-5752-42E8-A50B-F8C4E28912C8}" cache="Slicer_processor_brand" caption="processor_brand"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_name 2" xr10:uid="{8D14CFF8-4C16-44DD-A18E-B309FB103EAB}" cache="Slicer_brand_name" caption="brand_name" level="1" style="SlicerStyleLight3" rowHeight="241300"/>
  <slicer name="brand_name 3" xr10:uid="{3DBEB1FA-555B-49B6-9AD4-A9E5BB14BB48}" cache="Slicer_brand_name" caption="brand_name" level="1" style="SlicerStyleLight3" rowHeight="241300"/>
  <slicer name="Brand_Status 1" xr10:uid="{89F68B56-A4D5-42B8-8403-A4C41C404F57}" cache="Slicer_Brand_Status" caption="Brand_Status" level="1" style="SlicerStyleLight3" rowHeight="241300"/>
  <slicer name="Brand_Status 4" xr10:uid="{77E85E80-D016-49D1-9BCC-3EAB15245B69}" cache="Slicer_Brand_Status" caption="Brand_Status" level="1" style="SlicerStyleLight3" rowHeight="241300"/>
  <slicer name="Rating 1" xr10:uid="{20C7CFA1-6B17-4282-9502-86CFFD05E900}" cache="Slicer_Rating" caption="Rating" level="1" style="SlicerStyleLight3" rowHeight="241300"/>
  <slicer name="Rating 4" xr10:uid="{DFF74BB1-9CC0-4DE6-9CF9-6C9C8EB114B5}" cache="Slicer_Rating" caption="Rating" level="1" style="SlicerStyleLight3" rowHeight="241300"/>
  <slicer name="model 3" xr10:uid="{44C2EE8D-A8C6-4555-8129-C20DA2A758B6}" cache="Slicer_model" caption="model" level="1" style="SlicerStyleLight3" rowHeight="241300"/>
  <slicer name="model 4" xr10:uid="{7EE15D98-5054-413C-AEF8-5BE262AABBBF}" cache="Slicer_model" caption="model" level="1" style="SlicerStyleLight3" rowHeight="241300"/>
  <slicer name="os 1" xr10:uid="{C29F3FA1-6D4B-41B7-BBE1-DF457BC4E908}" cache="Slicer_os" caption="os" level="1" style="SlicerStyleLight3" rowHeight="241300"/>
  <slicer name="os 2" xr10:uid="{CF3922E3-C7A1-4F9F-AE7B-74A417CDA5AD}" cache="Slicer_os" caption="os" level="1" style="SlicerStyleLight3" rowHeight="241300"/>
  <slicer name="processor_brand 1" xr10:uid="{67E582DF-DA97-4636-8541-509B520BE405}" cache="Slicer_processor_brand" caption="processor_brand" level="1" style="SlicerStyleLight3" rowHeight="241300"/>
  <slicer name="processor_brand 2" xr10:uid="{64A7C716-D9A4-4799-9B12-5D9996DB2F77}" cache="Slicer_processor_brand" caption="processor_brand" level="1"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_Status 2" xr10:uid="{F2DA1399-B39A-4586-9269-B521EE8BBC9D}" cache="Slicer_Brand_Status" caption="Brand_Status" columnCount="4" level="1" style="SlicerStyleLight3" rowHeight="241300"/>
  <slicer name="Rating 2" xr10:uid="{7C676641-24A2-42A8-96DF-8B4A4B384232}" cache="Slicer_Rating" caption="Rating" columnCount="4" level="1" style="SlicerStyleLight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_Status 3" xr10:uid="{885C5779-B8A3-4A7B-B8FC-79CDC0EFFA5F}" cache="Slicer_Brand_Status" caption="Brand_Status" columnCount="4" level="1" style="SlicerStyleLight3" rowHeight="241300"/>
  <slicer name="Rating 3" xr10:uid="{968C8E05-C484-448A-A60E-76A4B2D5A772}" cache="Slicer_Rating" caption="Rating" columnCount="4" level="1"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D939D8A-AC0D-4FAB-AAC2-B086AD4B802E}" name="smartphones_data_clean" displayName="smartphones_data_clean" ref="A1:Z981" totalsRowShown="0">
  <autoFilter ref="A1:Z981" xr:uid="{DD939D8A-AC0D-4FAB-AAC2-B086AD4B802E}"/>
  <tableColumns count="26">
    <tableColumn id="1" xr3:uid="{8B77EC97-5691-4A4B-B14E-6C7DF5239D63}" name="brand_name"/>
    <tableColumn id="2" xr3:uid="{00F51007-7453-4A3F-A271-10F9900CD88A}" name="model"/>
    <tableColumn id="3" xr3:uid="{6CF4B8FD-E647-4073-B677-DFE07C39396C}" name="price"/>
    <tableColumn id="4" xr3:uid="{DA127CA5-FFDE-4997-BAE1-DABC435B1729}" name="avg_rating_c" dataDxfId="4"/>
    <tableColumn id="5" xr3:uid="{6F61C520-A8A6-4C48-8799-967BF330BC39}" name="5G_or_not"/>
    <tableColumn id="6" xr3:uid="{B469C72B-DABF-4AB7-AFED-0C7B81106D4E}" name="processor_brand"/>
    <tableColumn id="7" xr3:uid="{44089C9F-D107-407C-A9F3-042943E6C1C2}" name="num_cores"/>
    <tableColumn id="8" xr3:uid="{E43B432C-3FF9-40F3-B6C2-9A2C01707CAC}" name="processor_speed"/>
    <tableColumn id="9" xr3:uid="{4F8466F9-8BD3-47FE-AA83-5CE17116251C}" name="battery_capacity" dataDxfId="3"/>
    <tableColumn id="10" xr3:uid="{7C9287D6-7D7B-49E4-B932-F9F47E1D58CA}" name="fast_charging_available"/>
    <tableColumn id="11" xr3:uid="{3D4EB177-F3E1-42EC-AC4B-E66AC86D4058}" name="fast_charging_c"/>
    <tableColumn id="12" xr3:uid="{55D41C55-7A8B-45CF-AB6B-A431CC244B5A}" name="ram_capacity"/>
    <tableColumn id="13" xr3:uid="{C394EE56-66A9-4E7C-A082-8CD9784027FB}" name="internal_memory"/>
    <tableColumn id="14" xr3:uid="{AD330842-77D3-4492-BE14-3573C3521D25}" name="screen_size"/>
    <tableColumn id="15" xr3:uid="{F03CB235-F768-492A-81AA-6F8598105186}" name="refresh_rate"/>
    <tableColumn id="16" xr3:uid="{CD5219F5-CF67-4FD3-A5CB-F381882FD602}" name="num_rear_cameras"/>
    <tableColumn id="17" xr3:uid="{E279672D-11C3-4509-81E8-8B4D314C9E85}" name="os"/>
    <tableColumn id="18" xr3:uid="{F304B510-3C00-46AA-BCD5-DEEA6DA1DE7B}" name="primary_camera_rear"/>
    <tableColumn id="19" xr3:uid="{55ABF4CB-4CBC-460B-8012-C017D9D4B81D}" name="primary_camera_front"/>
    <tableColumn id="20" xr3:uid="{5AEA7C1E-4DEB-47FF-A009-11AE01EAB1FA}" name="extended_memory_available"/>
    <tableColumn id="21" xr3:uid="{C84A1FE0-A372-45CC-9424-52F0B01CC4C5}" name="resolution_height"/>
    <tableColumn id="22" xr3:uid="{83075BE3-074C-4761-A646-52F8084D5202}" name="resolution_width"/>
    <tableColumn id="23" xr3:uid="{AE858579-F65A-4544-9E4B-2F8A8EB551CC}" name="Brand_Status" dataDxfId="2">
      <calculatedColumnFormula array="1">_xlfn.IFS(smartphones_data_clean!C2&gt;Quartile!$A$4,"💎 Ultra Premium Brand",smartphones_data_clean!C2&gt;Quartile!$A$3,"🪙 Premium Brand",smartphones_data_clean!C2&gt;Quartile!$A$2,"🔥Affordable Brand",TRUE,"✨ Bronze Brand")</calculatedColumnFormula>
    </tableColumn>
    <tableColumn id="24" xr3:uid="{D0A2D99C-C11A-4BF1-A0F0-3FFA1536E15F}" name="Rating" dataDxfId="1">
      <calculatedColumnFormula array="1">_xlfn.IFS(D2&lt;=Quartile!$D$2,"Low rating",D2&lt;=Quartile!$D$3,"Medium rating",D2&lt;=Quartile!$D$4,"High rating",TRUE,"Extra High Rating")</calculatedColumnFormula>
    </tableColumn>
    <tableColumn id="25" xr3:uid="{BA8360B4-9F1B-4EF4-A0C2-0BB1F5F90235}" name="performance rate " dataDxfId="0">
      <calculatedColumnFormula>((G2*0.1)+ (H2*0.25)+(I2*0.2)+(K2*0.1)+(L2*0.2)+(M2*0.2)+(O2*0.05))</calculatedColumnFormula>
    </tableColumn>
    <tableColumn id="26" xr3:uid="{E829B1A5-7BA4-40F2-A242-00E9C5D073DE}" name="Value_For_Money" dataCellStyle="Percent">
      <calculatedColumnFormula>Y2/C2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 dockstate="right" visibility="0" width="350" row="5">
    <wetp:webextensionref xmlns:r="http://schemas.openxmlformats.org/officeDocument/2006/relationships" r:id="rId2"/>
  </wetp:taskpane>
  <wetp:taskpane dockstate="right" visibility="0" width="350" row="6">
    <wetp:webextensionref xmlns:r="http://schemas.openxmlformats.org/officeDocument/2006/relationships" r:id="rId3"/>
  </wetp:taskpane>
  <wetp:taskpane dockstate="right" visibility="0" width="350" row="7">
    <wetp:webextensionref xmlns:r="http://schemas.openxmlformats.org/officeDocument/2006/relationships" r:id="rId4"/>
  </wetp:taskpane>
</wetp:taskpanes>
</file>

<file path=xl/webextensions/webextension1.xml><?xml version="1.0" encoding="utf-8"?>
<we:webextension xmlns:we="http://schemas.microsoft.com/office/webextensions/webextension/2010/11" id="{AA327EF8-BAC7-4838-B4F8-1BD6BF0E3D06}">
  <we:reference id="wa200000018" version="25.0.2.0" store="en-US" storeType="OMEX"/>
  <we:alternateReferences>
    <we:reference id="wa200000018" version="25.0.2.0" store="WA200000018"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PSIMETALOG2</we:customFunctionIds>
        <we:customFunctionIds>PSIMETALOGSPT</we:customFunctionIds>
        <we:customFunctionIds>PSIMETALOGFIT</we:customFunctionIds>
        <we:customFunctionIds>PSIMETALOG2FIT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PSILEVYALT</we:customFunctionIds>
        <we:customFunctionIds>PSIHYPSECANTALT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PSIFATIGUELIFEALT</we:customFunctionIds>
        <we:customFunctionIds>PSIFRECHETALT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PSIBOXITERATOR</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PSICORRECTCORMAT</we:customFunctionIds>
        <we:customFunctionIds>PSISTATIC</we:customFunctionIds>
        <we:customFunctionIds>PSIMAKEINPUT</we:customFunctionIds>
        <we:customFunctionIds>PSISIMULATIONINFO</we:customFunctionIds>
        <we:customFunctionIds>PSICONVERGED</we:customFunctionIds>
        <we:customFunctionIds>PSIDISTINFO</we:customFunctionIds>
      </we:customFunctionIdList>
    </a:ext>
  </we:extLst>
</we:webextension>
</file>

<file path=xl/webextensions/webextension2.xml><?xml version="1.0" encoding="utf-8"?>
<we:webextension xmlns:we="http://schemas.microsoft.com/office/webextensions/webextension/2010/11" id="{6B6C1F14-6889-4E3E-8E30-12F61C87041C}">
  <we:reference id="wa200000556" version="1.1.0.0" store="en-US" storeType="OMEX"/>
  <we:alternateReferences>
    <we:reference id="wa200000556" version="1.1.0.0" store="wa200000556" storeType="OMEX"/>
  </we:alternateReferences>
  <we:properties>
    <we:property name="Office.AutoShowTaskpaneWithDocument" value="true"/>
    <we:property name="documentId" value="&quot;445cd24a-a277-428d-a2c6-8f3b659969ee&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_xldudf_JIRA_JQL</we:customFunctionIds>
      </we:customFunctionIdList>
    </a:ext>
  </we:extLst>
</we:webextension>
</file>

<file path=xl/webextensions/webextension3.xml><?xml version="1.0" encoding="utf-8"?>
<we:webextension xmlns:we="http://schemas.microsoft.com/office/webextensions/webextension/2010/11" id="{9F6685FA-385B-4DBB-BFEF-7E101F85C47B}">
  <we:reference id="wa200005502" version="1.0.0.12" store="en-US" storeType="OMEX"/>
  <we:alternateReferences>
    <we:reference id="WA200005502" version="1.0.0.12" store="" storeType="OMEX"/>
  </we:alternateReferences>
  <we:properties>
    <we:property name="docId" value="&quot;6qb8J0-AhDOQ2mHCRXNbI&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4.xml><?xml version="1.0" encoding="utf-8"?>
<we:webextension xmlns:we="http://schemas.microsoft.com/office/webextensions/webextension/2010/11" id="{A704476A-1AA5-43C2-A83D-8D72D172B43F}">
  <we:reference id="wa200003784" version="1.2.0.2" store="en-US" storeType="OMEX"/>
  <we:alternateReferences>
    <we:reference id="WA200003784" version="1.2.0.2"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microsoft.com/office/2007/relationships/slicer" Target="../slicers/slicer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2971A-178E-45A7-9B28-0E49ECD91474}">
  <dimension ref="A3:M422"/>
  <sheetViews>
    <sheetView workbookViewId="0">
      <selection activeCell="A123" sqref="A123"/>
    </sheetView>
  </sheetViews>
  <sheetFormatPr defaultRowHeight="15" x14ac:dyDescent="0.25"/>
  <cols>
    <col min="1" max="1" width="11.85546875" bestFit="1" customWidth="1"/>
    <col min="2" max="2" width="22.42578125" bestFit="1" customWidth="1"/>
    <col min="3" max="3" width="18.85546875" bestFit="1" customWidth="1"/>
    <col min="4" max="4" width="16" bestFit="1" customWidth="1"/>
    <col min="5" max="5" width="11.28515625" bestFit="1" customWidth="1"/>
    <col min="6" max="6" width="22.42578125" bestFit="1" customWidth="1"/>
    <col min="7" max="7" width="18.42578125" bestFit="1" customWidth="1"/>
    <col min="8" max="8" width="20.42578125" bestFit="1" customWidth="1"/>
    <col min="12" max="12" width="23.28515625" bestFit="1" customWidth="1"/>
    <col min="13" max="13" width="27.85546875" bestFit="1" customWidth="1"/>
  </cols>
  <sheetData>
    <row r="3" spans="1:4" x14ac:dyDescent="0.25">
      <c r="A3" s="15" t="s">
        <v>1076</v>
      </c>
      <c r="B3" t="s">
        <v>1075</v>
      </c>
    </row>
    <row r="4" spans="1:4" x14ac:dyDescent="0.25">
      <c r="A4" s="16" t="s">
        <v>101</v>
      </c>
      <c r="B4">
        <v>8</v>
      </c>
      <c r="D4" s="3" t="str" cm="1">
        <f t="array" ref="D4">"The top ten brands on the shelf are : " &amp; _xlfn.TEXTJOIN(", ",TRUE,INDEX(_xlfn.SORTBY(A4:A49,B4:B49,-1),_xlfn.SEQUENCE(10)))</f>
        <v>The top ten brands on the shelf are : Grand Total, apple, samsung, oppo, xiaomi, vivo, oneplus, motorola, google, iqoo</v>
      </c>
    </row>
    <row r="5" spans="1:4" x14ac:dyDescent="0.25">
      <c r="A5" s="16" t="s">
        <v>182</v>
      </c>
      <c r="B5">
        <v>8</v>
      </c>
    </row>
    <row r="6" spans="1:4" x14ac:dyDescent="0.25">
      <c r="A6" s="16" t="s">
        <v>130</v>
      </c>
      <c r="B6">
        <v>8</v>
      </c>
      <c r="D6" s="3" t="str" cm="1">
        <f t="array" ref="D6">"The less available brands on the shelves are : " &amp; _xlfn.TEXTJOIN(", ",TRUE,INDEX(_xlfn.SORTBY(A4:A49,B4:B49,1),_xlfn.SEQUENCE(10)))</f>
        <v>The less available brands on the shelves are : google, iqoo, huawei, motorola, oneplus, vivo, oppo, xiaomi, apple, samsung</v>
      </c>
    </row>
    <row r="7" spans="1:4" x14ac:dyDescent="0.25">
      <c r="A7" s="16" t="s">
        <v>260</v>
      </c>
      <c r="B7">
        <v>10</v>
      </c>
    </row>
    <row r="8" spans="1:4" x14ac:dyDescent="0.25">
      <c r="A8" s="16" t="s">
        <v>340</v>
      </c>
      <c r="B8">
        <v>15</v>
      </c>
      <c r="D8" s="3"/>
    </row>
    <row r="9" spans="1:4" x14ac:dyDescent="0.25">
      <c r="A9" s="16" t="s">
        <v>811</v>
      </c>
      <c r="B9">
        <v>19</v>
      </c>
    </row>
    <row r="10" spans="1:4" x14ac:dyDescent="0.25">
      <c r="A10" s="16" t="s">
        <v>383</v>
      </c>
      <c r="B10">
        <v>20</v>
      </c>
    </row>
    <row r="11" spans="1:4" x14ac:dyDescent="0.25">
      <c r="A11" s="16" t="s">
        <v>923</v>
      </c>
      <c r="B11">
        <v>20</v>
      </c>
    </row>
    <row r="12" spans="1:4" x14ac:dyDescent="0.25">
      <c r="A12" s="16" t="s">
        <v>20</v>
      </c>
      <c r="B12">
        <v>45</v>
      </c>
    </row>
    <row r="13" spans="1:4" x14ac:dyDescent="0.25">
      <c r="A13" s="16" t="s">
        <v>624</v>
      </c>
      <c r="B13">
        <v>45</v>
      </c>
    </row>
    <row r="14" spans="1:4" x14ac:dyDescent="0.25">
      <c r="A14" s="16" t="s">
        <v>1074</v>
      </c>
      <c r="B14">
        <v>198</v>
      </c>
    </row>
    <row r="54" spans="1:4" x14ac:dyDescent="0.25">
      <c r="A54" s="15" t="s">
        <v>1076</v>
      </c>
      <c r="B54" s="18" t="s">
        <v>1077</v>
      </c>
    </row>
    <row r="55" spans="1:4" x14ac:dyDescent="0.25">
      <c r="A55" s="16" t="s">
        <v>807</v>
      </c>
      <c r="B55" s="18">
        <v>69999</v>
      </c>
      <c r="D55" s="3" t="str" cm="1">
        <f t="array" ref="D55">"On average, : " &amp; _xlfn.TEXTJOIN(", ",TRUE,INDEX(_xlfn.SORTBY(A55:A100,B55:B100,-1),_xlfn.SEQUENCE(10))) &amp; "  are say Flagship brands in terms of pricing "</f>
        <v xml:space="preserve">On average, : vertu, huawei, royole, leitz, apple, Grand Total, sony, xiaomi, asus, samsung  are say Flagship brands in terms of pricing </v>
      </c>
    </row>
    <row r="56" spans="1:4" x14ac:dyDescent="0.25">
      <c r="A56" s="16" t="s">
        <v>624</v>
      </c>
      <c r="B56" s="18">
        <v>73958.46666666666</v>
      </c>
    </row>
    <row r="57" spans="1:4" x14ac:dyDescent="0.25">
      <c r="A57" s="16" t="s">
        <v>70</v>
      </c>
      <c r="B57" s="18">
        <v>74709.428571428565</v>
      </c>
      <c r="D57" s="3" t="str" cm="1">
        <f t="array" ref="D57">"On average, : " &amp; _xlfn.TEXTJOIN(", ",TRUE,INDEX(_xlfn.SORTBY(A55:A100,B55:B100,1),_xlfn.SEQUENCE(10))) &amp; " are say Affordable brands in terms of pricing "</f>
        <v xml:space="preserve">On average, : tesla, samsung, asus, xiaomi, sony, Grand Total, apple, leitz, royole, huawei are say Affordable brands in terms of pricing </v>
      </c>
    </row>
    <row r="58" spans="1:4" x14ac:dyDescent="0.25">
      <c r="A58" s="16" t="s">
        <v>923</v>
      </c>
      <c r="B58" s="18">
        <v>87938.15</v>
      </c>
    </row>
    <row r="59" spans="1:4" x14ac:dyDescent="0.25">
      <c r="A59" s="16" t="s">
        <v>761</v>
      </c>
      <c r="B59" s="18">
        <v>90033.4</v>
      </c>
    </row>
    <row r="60" spans="1:4" x14ac:dyDescent="0.25">
      <c r="A60" s="16" t="s">
        <v>20</v>
      </c>
      <c r="B60" s="18">
        <v>97432.666666666672</v>
      </c>
      <c r="D60" s="3" t="str" cm="1">
        <f t="array" ref="D60">"On average, " &amp;_xlfn.TEXTJOIN(", ", TRUE, INDEX(_xlfn.SORTBY(A55:A100, B55:B100, 1), _xlfn.SEQUENCE(10,1,22))) &amp;" are Premium Brands"</f>
        <v>On average,  are Premium Brands</v>
      </c>
    </row>
    <row r="61" spans="1:4" x14ac:dyDescent="0.25">
      <c r="A61" s="16" t="s">
        <v>240</v>
      </c>
      <c r="B61" s="18">
        <v>124990</v>
      </c>
    </row>
    <row r="62" spans="1:4" x14ac:dyDescent="0.25">
      <c r="A62" s="16" t="s">
        <v>621</v>
      </c>
      <c r="B62" s="18">
        <v>129999</v>
      </c>
    </row>
    <row r="63" spans="1:4" x14ac:dyDescent="0.25">
      <c r="A63" s="16" t="s">
        <v>130</v>
      </c>
      <c r="B63" s="18">
        <v>137618.5</v>
      </c>
    </row>
    <row r="64" spans="1:4" x14ac:dyDescent="0.25">
      <c r="A64" s="16" t="s">
        <v>809</v>
      </c>
      <c r="B64" s="18">
        <v>650000</v>
      </c>
    </row>
    <row r="65" spans="1:5" x14ac:dyDescent="0.25">
      <c r="A65" s="16" t="s">
        <v>1074</v>
      </c>
      <c r="B65" s="18">
        <v>93706.903703703705</v>
      </c>
    </row>
    <row r="66" spans="1:5" x14ac:dyDescent="0.25">
      <c r="D66" s="15" t="s">
        <v>1079</v>
      </c>
      <c r="E66" s="2" t="s">
        <v>1075</v>
      </c>
    </row>
    <row r="67" spans="1:5" x14ac:dyDescent="0.25">
      <c r="D67" s="16" t="s">
        <v>1078</v>
      </c>
      <c r="E67" s="2">
        <v>245</v>
      </c>
    </row>
    <row r="68" spans="1:5" x14ac:dyDescent="0.25">
      <c r="D68" s="16" t="s">
        <v>1074</v>
      </c>
      <c r="E68" s="2">
        <v>245</v>
      </c>
    </row>
    <row r="105" spans="1:5" x14ac:dyDescent="0.25">
      <c r="A105" s="15" t="s">
        <v>1079</v>
      </c>
      <c r="B105" s="18" t="s">
        <v>1077</v>
      </c>
    </row>
    <row r="106" spans="1:5" x14ac:dyDescent="0.25">
      <c r="A106" s="16" t="s">
        <v>1078</v>
      </c>
      <c r="B106" s="18">
        <v>77428.265306122456</v>
      </c>
      <c r="D106" s="3" t="str">
        <f>"✨ Bronze Brands are anything around $ 9,000 and $ 15,000"</f>
        <v>✨ Bronze Brands are anything around $ 9,000 and $ 15,000</v>
      </c>
      <c r="E106" s="3"/>
    </row>
    <row r="107" spans="1:5" x14ac:dyDescent="0.25">
      <c r="A107" s="16" t="s">
        <v>1074</v>
      </c>
      <c r="B107" s="18">
        <v>77428.265306122456</v>
      </c>
      <c r="D107" s="3" t="str">
        <f>"🔥Affordable brands cost between $16,000 and $ 25000"</f>
        <v>🔥Affordable brands cost between $16,000 and $ 25000</v>
      </c>
      <c r="E107" s="3"/>
    </row>
    <row r="108" spans="1:5" x14ac:dyDescent="0.25">
      <c r="D108" s="3" t="str">
        <f>"🪙Premium brands cost between $ 26,000 and $ 77,000"</f>
        <v>🪙Premium brands cost between $ 26,000 and $ 77,000</v>
      </c>
      <c r="E108" s="3"/>
    </row>
    <row r="109" spans="1:5" x14ac:dyDescent="0.25">
      <c r="D109" s="3" t="str">
        <f>"💎 Ultra Premium Brand cost are from $77,500 upwards"</f>
        <v>💎 Ultra Premium Brand cost are from $77,500 upwards</v>
      </c>
      <c r="E109" s="3"/>
    </row>
    <row r="114" spans="1:13" x14ac:dyDescent="0.25">
      <c r="A114" s="19" t="s">
        <v>1079</v>
      </c>
      <c r="B114" s="17" t="s">
        <v>1080</v>
      </c>
      <c r="G114" s="19" t="s">
        <v>1079</v>
      </c>
      <c r="H114" s="17" t="s">
        <v>1081</v>
      </c>
      <c r="L114" s="19" t="s">
        <v>1079</v>
      </c>
      <c r="M114" s="17" t="s">
        <v>1082</v>
      </c>
    </row>
    <row r="115" spans="1:13" x14ac:dyDescent="0.25">
      <c r="A115" s="20" t="s">
        <v>1078</v>
      </c>
      <c r="B115" s="17">
        <v>8.2638808795308574</v>
      </c>
      <c r="G115" s="20" t="s">
        <v>1078</v>
      </c>
      <c r="H115" s="17">
        <v>984.93569387755053</v>
      </c>
      <c r="L115" s="20" t="s">
        <v>1078</v>
      </c>
      <c r="M115" s="17">
        <v>1.6240986539753775E-2</v>
      </c>
    </row>
    <row r="116" spans="1:13" x14ac:dyDescent="0.25">
      <c r="A116" s="20" t="s">
        <v>1074</v>
      </c>
      <c r="B116" s="17">
        <v>8.2638808795308574</v>
      </c>
      <c r="G116" s="20" t="s">
        <v>1074</v>
      </c>
      <c r="H116" s="17">
        <v>984.93569387755053</v>
      </c>
      <c r="L116" s="20" t="s">
        <v>1074</v>
      </c>
      <c r="M116" s="17">
        <v>1.6240986539753775E-2</v>
      </c>
    </row>
    <row r="123" spans="1:13" x14ac:dyDescent="0.25">
      <c r="A123" s="19" t="s">
        <v>1079</v>
      </c>
      <c r="B123" s="17" t="s">
        <v>1080</v>
      </c>
    </row>
    <row r="124" spans="1:13" x14ac:dyDescent="0.25">
      <c r="A124" s="20" t="s">
        <v>773</v>
      </c>
      <c r="B124" s="17">
        <v>8.6999999999999993</v>
      </c>
    </row>
    <row r="125" spans="1:13" x14ac:dyDescent="0.25">
      <c r="A125" s="20" t="s">
        <v>621</v>
      </c>
      <c r="B125" s="17">
        <v>8.6999999999999993</v>
      </c>
    </row>
    <row r="126" spans="1:13" x14ac:dyDescent="0.25">
      <c r="A126" s="20" t="s">
        <v>327</v>
      </c>
      <c r="B126" s="17">
        <v>8.75</v>
      </c>
    </row>
    <row r="127" spans="1:13" x14ac:dyDescent="0.25">
      <c r="A127" s="20" t="s">
        <v>518</v>
      </c>
      <c r="B127" s="17">
        <v>8.7999999999999989</v>
      </c>
    </row>
    <row r="128" spans="1:13" x14ac:dyDescent="0.25">
      <c r="A128" s="20" t="s">
        <v>90</v>
      </c>
      <c r="B128" s="17">
        <v>8.8000000000000007</v>
      </c>
    </row>
    <row r="129" spans="1:2" x14ac:dyDescent="0.25">
      <c r="A129" s="20" t="s">
        <v>759</v>
      </c>
      <c r="B129" s="17">
        <v>8.8000000000000007</v>
      </c>
    </row>
    <row r="130" spans="1:2" x14ac:dyDescent="0.25">
      <c r="A130" s="20" t="s">
        <v>242</v>
      </c>
      <c r="B130" s="17">
        <v>8.8000000000000007</v>
      </c>
    </row>
    <row r="131" spans="1:2" x14ac:dyDescent="0.25">
      <c r="A131" s="20" t="s">
        <v>152</v>
      </c>
      <c r="B131" s="17">
        <v>8.9</v>
      </c>
    </row>
    <row r="132" spans="1:2" x14ac:dyDescent="0.25">
      <c r="A132" s="20" t="s">
        <v>240</v>
      </c>
      <c r="B132" s="17">
        <v>8.9</v>
      </c>
    </row>
    <row r="133" spans="1:2" x14ac:dyDescent="0.25">
      <c r="A133" s="20" t="s">
        <v>1058</v>
      </c>
      <c r="B133" s="17">
        <v>8.9</v>
      </c>
    </row>
    <row r="134" spans="1:2" x14ac:dyDescent="0.25">
      <c r="A134" s="20" t="s">
        <v>1074</v>
      </c>
      <c r="B134" s="17">
        <v>8.7874999999999996</v>
      </c>
    </row>
    <row r="175" spans="1:7" x14ac:dyDescent="0.25">
      <c r="A175" s="19" t="s">
        <v>1079</v>
      </c>
      <c r="B175" s="17" t="s">
        <v>1081</v>
      </c>
      <c r="G175" s="17" t="s">
        <v>1088</v>
      </c>
    </row>
    <row r="176" spans="1:7" x14ac:dyDescent="0.25">
      <c r="A176" s="20" t="s">
        <v>1058</v>
      </c>
      <c r="B176" s="17">
        <v>1041.25</v>
      </c>
      <c r="G176" s="2">
        <v>29</v>
      </c>
    </row>
    <row r="177" spans="1:7" x14ac:dyDescent="0.25">
      <c r="A177" s="20" t="s">
        <v>518</v>
      </c>
      <c r="B177" s="17">
        <v>1051.2333333333333</v>
      </c>
    </row>
    <row r="178" spans="1:7" x14ac:dyDescent="0.25">
      <c r="A178" s="20" t="s">
        <v>240</v>
      </c>
      <c r="B178" s="17">
        <v>1070.4499999999998</v>
      </c>
      <c r="G178" s="17" t="s">
        <v>1089</v>
      </c>
    </row>
    <row r="179" spans="1:7" x14ac:dyDescent="0.25">
      <c r="A179" s="20" t="s">
        <v>773</v>
      </c>
      <c r="B179" s="17">
        <v>1097.2625</v>
      </c>
      <c r="G179" s="2">
        <v>245</v>
      </c>
    </row>
    <row r="180" spans="1:7" x14ac:dyDescent="0.25">
      <c r="A180" s="20" t="s">
        <v>333</v>
      </c>
      <c r="B180" s="17">
        <v>1097.825</v>
      </c>
    </row>
    <row r="181" spans="1:7" x14ac:dyDescent="0.25">
      <c r="A181" s="20" t="s">
        <v>807</v>
      </c>
      <c r="B181" s="17">
        <v>1127.2250000000001</v>
      </c>
    </row>
    <row r="182" spans="1:7" x14ac:dyDescent="0.25">
      <c r="A182" s="20" t="s">
        <v>313</v>
      </c>
      <c r="B182" s="17">
        <v>1155.7249999999999</v>
      </c>
      <c r="G182" s="17" t="s">
        <v>1090</v>
      </c>
    </row>
    <row r="183" spans="1:7" x14ac:dyDescent="0.25">
      <c r="A183" s="20" t="s">
        <v>242</v>
      </c>
      <c r="B183" s="17">
        <v>1157.73</v>
      </c>
      <c r="G183" s="2">
        <v>8</v>
      </c>
    </row>
    <row r="184" spans="1:7" x14ac:dyDescent="0.25">
      <c r="A184" s="20" t="s">
        <v>70</v>
      </c>
      <c r="B184" s="17">
        <v>1228.8392857142858</v>
      </c>
    </row>
    <row r="185" spans="1:7" x14ac:dyDescent="0.25">
      <c r="A185" s="20" t="s">
        <v>90</v>
      </c>
      <c r="B185" s="17">
        <v>4464.3499999999995</v>
      </c>
    </row>
    <row r="186" spans="1:7" x14ac:dyDescent="0.25">
      <c r="A186" s="20" t="s">
        <v>1074</v>
      </c>
      <c r="B186" s="17">
        <v>1262.2540740740742</v>
      </c>
      <c r="G186" s="17" t="s">
        <v>1091</v>
      </c>
    </row>
    <row r="187" spans="1:7" x14ac:dyDescent="0.25">
      <c r="G187" s="2">
        <v>3</v>
      </c>
    </row>
    <row r="227" spans="1:2" x14ac:dyDescent="0.25">
      <c r="A227" s="19" t="s">
        <v>1079</v>
      </c>
      <c r="B227" s="17" t="s">
        <v>1082</v>
      </c>
    </row>
    <row r="228" spans="1:2" x14ac:dyDescent="0.25">
      <c r="A228" s="20" t="s">
        <v>182</v>
      </c>
      <c r="B228" s="17">
        <v>2.0018583423485559E-2</v>
      </c>
    </row>
    <row r="229" spans="1:2" x14ac:dyDescent="0.25">
      <c r="A229" s="20" t="s">
        <v>333</v>
      </c>
      <c r="B229" s="17">
        <v>2.119061552064206E-2</v>
      </c>
    </row>
    <row r="230" spans="1:2" x14ac:dyDescent="0.25">
      <c r="A230" s="20" t="s">
        <v>242</v>
      </c>
      <c r="B230" s="17">
        <v>2.203929719145032E-2</v>
      </c>
    </row>
    <row r="231" spans="1:2" x14ac:dyDescent="0.25">
      <c r="A231" s="20" t="s">
        <v>518</v>
      </c>
      <c r="B231" s="17">
        <v>2.3015891661047037E-2</v>
      </c>
    </row>
    <row r="232" spans="1:2" x14ac:dyDescent="0.25">
      <c r="A232" s="20" t="s">
        <v>476</v>
      </c>
      <c r="B232" s="17">
        <v>2.3378544852234992E-2</v>
      </c>
    </row>
    <row r="233" spans="1:2" x14ac:dyDescent="0.25">
      <c r="A233" s="20" t="s">
        <v>773</v>
      </c>
      <c r="B233" s="17">
        <v>2.468796856499144E-2</v>
      </c>
    </row>
    <row r="234" spans="1:2" x14ac:dyDescent="0.25">
      <c r="A234" s="20" t="s">
        <v>327</v>
      </c>
      <c r="B234" s="17">
        <v>2.5664342468989007E-2</v>
      </c>
    </row>
    <row r="235" spans="1:2" x14ac:dyDescent="0.25">
      <c r="A235" s="20" t="s">
        <v>313</v>
      </c>
      <c r="B235" s="17">
        <v>2.5906494346294835E-2</v>
      </c>
    </row>
    <row r="236" spans="1:2" x14ac:dyDescent="0.25">
      <c r="A236" s="20" t="s">
        <v>152</v>
      </c>
      <c r="B236" s="17">
        <v>2.6439228087245602E-2</v>
      </c>
    </row>
    <row r="237" spans="1:2" x14ac:dyDescent="0.25">
      <c r="A237" s="20" t="s">
        <v>90</v>
      </c>
      <c r="B237" s="17">
        <v>9.7053196808626258E-2</v>
      </c>
    </row>
    <row r="238" spans="1:2" x14ac:dyDescent="0.25">
      <c r="A238" s="20" t="s">
        <v>1074</v>
      </c>
      <c r="B238" s="17">
        <v>2.5126937613687284E-2</v>
      </c>
    </row>
    <row r="279" spans="1:2" x14ac:dyDescent="0.25">
      <c r="A279" s="19" t="s">
        <v>1079</v>
      </c>
      <c r="B279" s="17" t="s">
        <v>1082</v>
      </c>
    </row>
    <row r="280" spans="1:2" x14ac:dyDescent="0.25">
      <c r="A280" s="20" t="s">
        <v>1086</v>
      </c>
      <c r="B280" s="17">
        <v>1.2644530845187045E-2</v>
      </c>
    </row>
    <row r="281" spans="1:2" x14ac:dyDescent="0.25">
      <c r="A281" s="20" t="s">
        <v>1084</v>
      </c>
      <c r="B281" s="17">
        <v>1.3891875833761679E-2</v>
      </c>
    </row>
    <row r="282" spans="1:2" x14ac:dyDescent="0.25">
      <c r="A282" s="20" t="s">
        <v>1085</v>
      </c>
      <c r="B282" s="17">
        <v>1.3917643068510274E-2</v>
      </c>
    </row>
    <row r="283" spans="1:2" x14ac:dyDescent="0.25">
      <c r="A283" s="20" t="s">
        <v>1083</v>
      </c>
      <c r="B283" s="17">
        <v>1.9422338951812803E-2</v>
      </c>
    </row>
    <row r="284" spans="1:2" x14ac:dyDescent="0.25">
      <c r="A284" s="20" t="s">
        <v>1074</v>
      </c>
      <c r="B284" s="17">
        <v>1.6240986539753775E-2</v>
      </c>
    </row>
    <row r="287" spans="1:2" x14ac:dyDescent="0.25">
      <c r="A287" s="19" t="s">
        <v>1079</v>
      </c>
      <c r="B287" s="17" t="s">
        <v>1081</v>
      </c>
    </row>
    <row r="288" spans="1:2" x14ac:dyDescent="0.25">
      <c r="A288" s="20" t="s">
        <v>1085</v>
      </c>
      <c r="B288" s="17">
        <v>827.99220588235289</v>
      </c>
    </row>
    <row r="289" spans="1:8" x14ac:dyDescent="0.25">
      <c r="A289" s="20" t="s">
        <v>1084</v>
      </c>
      <c r="B289" s="17">
        <v>938.83459459459448</v>
      </c>
    </row>
    <row r="290" spans="1:8" x14ac:dyDescent="0.25">
      <c r="A290" s="20" t="s">
        <v>1086</v>
      </c>
      <c r="B290" s="17">
        <v>983.61313380281672</v>
      </c>
    </row>
    <row r="291" spans="1:8" x14ac:dyDescent="0.25">
      <c r="A291" s="20" t="s">
        <v>1083</v>
      </c>
      <c r="B291" s="17">
        <v>1022.1663750000004</v>
      </c>
    </row>
    <row r="292" spans="1:8" x14ac:dyDescent="0.25">
      <c r="A292" s="20" t="s">
        <v>1074</v>
      </c>
      <c r="B292" s="17">
        <v>984.93569387755053</v>
      </c>
    </row>
    <row r="295" spans="1:8" x14ac:dyDescent="0.25">
      <c r="A295" s="19" t="s">
        <v>1079</v>
      </c>
      <c r="B295" s="17" t="s">
        <v>1080</v>
      </c>
      <c r="D295" s="19" t="s">
        <v>1079</v>
      </c>
      <c r="E295" s="21" t="s">
        <v>1077</v>
      </c>
      <c r="G295" s="19" t="s">
        <v>1079</v>
      </c>
      <c r="H295" s="17" t="s">
        <v>1075</v>
      </c>
    </row>
    <row r="296" spans="1:8" x14ac:dyDescent="0.25">
      <c r="A296" s="20" t="s">
        <v>1083</v>
      </c>
      <c r="B296" s="17">
        <v>8.7274999999999991</v>
      </c>
      <c r="D296" s="20" t="s">
        <v>1083</v>
      </c>
      <c r="E296" s="21">
        <v>63085.833333333336</v>
      </c>
      <c r="G296" s="20" t="s">
        <v>1083</v>
      </c>
      <c r="H296" s="2">
        <v>120</v>
      </c>
    </row>
    <row r="297" spans="1:8" x14ac:dyDescent="0.25">
      <c r="A297" s="20" t="s">
        <v>1084</v>
      </c>
      <c r="B297" s="17">
        <v>8.1970093936671997</v>
      </c>
      <c r="D297" s="20" t="s">
        <v>1084</v>
      </c>
      <c r="E297" s="21">
        <v>86276.864864864867</v>
      </c>
      <c r="G297" s="20" t="s">
        <v>1084</v>
      </c>
      <c r="H297" s="2">
        <v>37</v>
      </c>
    </row>
    <row r="298" spans="1:8" x14ac:dyDescent="0.25">
      <c r="A298" s="20" t="s">
        <v>1085</v>
      </c>
      <c r="B298" s="17">
        <v>7.1058823529411761</v>
      </c>
      <c r="D298" s="20" t="s">
        <v>1086</v>
      </c>
      <c r="E298" s="21">
        <v>91768.436619718312</v>
      </c>
      <c r="G298" s="20" t="s">
        <v>1085</v>
      </c>
      <c r="H298" s="2">
        <v>17</v>
      </c>
    </row>
    <row r="299" spans="1:8" x14ac:dyDescent="0.25">
      <c r="A299" s="20" t="s">
        <v>1086</v>
      </c>
      <c r="B299" s="17">
        <v>7.7924150411179403</v>
      </c>
      <c r="D299" s="20" t="s">
        <v>1085</v>
      </c>
      <c r="E299" s="21">
        <v>99518.941176470587</v>
      </c>
      <c r="G299" s="20" t="s">
        <v>1086</v>
      </c>
      <c r="H299" s="2">
        <v>71</v>
      </c>
    </row>
    <row r="300" spans="1:8" x14ac:dyDescent="0.25">
      <c r="A300" s="20" t="s">
        <v>1074</v>
      </c>
      <c r="B300" s="17">
        <v>8.2638808795308574</v>
      </c>
      <c r="D300" s="20" t="s">
        <v>1074</v>
      </c>
      <c r="E300" s="21">
        <v>77428.265306122456</v>
      </c>
      <c r="G300" s="20" t="s">
        <v>1074</v>
      </c>
      <c r="H300" s="2">
        <v>245</v>
      </c>
    </row>
    <row r="304" spans="1:8" x14ac:dyDescent="0.25">
      <c r="A304" s="19" t="s">
        <v>1092</v>
      </c>
      <c r="B304" s="17" t="s">
        <v>1080</v>
      </c>
    </row>
    <row r="305" spans="1:2" x14ac:dyDescent="0.25">
      <c r="A305" s="20" t="s">
        <v>23</v>
      </c>
      <c r="B305" s="17">
        <v>7.7218846806693024</v>
      </c>
    </row>
    <row r="306" spans="1:2" x14ac:dyDescent="0.25">
      <c r="A306" s="20" t="s">
        <v>98</v>
      </c>
      <c r="B306" s="17">
        <v>8.1204325602307517</v>
      </c>
    </row>
    <row r="307" spans="1:2" x14ac:dyDescent="0.25">
      <c r="A307" s="20" t="s">
        <v>73</v>
      </c>
      <c r="B307" s="17">
        <v>8.3940381932657573</v>
      </c>
    </row>
    <row r="308" spans="1:2" x14ac:dyDescent="0.25">
      <c r="A308" s="20" t="s">
        <v>1074</v>
      </c>
      <c r="B308" s="17">
        <v>8.2638808795308574</v>
      </c>
    </row>
    <row r="311" spans="1:2" x14ac:dyDescent="0.25">
      <c r="A311" s="19" t="s">
        <v>1092</v>
      </c>
      <c r="B311" s="17" t="s">
        <v>1077</v>
      </c>
    </row>
    <row r="312" spans="1:2" x14ac:dyDescent="0.25">
      <c r="A312" s="20" t="s">
        <v>73</v>
      </c>
      <c r="B312" s="18">
        <v>72033.489690721646</v>
      </c>
    </row>
    <row r="313" spans="1:2" x14ac:dyDescent="0.25">
      <c r="A313" s="20" t="s">
        <v>23</v>
      </c>
      <c r="B313" s="18">
        <v>97432.666666666672</v>
      </c>
    </row>
    <row r="314" spans="1:2" x14ac:dyDescent="0.25">
      <c r="A314" s="20" t="s">
        <v>98</v>
      </c>
      <c r="B314" s="18">
        <v>101826.33333333333</v>
      </c>
    </row>
    <row r="315" spans="1:2" x14ac:dyDescent="0.25">
      <c r="A315" s="20" t="s">
        <v>1074</v>
      </c>
      <c r="B315" s="18">
        <v>77428.265306122456</v>
      </c>
    </row>
    <row r="318" spans="1:2" x14ac:dyDescent="0.25">
      <c r="A318" s="19" t="s">
        <v>1092</v>
      </c>
      <c r="B318" s="17" t="s">
        <v>1082</v>
      </c>
    </row>
    <row r="319" spans="1:2" x14ac:dyDescent="0.25">
      <c r="A319" s="20" t="s">
        <v>23</v>
      </c>
      <c r="B319" s="17">
        <v>1.0436749400189878E-2</v>
      </c>
    </row>
    <row r="320" spans="1:2" x14ac:dyDescent="0.25">
      <c r="A320" s="20" t="s">
        <v>98</v>
      </c>
      <c r="B320" s="17">
        <v>1.4045149738024764E-2</v>
      </c>
    </row>
    <row r="321" spans="1:6" x14ac:dyDescent="0.25">
      <c r="A321" s="20" t="s">
        <v>73</v>
      </c>
      <c r="B321" s="17">
        <v>1.7655242684551445E-2</v>
      </c>
    </row>
    <row r="322" spans="1:6" x14ac:dyDescent="0.25">
      <c r="A322" s="20" t="s">
        <v>1074</v>
      </c>
      <c r="B322" s="17">
        <v>1.6240986539753775E-2</v>
      </c>
    </row>
    <row r="326" spans="1:6" x14ac:dyDescent="0.25">
      <c r="A326" s="19" t="s">
        <v>1092</v>
      </c>
      <c r="B326" s="17" t="s">
        <v>1081</v>
      </c>
      <c r="E326" s="19" t="s">
        <v>1092</v>
      </c>
      <c r="F326" s="17" t="s">
        <v>1080</v>
      </c>
    </row>
    <row r="327" spans="1:6" x14ac:dyDescent="0.25">
      <c r="A327" s="20" t="s">
        <v>23</v>
      </c>
      <c r="B327" s="17">
        <v>847.37961111111099</v>
      </c>
      <c r="E327" s="20" t="s">
        <v>23</v>
      </c>
      <c r="F327" s="17">
        <v>7.7218846806693024</v>
      </c>
    </row>
    <row r="328" spans="1:6" x14ac:dyDescent="0.25">
      <c r="A328" s="20" t="s">
        <v>73</v>
      </c>
      <c r="B328" s="17">
        <v>1015.3937500000001</v>
      </c>
      <c r="E328" s="20" t="s">
        <v>98</v>
      </c>
      <c r="F328" s="17">
        <v>8.1204325602307517</v>
      </c>
    </row>
    <row r="329" spans="1:6" x14ac:dyDescent="0.25">
      <c r="A329" s="20" t="s">
        <v>98</v>
      </c>
      <c r="B329" s="17">
        <v>1031.7958333333333</v>
      </c>
      <c r="E329" s="20" t="s">
        <v>73</v>
      </c>
      <c r="F329" s="17">
        <v>8.3940381932657573</v>
      </c>
    </row>
    <row r="330" spans="1:6" x14ac:dyDescent="0.25">
      <c r="A330" s="20" t="s">
        <v>1074</v>
      </c>
      <c r="B330" s="17">
        <v>984.93569387755053</v>
      </c>
      <c r="E330" s="20" t="s">
        <v>1074</v>
      </c>
      <c r="F330" s="17">
        <v>8.2638808795308574</v>
      </c>
    </row>
    <row r="334" spans="1:6" x14ac:dyDescent="0.25">
      <c r="A334" s="19" t="s">
        <v>1092</v>
      </c>
      <c r="B334" s="17" t="s">
        <v>1089</v>
      </c>
    </row>
    <row r="335" spans="1:6" x14ac:dyDescent="0.25">
      <c r="A335" s="20" t="s">
        <v>73</v>
      </c>
      <c r="B335" s="2">
        <v>194</v>
      </c>
    </row>
    <row r="336" spans="1:6" x14ac:dyDescent="0.25">
      <c r="A336" s="20" t="s">
        <v>23</v>
      </c>
      <c r="B336" s="2">
        <v>45</v>
      </c>
    </row>
    <row r="337" spans="1:2" x14ac:dyDescent="0.25">
      <c r="A337" s="20" t="s">
        <v>98</v>
      </c>
      <c r="B337" s="2">
        <v>6</v>
      </c>
    </row>
    <row r="338" spans="1:2" x14ac:dyDescent="0.25">
      <c r="A338" s="20" t="s">
        <v>1074</v>
      </c>
      <c r="B338" s="2">
        <v>245</v>
      </c>
    </row>
    <row r="341" spans="1:2" x14ac:dyDescent="0.25">
      <c r="A341" s="19" t="s">
        <v>1093</v>
      </c>
      <c r="B341" s="17" t="s">
        <v>1082</v>
      </c>
    </row>
    <row r="342" spans="1:2" x14ac:dyDescent="0.25">
      <c r="A342" s="20" t="s">
        <v>64</v>
      </c>
      <c r="B342" s="17">
        <v>8.6864030949235713E-3</v>
      </c>
    </row>
    <row r="343" spans="1:2" x14ac:dyDescent="0.25">
      <c r="A343" s="20" t="s">
        <v>132</v>
      </c>
      <c r="B343" s="17">
        <v>8.8805186200951146E-3</v>
      </c>
    </row>
    <row r="344" spans="1:2" x14ac:dyDescent="0.25">
      <c r="A344" s="20" t="s">
        <v>22</v>
      </c>
      <c r="B344" s="17">
        <v>1.0476529998036839E-2</v>
      </c>
    </row>
    <row r="345" spans="1:2" x14ac:dyDescent="0.25">
      <c r="A345" s="20" t="s">
        <v>637</v>
      </c>
      <c r="B345" s="17">
        <v>1.5819848027864097E-2</v>
      </c>
    </row>
    <row r="346" spans="1:2" x14ac:dyDescent="0.25">
      <c r="A346" s="20" t="s">
        <v>83</v>
      </c>
      <c r="B346" s="17">
        <v>1.6103444334919073E-2</v>
      </c>
    </row>
    <row r="347" spans="1:2" x14ac:dyDescent="0.25">
      <c r="A347" s="20" t="s">
        <v>72</v>
      </c>
      <c r="B347" s="17">
        <v>1.6618979656525035E-2</v>
      </c>
    </row>
    <row r="348" spans="1:2" x14ac:dyDescent="0.25">
      <c r="A348" s="20" t="s">
        <v>101</v>
      </c>
      <c r="B348" s="17">
        <v>1.7090321326449172E-2</v>
      </c>
    </row>
    <row r="349" spans="1:2" x14ac:dyDescent="0.25">
      <c r="A349" s="20" t="s">
        <v>76</v>
      </c>
      <c r="B349" s="17">
        <v>2.4508446246023937E-2</v>
      </c>
    </row>
    <row r="350" spans="1:2" x14ac:dyDescent="0.25">
      <c r="A350" s="20" t="s">
        <v>1074</v>
      </c>
      <c r="B350" s="17">
        <v>1.6240986539753775E-2</v>
      </c>
    </row>
    <row r="359" spans="1:2" x14ac:dyDescent="0.25">
      <c r="A359" s="19" t="s">
        <v>1093</v>
      </c>
      <c r="B359" s="17" t="s">
        <v>1081</v>
      </c>
    </row>
    <row r="360" spans="1:2" x14ac:dyDescent="0.25">
      <c r="A360" s="20" t="s">
        <v>64</v>
      </c>
      <c r="B360" s="17">
        <v>460.29250000000002</v>
      </c>
    </row>
    <row r="361" spans="1:2" x14ac:dyDescent="0.25">
      <c r="A361" s="20" t="s">
        <v>22</v>
      </c>
      <c r="B361" s="17">
        <v>856.17704545454535</v>
      </c>
    </row>
    <row r="362" spans="1:2" x14ac:dyDescent="0.25">
      <c r="A362" s="20" t="s">
        <v>637</v>
      </c>
      <c r="B362" s="17">
        <v>940.3632894736844</v>
      </c>
    </row>
    <row r="363" spans="1:2" x14ac:dyDescent="0.25">
      <c r="A363" s="20" t="s">
        <v>132</v>
      </c>
      <c r="B363" s="17">
        <v>963.26199999999994</v>
      </c>
    </row>
    <row r="364" spans="1:2" x14ac:dyDescent="0.25">
      <c r="A364" s="20" t="s">
        <v>72</v>
      </c>
      <c r="B364" s="17">
        <v>1001.4942028985504</v>
      </c>
    </row>
    <row r="365" spans="1:2" x14ac:dyDescent="0.25">
      <c r="A365" s="20" t="s">
        <v>101</v>
      </c>
      <c r="B365" s="17">
        <v>1011.9250000000002</v>
      </c>
    </row>
    <row r="366" spans="1:2" x14ac:dyDescent="0.25">
      <c r="A366" s="20" t="s">
        <v>83</v>
      </c>
      <c r="B366" s="17">
        <v>1127.2250000000001</v>
      </c>
    </row>
    <row r="367" spans="1:2" x14ac:dyDescent="0.25">
      <c r="A367" s="20" t="s">
        <v>76</v>
      </c>
      <c r="B367" s="17">
        <v>1135.9016666666664</v>
      </c>
    </row>
    <row r="368" spans="1:2" x14ac:dyDescent="0.25">
      <c r="A368" s="20" t="s">
        <v>1074</v>
      </c>
      <c r="B368" s="17">
        <v>984.93569387755053</v>
      </c>
    </row>
    <row r="377" spans="1:2" x14ac:dyDescent="0.25">
      <c r="A377" s="19" t="s">
        <v>1093</v>
      </c>
      <c r="B377" s="17" t="s">
        <v>1077</v>
      </c>
    </row>
    <row r="378" spans="1:2" x14ac:dyDescent="0.25">
      <c r="A378" s="20" t="s">
        <v>76</v>
      </c>
      <c r="B378" s="18">
        <v>49494.566666666666</v>
      </c>
    </row>
    <row r="379" spans="1:2" x14ac:dyDescent="0.25">
      <c r="A379" s="20" t="s">
        <v>64</v>
      </c>
      <c r="B379" s="18">
        <v>52990</v>
      </c>
    </row>
    <row r="380" spans="1:2" x14ac:dyDescent="0.25">
      <c r="A380" s="20" t="s">
        <v>101</v>
      </c>
      <c r="B380" s="18">
        <v>62079.857142857145</v>
      </c>
    </row>
    <row r="381" spans="1:2" x14ac:dyDescent="0.25">
      <c r="A381" s="20" t="s">
        <v>637</v>
      </c>
      <c r="B381" s="18">
        <v>67095.631578947374</v>
      </c>
    </row>
    <row r="382" spans="1:2" x14ac:dyDescent="0.25">
      <c r="A382" s="20" t="s">
        <v>83</v>
      </c>
      <c r="B382" s="18">
        <v>69999</v>
      </c>
    </row>
    <row r="383" spans="1:2" x14ac:dyDescent="0.25">
      <c r="A383" s="20" t="s">
        <v>72</v>
      </c>
      <c r="B383" s="18">
        <v>77422.340579710144</v>
      </c>
    </row>
    <row r="384" spans="1:2" x14ac:dyDescent="0.25">
      <c r="A384" s="20" t="s">
        <v>22</v>
      </c>
      <c r="B384" s="18">
        <v>98442.727272727279</v>
      </c>
    </row>
    <row r="385" spans="1:2" x14ac:dyDescent="0.25">
      <c r="A385" s="20" t="s">
        <v>132</v>
      </c>
      <c r="B385" s="18">
        <v>127392</v>
      </c>
    </row>
    <row r="386" spans="1:2" x14ac:dyDescent="0.25">
      <c r="A386" s="20" t="s">
        <v>1074</v>
      </c>
      <c r="B386" s="18">
        <v>77428.265306122456</v>
      </c>
    </row>
    <row r="395" spans="1:2" x14ac:dyDescent="0.25">
      <c r="A395" s="19" t="s">
        <v>1093</v>
      </c>
      <c r="B395" s="17" t="s">
        <v>1089</v>
      </c>
    </row>
    <row r="396" spans="1:2" x14ac:dyDescent="0.25">
      <c r="A396" s="20" t="s">
        <v>64</v>
      </c>
      <c r="B396" s="2">
        <v>1</v>
      </c>
    </row>
    <row r="397" spans="1:2" x14ac:dyDescent="0.25">
      <c r="A397" s="20" t="s">
        <v>83</v>
      </c>
      <c r="B397" s="2">
        <v>1</v>
      </c>
    </row>
    <row r="398" spans="1:2" x14ac:dyDescent="0.25">
      <c r="A398" s="20" t="s">
        <v>132</v>
      </c>
      <c r="B398" s="2">
        <v>5</v>
      </c>
    </row>
    <row r="399" spans="1:2" x14ac:dyDescent="0.25">
      <c r="A399" s="20" t="s">
        <v>101</v>
      </c>
      <c r="B399" s="2">
        <v>7</v>
      </c>
    </row>
    <row r="400" spans="1:2" x14ac:dyDescent="0.25">
      <c r="A400" s="20" t="s">
        <v>637</v>
      </c>
      <c r="B400" s="2">
        <v>19</v>
      </c>
    </row>
    <row r="401" spans="1:2" x14ac:dyDescent="0.25">
      <c r="A401" s="20" t="s">
        <v>76</v>
      </c>
      <c r="B401" s="2">
        <v>30</v>
      </c>
    </row>
    <row r="402" spans="1:2" x14ac:dyDescent="0.25">
      <c r="A402" s="20" t="s">
        <v>22</v>
      </c>
      <c r="B402" s="2">
        <v>44</v>
      </c>
    </row>
    <row r="403" spans="1:2" x14ac:dyDescent="0.25">
      <c r="A403" s="20" t="s">
        <v>72</v>
      </c>
      <c r="B403" s="2">
        <v>138</v>
      </c>
    </row>
    <row r="404" spans="1:2" x14ac:dyDescent="0.25">
      <c r="A404" s="20" t="s">
        <v>1074</v>
      </c>
      <c r="B404" s="2">
        <v>245</v>
      </c>
    </row>
    <row r="413" spans="1:2" x14ac:dyDescent="0.25">
      <c r="A413" s="19" t="s">
        <v>1093</v>
      </c>
      <c r="B413" s="17" t="s">
        <v>1080</v>
      </c>
    </row>
    <row r="414" spans="1:2" x14ac:dyDescent="0.25">
      <c r="A414" s="20" t="s">
        <v>22</v>
      </c>
      <c r="B414" s="17">
        <v>7.7191533207724907</v>
      </c>
    </row>
    <row r="415" spans="1:2" x14ac:dyDescent="0.25">
      <c r="A415" s="20" t="s">
        <v>64</v>
      </c>
      <c r="B415" s="17">
        <v>7.842064516129029</v>
      </c>
    </row>
    <row r="416" spans="1:2" x14ac:dyDescent="0.25">
      <c r="A416" s="20" t="s">
        <v>132</v>
      </c>
      <c r="B416" s="17">
        <v>7.9604842244646408</v>
      </c>
    </row>
    <row r="417" spans="1:2" x14ac:dyDescent="0.25">
      <c r="A417" s="20" t="s">
        <v>101</v>
      </c>
      <c r="B417" s="17">
        <v>8.151050014613606</v>
      </c>
    </row>
    <row r="418" spans="1:2" x14ac:dyDescent="0.25">
      <c r="A418" s="20" t="s">
        <v>83</v>
      </c>
      <c r="B418" s="17">
        <v>8.3000000000000007</v>
      </c>
    </row>
    <row r="419" spans="1:2" x14ac:dyDescent="0.25">
      <c r="A419" s="20" t="s">
        <v>72</v>
      </c>
      <c r="B419" s="17">
        <v>8.3630497556315788</v>
      </c>
    </row>
    <row r="420" spans="1:2" x14ac:dyDescent="0.25">
      <c r="A420" s="20" t="s">
        <v>637</v>
      </c>
      <c r="B420" s="17">
        <v>8.4792111865565776</v>
      </c>
    </row>
    <row r="421" spans="1:2" x14ac:dyDescent="0.25">
      <c r="A421" s="20" t="s">
        <v>76</v>
      </c>
      <c r="B421" s="17">
        <v>8.5600118269530014</v>
      </c>
    </row>
    <row r="422" spans="1:2" x14ac:dyDescent="0.25">
      <c r="A422" s="20" t="s">
        <v>1074</v>
      </c>
      <c r="B422" s="17">
        <v>8.2638808795308574</v>
      </c>
    </row>
  </sheetData>
  <pageMargins left="0.7" right="0.7" top="0.75" bottom="0.75" header="0.3" footer="0.3"/>
  <drawing r:id="rId31"/>
  <extLst>
    <ext xmlns:x14="http://schemas.microsoft.com/office/spreadsheetml/2009/9/main" uri="{A8765BA9-456A-4dab-B4F3-ACF838C121DE}">
      <x14:slicerList>
        <x14:slicer r:id="rId3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249A0-DEFD-4190-B129-5D40237875DE}">
  <dimension ref="A1"/>
  <sheetViews>
    <sheetView showGridLines="0" showRowColHeaders="0" tabSelected="1" zoomScale="68" zoomScaleNormal="68" workbookViewId="0">
      <selection activeCell="A25" sqref="A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76B90-8E43-490D-B0B7-77CEAD8F84DB}">
  <dimension ref="A1"/>
  <sheetViews>
    <sheetView showGridLines="0" showRowColHeaders="0" topLeftCell="A4" workbookViewId="0">
      <selection activeCell="B29" sqref="B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844D2-DBF1-40CA-88B1-A6534E8152D5}">
  <dimension ref="A1"/>
  <sheetViews>
    <sheetView showGridLines="0" showRowColHeaders="0" topLeftCell="A3" workbookViewId="0">
      <selection activeCell="X16" sqref="X1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DD79B-9210-43A5-B291-0C715457C801}">
  <dimension ref="A1:Z981"/>
  <sheetViews>
    <sheetView topLeftCell="A954" workbookViewId="0">
      <pane xSplit="1" topLeftCell="O1" activePane="topRight" state="frozen"/>
      <selection pane="topRight" sqref="A1:Z981"/>
    </sheetView>
  </sheetViews>
  <sheetFormatPr defaultRowHeight="15" x14ac:dyDescent="0.25"/>
  <cols>
    <col min="1" max="1" width="14.28515625" customWidth="1"/>
    <col min="4" max="4" width="13.85546875" style="1" customWidth="1"/>
    <col min="5" max="5" width="12.42578125" customWidth="1"/>
    <col min="6" max="6" width="17.85546875" customWidth="1"/>
    <col min="7" max="7" width="12.85546875" customWidth="1"/>
    <col min="8" max="8" width="18.140625" customWidth="1"/>
    <col min="9" max="9" width="17.7109375" customWidth="1"/>
    <col min="10" max="10" width="23.85546875" customWidth="1"/>
    <col min="11" max="11" width="16.7109375" customWidth="1"/>
    <col min="12" max="12" width="14.7109375" customWidth="1"/>
    <col min="13" max="13" width="18.5703125" customWidth="1"/>
    <col min="14" max="14" width="13.42578125" customWidth="1"/>
    <col min="15" max="15" width="14.140625" customWidth="1"/>
    <col min="16" max="16" width="20" customWidth="1"/>
    <col min="18" max="18" width="22" customWidth="1"/>
    <col min="19" max="19" width="22.85546875" customWidth="1"/>
    <col min="20" max="20" width="29.140625" customWidth="1"/>
    <col min="21" max="21" width="19" customWidth="1"/>
    <col min="22" max="22" width="18.42578125" customWidth="1"/>
    <col min="23" max="23" width="23.28515625" bestFit="1" customWidth="1"/>
    <col min="26" max="26" width="9.140625" style="14"/>
  </cols>
  <sheetData>
    <row r="1" spans="1:26" x14ac:dyDescent="0.25">
      <c r="A1" t="s">
        <v>0</v>
      </c>
      <c r="B1" t="s">
        <v>1</v>
      </c>
      <c r="C1" t="s">
        <v>2</v>
      </c>
      <c r="D1" s="1" t="s">
        <v>1062</v>
      </c>
      <c r="E1" t="s">
        <v>3</v>
      </c>
      <c r="F1" t="s">
        <v>4</v>
      </c>
      <c r="G1" t="s">
        <v>5</v>
      </c>
      <c r="H1" t="s">
        <v>6</v>
      </c>
      <c r="I1" t="s">
        <v>7</v>
      </c>
      <c r="J1" t="s">
        <v>8</v>
      </c>
      <c r="K1" t="s">
        <v>1061</v>
      </c>
      <c r="L1" t="s">
        <v>9</v>
      </c>
      <c r="M1" t="s">
        <v>10</v>
      </c>
      <c r="N1" t="s">
        <v>11</v>
      </c>
      <c r="O1" t="s">
        <v>12</v>
      </c>
      <c r="P1" t="s">
        <v>13</v>
      </c>
      <c r="Q1" t="s">
        <v>14</v>
      </c>
      <c r="R1" t="s">
        <v>15</v>
      </c>
      <c r="S1" t="s">
        <v>16</v>
      </c>
      <c r="T1" t="s">
        <v>17</v>
      </c>
      <c r="U1" t="s">
        <v>18</v>
      </c>
      <c r="V1" t="s">
        <v>19</v>
      </c>
      <c r="W1" t="s">
        <v>1069</v>
      </c>
      <c r="X1" t="s">
        <v>1071</v>
      </c>
      <c r="Y1" t="s">
        <v>1072</v>
      </c>
      <c r="Z1" s="14" t="s">
        <v>1073</v>
      </c>
    </row>
    <row r="2" spans="1:26" x14ac:dyDescent="0.25">
      <c r="A2" t="s">
        <v>20</v>
      </c>
      <c r="B2" t="s">
        <v>21</v>
      </c>
      <c r="C2">
        <v>38999</v>
      </c>
      <c r="D2" s="1">
        <v>7.3</v>
      </c>
      <c r="E2">
        <v>0</v>
      </c>
      <c r="F2" t="s">
        <v>22</v>
      </c>
      <c r="G2">
        <v>6</v>
      </c>
      <c r="H2">
        <v>2.65</v>
      </c>
      <c r="I2" s="2">
        <v>3110</v>
      </c>
      <c r="J2">
        <v>0</v>
      </c>
      <c r="K2">
        <v>33</v>
      </c>
      <c r="L2">
        <v>4</v>
      </c>
      <c r="M2">
        <v>64</v>
      </c>
      <c r="N2">
        <v>6.1</v>
      </c>
      <c r="O2">
        <v>60</v>
      </c>
      <c r="P2">
        <v>2</v>
      </c>
      <c r="Q2" t="s">
        <v>23</v>
      </c>
      <c r="R2">
        <v>12</v>
      </c>
      <c r="S2">
        <v>12</v>
      </c>
      <c r="T2">
        <v>0</v>
      </c>
      <c r="U2">
        <v>1792</v>
      </c>
      <c r="V2">
        <v>828</v>
      </c>
      <c r="W2" t="str" cm="1">
        <f t="array" ref="W2">_xlfn.IFS(smartphones_data_clean!C2&gt;Quartile!$A$4,"💎 Ultra Premium Brand",smartphones_data_clean!C2&gt;Quartile!$A$3,"🪙 Premium Brand",smartphones_data_clean!C2&gt;Quartile!$A$2,"🔥Affordable Brand",TRUE,"✨ Bronze Brand")</f>
        <v>💎 Ultra Premium Brand</v>
      </c>
      <c r="X2" t="str" cm="1">
        <f t="array" ref="X2">_xlfn.IFS(D2&lt;=Quartile!$D$2,"Low rating",D2&lt;=Quartile!$D$3,"Medium rating",D2&lt;=Quartile!$D$4,"High rating",TRUE,"Extra High Rating")</f>
        <v>Low rating</v>
      </c>
      <c r="Y2">
        <f t="shared" ref="Y2:Y65" si="0">((G2*0.1)+ (H2*0.25)+(I2*0.2)+(K2*0.1)+(L2*0.2)+(M2*0.2)+(O2*0.05))</f>
        <v>643.16249999999991</v>
      </c>
      <c r="Z2" s="14">
        <f t="shared" ref="Z2:Z65" si="1">Y2/C2</f>
        <v>1.6491769019718452E-2</v>
      </c>
    </row>
    <row r="3" spans="1:26" x14ac:dyDescent="0.25">
      <c r="A3" t="s">
        <v>20</v>
      </c>
      <c r="B3" t="s">
        <v>24</v>
      </c>
      <c r="C3">
        <v>46999</v>
      </c>
      <c r="D3" s="1">
        <v>7.5</v>
      </c>
      <c r="E3">
        <v>0</v>
      </c>
      <c r="F3" t="s">
        <v>22</v>
      </c>
      <c r="G3">
        <v>6</v>
      </c>
      <c r="H3">
        <v>2.65</v>
      </c>
      <c r="I3" s="2">
        <v>3110</v>
      </c>
      <c r="J3">
        <v>0</v>
      </c>
      <c r="K3">
        <v>33</v>
      </c>
      <c r="L3">
        <v>4</v>
      </c>
      <c r="M3">
        <v>128</v>
      </c>
      <c r="N3">
        <v>6.1</v>
      </c>
      <c r="O3">
        <v>60</v>
      </c>
      <c r="P3">
        <v>2</v>
      </c>
      <c r="Q3" t="s">
        <v>23</v>
      </c>
      <c r="R3">
        <v>12</v>
      </c>
      <c r="S3">
        <v>12</v>
      </c>
      <c r="T3">
        <v>0</v>
      </c>
      <c r="U3">
        <v>1792</v>
      </c>
      <c r="V3">
        <v>828</v>
      </c>
      <c r="W3" t="str" cm="1">
        <f t="array" ref="W3">_xlfn.IFS(smartphones_data_clean!C3&gt;Quartile!$A$4,"💎 Ultra Premium Brand",smartphones_data_clean!C3&gt;Quartile!$A$3,"🪙 Premium Brand",smartphones_data_clean!C3&gt;Quartile!$A$2,"🔥Affordable Brand",TRUE,"✨ Bronze Brand")</f>
        <v>💎 Ultra Premium Brand</v>
      </c>
      <c r="X3" t="str" cm="1">
        <f t="array" ref="X3">_xlfn.IFS(D3&lt;=Quartile!$D$2,"Low rating",D3&lt;=Quartile!$D$3,"Medium rating",D3&lt;=Quartile!$D$4,"High rating",TRUE,"Extra High Rating")</f>
        <v>Low rating</v>
      </c>
      <c r="Y3">
        <f t="shared" si="0"/>
        <v>655.96249999999998</v>
      </c>
      <c r="Z3" s="14">
        <f t="shared" si="1"/>
        <v>1.3956945892465796E-2</v>
      </c>
    </row>
    <row r="4" spans="1:26" x14ac:dyDescent="0.25">
      <c r="A4" t="s">
        <v>20</v>
      </c>
      <c r="B4" t="s">
        <v>25</v>
      </c>
      <c r="C4">
        <v>109900</v>
      </c>
      <c r="D4" s="1">
        <v>7.7</v>
      </c>
      <c r="E4">
        <v>0</v>
      </c>
      <c r="F4" t="s">
        <v>22</v>
      </c>
      <c r="G4">
        <v>6</v>
      </c>
      <c r="H4">
        <v>2.65</v>
      </c>
      <c r="I4" s="2">
        <v>3500</v>
      </c>
      <c r="J4">
        <v>1</v>
      </c>
      <c r="K4">
        <v>18</v>
      </c>
      <c r="L4">
        <v>4</v>
      </c>
      <c r="M4">
        <v>64</v>
      </c>
      <c r="N4">
        <v>6.5</v>
      </c>
      <c r="O4">
        <v>60</v>
      </c>
      <c r="P4">
        <v>3</v>
      </c>
      <c r="Q4" t="s">
        <v>23</v>
      </c>
      <c r="R4">
        <v>12</v>
      </c>
      <c r="S4">
        <v>12</v>
      </c>
      <c r="T4">
        <v>0</v>
      </c>
      <c r="U4">
        <v>2688</v>
      </c>
      <c r="V4">
        <v>1242</v>
      </c>
      <c r="W4" t="str" cm="1">
        <f t="array" ref="W4">_xlfn.IFS(smartphones_data_clean!C4&gt;Quartile!$A$4,"💎 Ultra Premium Brand",smartphones_data_clean!C4&gt;Quartile!$A$3,"🪙 Premium Brand",smartphones_data_clean!C4&gt;Quartile!$A$2,"🔥Affordable Brand",TRUE,"✨ Bronze Brand")</f>
        <v>💎 Ultra Premium Brand</v>
      </c>
      <c r="X4" t="str" cm="1">
        <f t="array" ref="X4">_xlfn.IFS(D4&lt;=Quartile!$D$2,"Low rating",D4&lt;=Quartile!$D$3,"Medium rating",D4&lt;=Quartile!$D$4,"High rating",TRUE,"Extra High Rating")</f>
        <v>Medium rating</v>
      </c>
      <c r="Y4">
        <f t="shared" si="0"/>
        <v>719.66249999999991</v>
      </c>
      <c r="Z4" s="14">
        <f t="shared" si="1"/>
        <v>6.5483393994540482E-3</v>
      </c>
    </row>
    <row r="5" spans="1:26" x14ac:dyDescent="0.25">
      <c r="A5" t="s">
        <v>20</v>
      </c>
      <c r="B5" t="s">
        <v>26</v>
      </c>
      <c r="C5">
        <v>51999</v>
      </c>
      <c r="D5" s="1">
        <v>7.4</v>
      </c>
      <c r="E5">
        <v>1</v>
      </c>
      <c r="F5" t="s">
        <v>22</v>
      </c>
      <c r="G5">
        <v>6</v>
      </c>
      <c r="H5">
        <v>3.1</v>
      </c>
      <c r="I5" s="2">
        <v>5000</v>
      </c>
      <c r="J5">
        <v>0</v>
      </c>
      <c r="K5">
        <v>33</v>
      </c>
      <c r="L5">
        <v>4</v>
      </c>
      <c r="M5">
        <v>64</v>
      </c>
      <c r="N5">
        <v>6.1</v>
      </c>
      <c r="O5">
        <v>60</v>
      </c>
      <c r="P5">
        <v>2</v>
      </c>
      <c r="Q5" t="s">
        <v>23</v>
      </c>
      <c r="R5">
        <v>12</v>
      </c>
      <c r="S5">
        <v>12</v>
      </c>
      <c r="T5">
        <v>0</v>
      </c>
      <c r="U5">
        <v>2532</v>
      </c>
      <c r="V5">
        <v>1170</v>
      </c>
      <c r="W5" t="str" cm="1">
        <f t="array" ref="W5">_xlfn.IFS(smartphones_data_clean!C5&gt;Quartile!$A$4,"💎 Ultra Premium Brand",smartphones_data_clean!C5&gt;Quartile!$A$3,"🪙 Premium Brand",smartphones_data_clean!C5&gt;Quartile!$A$2,"🔥Affordable Brand",TRUE,"✨ Bronze Brand")</f>
        <v>💎 Ultra Premium Brand</v>
      </c>
      <c r="X5" t="str" cm="1">
        <f t="array" ref="X5">_xlfn.IFS(D5&lt;=Quartile!$D$2,"Low rating",D5&lt;=Quartile!$D$3,"Medium rating",D5&lt;=Quartile!$D$4,"High rating",TRUE,"Extra High Rating")</f>
        <v>Low rating</v>
      </c>
      <c r="Y5">
        <f t="shared" si="0"/>
        <v>1021.2749999999999</v>
      </c>
      <c r="Z5" s="14">
        <f t="shared" si="1"/>
        <v>1.9640281543875843E-2</v>
      </c>
    </row>
    <row r="6" spans="1:26" x14ac:dyDescent="0.25">
      <c r="A6" t="s">
        <v>20</v>
      </c>
      <c r="B6" t="s">
        <v>27</v>
      </c>
      <c r="C6">
        <v>55999</v>
      </c>
      <c r="D6" s="1">
        <v>7.5</v>
      </c>
      <c r="E6">
        <v>1</v>
      </c>
      <c r="F6" t="s">
        <v>22</v>
      </c>
      <c r="G6">
        <v>6</v>
      </c>
      <c r="H6">
        <v>3.1</v>
      </c>
      <c r="I6" s="2">
        <v>5000</v>
      </c>
      <c r="J6">
        <v>0</v>
      </c>
      <c r="K6">
        <v>33</v>
      </c>
      <c r="L6">
        <v>4</v>
      </c>
      <c r="M6">
        <v>128</v>
      </c>
      <c r="N6">
        <v>6.1</v>
      </c>
      <c r="O6">
        <v>60</v>
      </c>
      <c r="P6">
        <v>2</v>
      </c>
      <c r="Q6" t="s">
        <v>23</v>
      </c>
      <c r="R6">
        <v>12</v>
      </c>
      <c r="S6">
        <v>12</v>
      </c>
      <c r="T6">
        <v>0</v>
      </c>
      <c r="U6">
        <v>2532</v>
      </c>
      <c r="V6">
        <v>1170</v>
      </c>
      <c r="W6" t="str" cm="1">
        <f t="array" ref="W6">_xlfn.IFS(smartphones_data_clean!C6&gt;Quartile!$A$4,"💎 Ultra Premium Brand",smartphones_data_clean!C6&gt;Quartile!$A$3,"🪙 Premium Brand",smartphones_data_clean!C6&gt;Quartile!$A$2,"🔥Affordable Brand",TRUE,"✨ Bronze Brand")</f>
        <v>💎 Ultra Premium Brand</v>
      </c>
      <c r="X6" t="str" cm="1">
        <f t="array" ref="X6">_xlfn.IFS(D6&lt;=Quartile!$D$2,"Low rating",D6&lt;=Quartile!$D$3,"Medium rating",D6&lt;=Quartile!$D$4,"High rating",TRUE,"Extra High Rating")</f>
        <v>Low rating</v>
      </c>
      <c r="Y6">
        <f t="shared" si="0"/>
        <v>1034.0749999999998</v>
      </c>
      <c r="Z6" s="14">
        <f t="shared" si="1"/>
        <v>1.8465954749191948E-2</v>
      </c>
    </row>
    <row r="7" spans="1:26" x14ac:dyDescent="0.25">
      <c r="A7" t="s">
        <v>20</v>
      </c>
      <c r="B7" t="s">
        <v>28</v>
      </c>
      <c r="C7">
        <v>67999</v>
      </c>
      <c r="D7" s="1">
        <v>7.6</v>
      </c>
      <c r="E7">
        <v>1</v>
      </c>
      <c r="F7" t="s">
        <v>22</v>
      </c>
      <c r="G7">
        <v>6</v>
      </c>
      <c r="H7">
        <v>3.1</v>
      </c>
      <c r="I7" s="2">
        <v>5000</v>
      </c>
      <c r="J7">
        <v>0</v>
      </c>
      <c r="K7">
        <v>33</v>
      </c>
      <c r="L7">
        <v>4</v>
      </c>
      <c r="M7">
        <v>256</v>
      </c>
      <c r="N7">
        <v>6.1</v>
      </c>
      <c r="O7">
        <v>60</v>
      </c>
      <c r="P7">
        <v>2</v>
      </c>
      <c r="Q7" t="s">
        <v>23</v>
      </c>
      <c r="R7">
        <v>12</v>
      </c>
      <c r="S7">
        <v>12</v>
      </c>
      <c r="T7">
        <v>0</v>
      </c>
      <c r="U7">
        <v>2532</v>
      </c>
      <c r="V7">
        <v>1170</v>
      </c>
      <c r="W7" t="str" cm="1">
        <f t="array" ref="W7">_xlfn.IFS(smartphones_data_clean!C7&gt;Quartile!$A$4,"💎 Ultra Premium Brand",smartphones_data_clean!C7&gt;Quartile!$A$3,"🪙 Premium Brand",smartphones_data_clean!C7&gt;Quartile!$A$2,"🔥Affordable Brand",TRUE,"✨ Bronze Brand")</f>
        <v>💎 Ultra Premium Brand</v>
      </c>
      <c r="X7" t="str" cm="1">
        <f t="array" ref="X7">_xlfn.IFS(D7&lt;=Quartile!$D$2,"Low rating",D7&lt;=Quartile!$D$3,"Medium rating",D7&lt;=Quartile!$D$4,"High rating",TRUE,"Extra High Rating")</f>
        <v>Medium rating</v>
      </c>
      <c r="Y7">
        <f t="shared" si="0"/>
        <v>1059.675</v>
      </c>
      <c r="Z7" s="14">
        <f t="shared" si="1"/>
        <v>1.5583685054191972E-2</v>
      </c>
    </row>
    <row r="8" spans="1:26" x14ac:dyDescent="0.25">
      <c r="A8" t="s">
        <v>20</v>
      </c>
      <c r="B8" t="s">
        <v>29</v>
      </c>
      <c r="C8">
        <v>40999</v>
      </c>
      <c r="D8" s="1">
        <v>7.4</v>
      </c>
      <c r="E8">
        <v>1</v>
      </c>
      <c r="F8" t="s">
        <v>22</v>
      </c>
      <c r="G8">
        <v>6</v>
      </c>
      <c r="H8">
        <v>3.1</v>
      </c>
      <c r="I8" s="2">
        <v>5000</v>
      </c>
      <c r="J8">
        <v>0</v>
      </c>
      <c r="K8">
        <v>33</v>
      </c>
      <c r="L8">
        <v>4</v>
      </c>
      <c r="M8">
        <v>64</v>
      </c>
      <c r="N8">
        <v>5.4</v>
      </c>
      <c r="O8">
        <v>60</v>
      </c>
      <c r="P8">
        <v>2</v>
      </c>
      <c r="Q8" t="s">
        <v>23</v>
      </c>
      <c r="R8">
        <v>12</v>
      </c>
      <c r="S8">
        <v>12</v>
      </c>
      <c r="T8">
        <v>0</v>
      </c>
      <c r="U8">
        <v>2340</v>
      </c>
      <c r="V8">
        <v>1080</v>
      </c>
      <c r="W8" t="str" cm="1">
        <f t="array" ref="W8">_xlfn.IFS(smartphones_data_clean!C8&gt;Quartile!$A$4,"💎 Ultra Premium Brand",smartphones_data_clean!C8&gt;Quartile!$A$3,"🪙 Premium Brand",smartphones_data_clean!C8&gt;Quartile!$A$2,"🔥Affordable Brand",TRUE,"✨ Bronze Brand")</f>
        <v>💎 Ultra Premium Brand</v>
      </c>
      <c r="X8" t="str" cm="1">
        <f t="array" ref="X8">_xlfn.IFS(D8&lt;=Quartile!$D$2,"Low rating",D8&lt;=Quartile!$D$3,"Medium rating",D8&lt;=Quartile!$D$4,"High rating",TRUE,"Extra High Rating")</f>
        <v>Low rating</v>
      </c>
      <c r="Y8">
        <f t="shared" si="0"/>
        <v>1021.2749999999999</v>
      </c>
      <c r="Z8" s="14">
        <f t="shared" si="1"/>
        <v>2.4909753896436494E-2</v>
      </c>
    </row>
    <row r="9" spans="1:26" x14ac:dyDescent="0.25">
      <c r="A9" t="s">
        <v>20</v>
      </c>
      <c r="B9" t="s">
        <v>30</v>
      </c>
      <c r="C9">
        <v>45999</v>
      </c>
      <c r="D9" s="1">
        <v>7.5</v>
      </c>
      <c r="E9">
        <v>1</v>
      </c>
      <c r="F9" t="s">
        <v>22</v>
      </c>
      <c r="G9">
        <v>6</v>
      </c>
      <c r="H9">
        <v>3.1</v>
      </c>
      <c r="I9" s="2">
        <v>5000</v>
      </c>
      <c r="J9">
        <v>0</v>
      </c>
      <c r="K9">
        <v>33</v>
      </c>
      <c r="L9">
        <v>4</v>
      </c>
      <c r="M9">
        <v>128</v>
      </c>
      <c r="N9">
        <v>5.4</v>
      </c>
      <c r="O9">
        <v>60</v>
      </c>
      <c r="P9">
        <v>2</v>
      </c>
      <c r="Q9" t="s">
        <v>23</v>
      </c>
      <c r="R9">
        <v>12</v>
      </c>
      <c r="S9">
        <v>12</v>
      </c>
      <c r="T9">
        <v>0</v>
      </c>
      <c r="U9">
        <v>2340</v>
      </c>
      <c r="V9">
        <v>1080</v>
      </c>
      <c r="W9" t="str" cm="1">
        <f t="array" ref="W9">_xlfn.IFS(smartphones_data_clean!C9&gt;Quartile!$A$4,"💎 Ultra Premium Brand",smartphones_data_clean!C9&gt;Quartile!$A$3,"🪙 Premium Brand",smartphones_data_clean!C9&gt;Quartile!$A$2,"🔥Affordable Brand",TRUE,"✨ Bronze Brand")</f>
        <v>💎 Ultra Premium Brand</v>
      </c>
      <c r="X9" t="str" cm="1">
        <f t="array" ref="X9">_xlfn.IFS(D9&lt;=Quartile!$D$2,"Low rating",D9&lt;=Quartile!$D$3,"Medium rating",D9&lt;=Quartile!$D$4,"High rating",TRUE,"Extra High Rating")</f>
        <v>Low rating</v>
      </c>
      <c r="Y9">
        <f t="shared" si="0"/>
        <v>1034.0749999999998</v>
      </c>
      <c r="Z9" s="14">
        <f t="shared" si="1"/>
        <v>2.2480380008261046E-2</v>
      </c>
    </row>
    <row r="10" spans="1:26" x14ac:dyDescent="0.25">
      <c r="A10" t="s">
        <v>20</v>
      </c>
      <c r="B10" t="s">
        <v>31</v>
      </c>
      <c r="C10">
        <v>55999</v>
      </c>
      <c r="D10" s="1">
        <v>7.5</v>
      </c>
      <c r="E10">
        <v>1</v>
      </c>
      <c r="F10" t="s">
        <v>22</v>
      </c>
      <c r="G10">
        <v>6</v>
      </c>
      <c r="H10">
        <v>3.1</v>
      </c>
      <c r="I10" s="2">
        <v>5000</v>
      </c>
      <c r="J10">
        <v>0</v>
      </c>
      <c r="K10">
        <v>33</v>
      </c>
      <c r="L10">
        <v>4</v>
      </c>
      <c r="M10">
        <v>256</v>
      </c>
      <c r="N10">
        <v>5.4</v>
      </c>
      <c r="O10">
        <v>60</v>
      </c>
      <c r="P10">
        <v>2</v>
      </c>
      <c r="Q10" t="s">
        <v>23</v>
      </c>
      <c r="R10">
        <v>12</v>
      </c>
      <c r="S10">
        <v>12</v>
      </c>
      <c r="T10">
        <v>0</v>
      </c>
      <c r="U10">
        <v>2340</v>
      </c>
      <c r="V10">
        <v>1080</v>
      </c>
      <c r="W10" t="str" cm="1">
        <f t="array" ref="W10">_xlfn.IFS(smartphones_data_clean!C10&gt;Quartile!$A$4,"💎 Ultra Premium Brand",smartphones_data_clean!C10&gt;Quartile!$A$3,"🪙 Premium Brand",smartphones_data_clean!C10&gt;Quartile!$A$2,"🔥Affordable Brand",TRUE,"✨ Bronze Brand")</f>
        <v>💎 Ultra Premium Brand</v>
      </c>
      <c r="X10" t="str" cm="1">
        <f t="array" ref="X10">_xlfn.IFS(D10&lt;=Quartile!$D$2,"Low rating",D10&lt;=Quartile!$D$3,"Medium rating",D10&lt;=Quartile!$D$4,"High rating",TRUE,"Extra High Rating")</f>
        <v>Low rating</v>
      </c>
      <c r="Y10">
        <f t="shared" si="0"/>
        <v>1059.675</v>
      </c>
      <c r="Z10" s="14">
        <f t="shared" si="1"/>
        <v>1.8923105769745888E-2</v>
      </c>
    </row>
    <row r="11" spans="1:26" x14ac:dyDescent="0.25">
      <c r="A11" t="s">
        <v>20</v>
      </c>
      <c r="B11" t="s">
        <v>32</v>
      </c>
      <c r="C11">
        <v>119900</v>
      </c>
      <c r="D11" s="1">
        <v>8</v>
      </c>
      <c r="E11">
        <v>1</v>
      </c>
      <c r="F11" t="s">
        <v>22</v>
      </c>
      <c r="G11">
        <v>6</v>
      </c>
      <c r="H11">
        <v>3.1</v>
      </c>
      <c r="I11" s="2">
        <v>5000</v>
      </c>
      <c r="J11">
        <v>0</v>
      </c>
      <c r="K11">
        <v>33</v>
      </c>
      <c r="L11">
        <v>6</v>
      </c>
      <c r="M11">
        <v>256</v>
      </c>
      <c r="N11">
        <v>6.1</v>
      </c>
      <c r="O11">
        <v>60</v>
      </c>
      <c r="P11">
        <v>3</v>
      </c>
      <c r="Q11" t="s">
        <v>23</v>
      </c>
      <c r="R11">
        <v>12</v>
      </c>
      <c r="S11">
        <v>12</v>
      </c>
      <c r="T11">
        <v>0</v>
      </c>
      <c r="U11">
        <v>2532</v>
      </c>
      <c r="V11">
        <v>1170</v>
      </c>
      <c r="W11" t="str" cm="1">
        <f t="array" ref="W11">_xlfn.IFS(smartphones_data_clean!C11&gt;Quartile!$A$4,"💎 Ultra Premium Brand",smartphones_data_clean!C11&gt;Quartile!$A$3,"🪙 Premium Brand",smartphones_data_clean!C11&gt;Quartile!$A$2,"🔥Affordable Brand",TRUE,"✨ Bronze Brand")</f>
        <v>💎 Ultra Premium Brand</v>
      </c>
      <c r="X11" t="str" cm="1">
        <f t="array" ref="X11">_xlfn.IFS(D11&lt;=Quartile!$D$2,"Low rating",D11&lt;=Quartile!$D$3,"Medium rating",D11&lt;=Quartile!$D$4,"High rating",TRUE,"Extra High Rating")</f>
        <v>High rating</v>
      </c>
      <c r="Y11">
        <f t="shared" si="0"/>
        <v>1060.075</v>
      </c>
      <c r="Z11" s="14">
        <f t="shared" si="1"/>
        <v>8.8413261050875741E-3</v>
      </c>
    </row>
    <row r="12" spans="1:26" x14ac:dyDescent="0.25">
      <c r="A12" t="s">
        <v>20</v>
      </c>
      <c r="B12" t="s">
        <v>33</v>
      </c>
      <c r="C12">
        <v>139900</v>
      </c>
      <c r="D12" s="1">
        <v>8</v>
      </c>
      <c r="E12">
        <v>1</v>
      </c>
      <c r="F12" t="s">
        <v>22</v>
      </c>
      <c r="G12">
        <v>6</v>
      </c>
      <c r="H12">
        <v>3.1</v>
      </c>
      <c r="I12" s="2">
        <v>5000</v>
      </c>
      <c r="J12">
        <v>0</v>
      </c>
      <c r="K12">
        <v>33</v>
      </c>
      <c r="L12">
        <v>6</v>
      </c>
      <c r="M12">
        <v>512</v>
      </c>
      <c r="N12">
        <v>6.1</v>
      </c>
      <c r="O12">
        <v>60</v>
      </c>
      <c r="P12">
        <v>3</v>
      </c>
      <c r="Q12" t="s">
        <v>23</v>
      </c>
      <c r="R12">
        <v>12</v>
      </c>
      <c r="S12">
        <v>12</v>
      </c>
      <c r="T12">
        <v>0</v>
      </c>
      <c r="U12">
        <v>2532</v>
      </c>
      <c r="V12">
        <v>1170</v>
      </c>
      <c r="W12" t="str" cm="1">
        <f t="array" ref="W12">_xlfn.IFS(smartphones_data_clean!C12&gt;Quartile!$A$4,"💎 Ultra Premium Brand",smartphones_data_clean!C12&gt;Quartile!$A$3,"🪙 Premium Brand",smartphones_data_clean!C12&gt;Quartile!$A$2,"🔥Affordable Brand",TRUE,"✨ Bronze Brand")</f>
        <v>💎 Ultra Premium Brand</v>
      </c>
      <c r="X12" t="str" cm="1">
        <f t="array" ref="X12">_xlfn.IFS(D12&lt;=Quartile!$D$2,"Low rating",D12&lt;=Quartile!$D$3,"Medium rating",D12&lt;=Quartile!$D$4,"High rating",TRUE,"Extra High Rating")</f>
        <v>High rating</v>
      </c>
      <c r="Y12">
        <f t="shared" si="0"/>
        <v>1111.2750000000001</v>
      </c>
      <c r="Z12" s="14">
        <f t="shared" si="1"/>
        <v>7.9433523945675495E-3</v>
      </c>
    </row>
    <row r="13" spans="1:26" x14ac:dyDescent="0.25">
      <c r="A13" t="s">
        <v>20</v>
      </c>
      <c r="B13" t="s">
        <v>34</v>
      </c>
      <c r="C13">
        <v>62999</v>
      </c>
      <c r="D13" s="1">
        <v>7.9</v>
      </c>
      <c r="E13">
        <v>1</v>
      </c>
      <c r="F13" t="s">
        <v>22</v>
      </c>
      <c r="G13">
        <v>6</v>
      </c>
      <c r="H13">
        <v>3.22</v>
      </c>
      <c r="I13" s="2">
        <v>3240</v>
      </c>
      <c r="J13">
        <v>1</v>
      </c>
      <c r="K13">
        <v>33</v>
      </c>
      <c r="L13">
        <v>4</v>
      </c>
      <c r="M13">
        <v>128</v>
      </c>
      <c r="N13">
        <v>6.1</v>
      </c>
      <c r="O13">
        <v>60</v>
      </c>
      <c r="P13">
        <v>2</v>
      </c>
      <c r="Q13" t="s">
        <v>23</v>
      </c>
      <c r="R13">
        <v>12</v>
      </c>
      <c r="S13">
        <v>12</v>
      </c>
      <c r="T13">
        <v>0</v>
      </c>
      <c r="U13">
        <v>2532</v>
      </c>
      <c r="V13">
        <v>1170</v>
      </c>
      <c r="W13" t="str" cm="1">
        <f t="array" ref="W13">_xlfn.IFS(smartphones_data_clean!C13&gt;Quartile!$A$4,"💎 Ultra Premium Brand",smartphones_data_clean!C13&gt;Quartile!$A$3,"🪙 Premium Brand",smartphones_data_clean!C13&gt;Quartile!$A$2,"🔥Affordable Brand",TRUE,"✨ Bronze Brand")</f>
        <v>💎 Ultra Premium Brand</v>
      </c>
      <c r="X13" t="str" cm="1">
        <f t="array" ref="X13">_xlfn.IFS(D13&lt;=Quartile!$D$2,"Low rating",D13&lt;=Quartile!$D$3,"Medium rating",D13&lt;=Quartile!$D$4,"High rating",TRUE,"Extra High Rating")</f>
        <v>Medium rating</v>
      </c>
      <c r="Y13">
        <f t="shared" si="0"/>
        <v>682.1049999999999</v>
      </c>
      <c r="Z13" s="14">
        <f t="shared" si="1"/>
        <v>1.0827235352942109E-2</v>
      </c>
    </row>
    <row r="14" spans="1:26" x14ac:dyDescent="0.25">
      <c r="A14" t="s">
        <v>20</v>
      </c>
      <c r="B14" t="s">
        <v>35</v>
      </c>
      <c r="C14">
        <v>72999</v>
      </c>
      <c r="D14" s="1">
        <v>7.9</v>
      </c>
      <c r="E14">
        <v>1</v>
      </c>
      <c r="F14" t="s">
        <v>22</v>
      </c>
      <c r="G14">
        <v>6</v>
      </c>
      <c r="H14">
        <v>3.22</v>
      </c>
      <c r="I14" s="2">
        <v>3240</v>
      </c>
      <c r="J14">
        <v>1</v>
      </c>
      <c r="K14">
        <v>33</v>
      </c>
      <c r="L14">
        <v>4</v>
      </c>
      <c r="M14">
        <v>256</v>
      </c>
      <c r="N14">
        <v>6.1</v>
      </c>
      <c r="O14">
        <v>60</v>
      </c>
      <c r="P14">
        <v>2</v>
      </c>
      <c r="Q14" t="s">
        <v>23</v>
      </c>
      <c r="R14">
        <v>12</v>
      </c>
      <c r="S14">
        <v>12</v>
      </c>
      <c r="T14">
        <v>0</v>
      </c>
      <c r="U14">
        <v>2532</v>
      </c>
      <c r="V14">
        <v>1170</v>
      </c>
      <c r="W14" t="str" cm="1">
        <f t="array" ref="W14">_xlfn.IFS(smartphones_data_clean!C14&gt;Quartile!$A$4,"💎 Ultra Premium Brand",smartphones_data_clean!C14&gt;Quartile!$A$3,"🪙 Premium Brand",smartphones_data_clean!C14&gt;Quartile!$A$2,"🔥Affordable Brand",TRUE,"✨ Bronze Brand")</f>
        <v>💎 Ultra Premium Brand</v>
      </c>
      <c r="X14" t="str" cm="1">
        <f t="array" ref="X14">_xlfn.IFS(D14&lt;=Quartile!$D$2,"Low rating",D14&lt;=Quartile!$D$3,"Medium rating",D14&lt;=Quartile!$D$4,"High rating",TRUE,"Extra High Rating")</f>
        <v>Medium rating</v>
      </c>
      <c r="Y14">
        <f t="shared" si="0"/>
        <v>707.70499999999993</v>
      </c>
      <c r="Z14" s="14">
        <f t="shared" si="1"/>
        <v>9.6947218455047321E-3</v>
      </c>
    </row>
    <row r="15" spans="1:26" x14ac:dyDescent="0.25">
      <c r="A15" t="s">
        <v>20</v>
      </c>
      <c r="B15" t="s">
        <v>36</v>
      </c>
      <c r="C15">
        <v>91999</v>
      </c>
      <c r="D15" s="1">
        <v>8</v>
      </c>
      <c r="E15">
        <v>1</v>
      </c>
      <c r="F15" t="s">
        <v>22</v>
      </c>
      <c r="G15">
        <v>6</v>
      </c>
      <c r="H15">
        <v>3.22</v>
      </c>
      <c r="I15" s="2">
        <v>3240</v>
      </c>
      <c r="J15">
        <v>1</v>
      </c>
      <c r="K15">
        <v>33</v>
      </c>
      <c r="L15">
        <v>4</v>
      </c>
      <c r="M15">
        <v>512</v>
      </c>
      <c r="N15">
        <v>6.1</v>
      </c>
      <c r="O15">
        <v>60</v>
      </c>
      <c r="P15">
        <v>2</v>
      </c>
      <c r="Q15" t="s">
        <v>23</v>
      </c>
      <c r="R15">
        <v>12</v>
      </c>
      <c r="S15">
        <v>12</v>
      </c>
      <c r="T15">
        <v>0</v>
      </c>
      <c r="U15">
        <v>2532</v>
      </c>
      <c r="V15">
        <v>1170</v>
      </c>
      <c r="W15" t="str" cm="1">
        <f t="array" ref="W15">_xlfn.IFS(smartphones_data_clean!C15&gt;Quartile!$A$4,"💎 Ultra Premium Brand",smartphones_data_clean!C15&gt;Quartile!$A$3,"🪙 Premium Brand",smartphones_data_clean!C15&gt;Quartile!$A$2,"🔥Affordable Brand",TRUE,"✨ Bronze Brand")</f>
        <v>💎 Ultra Premium Brand</v>
      </c>
      <c r="X15" t="str" cm="1">
        <f t="array" ref="X15">_xlfn.IFS(D15&lt;=Quartile!$D$2,"Low rating",D15&lt;=Quartile!$D$3,"Medium rating",D15&lt;=Quartile!$D$4,"High rating",TRUE,"Extra High Rating")</f>
        <v>High rating</v>
      </c>
      <c r="Y15">
        <f t="shared" si="0"/>
        <v>758.90499999999986</v>
      </c>
      <c r="Z15" s="14">
        <f t="shared" si="1"/>
        <v>8.2490570549679874E-3</v>
      </c>
    </row>
    <row r="16" spans="1:26" x14ac:dyDescent="0.25">
      <c r="A16" t="s">
        <v>20</v>
      </c>
      <c r="B16" t="s">
        <v>37</v>
      </c>
      <c r="C16">
        <v>64900</v>
      </c>
      <c r="D16" s="1">
        <v>7.9</v>
      </c>
      <c r="E16">
        <v>1</v>
      </c>
      <c r="F16" t="s">
        <v>22</v>
      </c>
      <c r="G16">
        <v>6</v>
      </c>
      <c r="H16">
        <v>3.22</v>
      </c>
      <c r="I16" s="2">
        <v>2438</v>
      </c>
      <c r="J16">
        <v>1</v>
      </c>
      <c r="K16">
        <v>33</v>
      </c>
      <c r="L16">
        <v>4</v>
      </c>
      <c r="M16">
        <v>128</v>
      </c>
      <c r="N16">
        <v>5.4</v>
      </c>
      <c r="O16">
        <v>60</v>
      </c>
      <c r="P16">
        <v>2</v>
      </c>
      <c r="Q16" t="s">
        <v>23</v>
      </c>
      <c r="R16">
        <v>12</v>
      </c>
      <c r="S16">
        <v>12</v>
      </c>
      <c r="T16">
        <v>0</v>
      </c>
      <c r="U16">
        <v>2340</v>
      </c>
      <c r="V16">
        <v>1080</v>
      </c>
      <c r="W16" t="str" cm="1">
        <f t="array" ref="W16">_xlfn.IFS(smartphones_data_clean!C16&gt;Quartile!$A$4,"💎 Ultra Premium Brand",smartphones_data_clean!C16&gt;Quartile!$A$3,"🪙 Premium Brand",smartphones_data_clean!C16&gt;Quartile!$A$2,"🔥Affordable Brand",TRUE,"✨ Bronze Brand")</f>
        <v>💎 Ultra Premium Brand</v>
      </c>
      <c r="X16" t="str" cm="1">
        <f t="array" ref="X16">_xlfn.IFS(D16&lt;=Quartile!$D$2,"Low rating",D16&lt;=Quartile!$D$3,"Medium rating",D16&lt;=Quartile!$D$4,"High rating",TRUE,"Extra High Rating")</f>
        <v>Medium rating</v>
      </c>
      <c r="Y16">
        <f t="shared" si="0"/>
        <v>521.70500000000004</v>
      </c>
      <c r="Z16" s="14">
        <f t="shared" si="1"/>
        <v>8.0385978428351313E-3</v>
      </c>
    </row>
    <row r="17" spans="1:26" x14ac:dyDescent="0.25">
      <c r="A17" t="s">
        <v>20</v>
      </c>
      <c r="B17" t="s">
        <v>38</v>
      </c>
      <c r="C17">
        <v>119900</v>
      </c>
      <c r="D17" s="1">
        <v>8.3000000000000007</v>
      </c>
      <c r="E17">
        <v>1</v>
      </c>
      <c r="F17" t="s">
        <v>22</v>
      </c>
      <c r="G17">
        <v>6</v>
      </c>
      <c r="H17">
        <v>3.22</v>
      </c>
      <c r="I17" s="2">
        <v>3095</v>
      </c>
      <c r="J17">
        <v>1</v>
      </c>
      <c r="K17">
        <v>33</v>
      </c>
      <c r="L17">
        <v>6</v>
      </c>
      <c r="M17">
        <v>128</v>
      </c>
      <c r="N17">
        <v>6.1</v>
      </c>
      <c r="O17">
        <v>120</v>
      </c>
      <c r="P17">
        <v>3</v>
      </c>
      <c r="Q17" t="s">
        <v>23</v>
      </c>
      <c r="R17">
        <v>12</v>
      </c>
      <c r="S17">
        <v>12</v>
      </c>
      <c r="T17">
        <v>0</v>
      </c>
      <c r="U17">
        <v>2532</v>
      </c>
      <c r="V17">
        <v>1170</v>
      </c>
      <c r="W17" t="str" cm="1">
        <f t="array" ref="W17">_xlfn.IFS(smartphones_data_clean!C17&gt;Quartile!$A$4,"💎 Ultra Premium Brand",smartphones_data_clean!C17&gt;Quartile!$A$3,"🪙 Premium Brand",smartphones_data_clean!C17&gt;Quartile!$A$2,"🔥Affordable Brand",TRUE,"✨ Bronze Brand")</f>
        <v>💎 Ultra Premium Brand</v>
      </c>
      <c r="X17" t="str" cm="1">
        <f t="array" ref="X17">_xlfn.IFS(D17&lt;=Quartile!$D$2,"Low rating",D17&lt;=Quartile!$D$3,"Medium rating",D17&lt;=Quartile!$D$4,"High rating",TRUE,"Extra High Rating")</f>
        <v>High rating</v>
      </c>
      <c r="Y17">
        <f t="shared" si="0"/>
        <v>656.505</v>
      </c>
      <c r="Z17" s="14">
        <f t="shared" si="1"/>
        <v>5.4754378648874062E-3</v>
      </c>
    </row>
    <row r="18" spans="1:26" x14ac:dyDescent="0.25">
      <c r="A18" t="s">
        <v>20</v>
      </c>
      <c r="B18" t="s">
        <v>39</v>
      </c>
      <c r="C18">
        <v>147900</v>
      </c>
      <c r="D18" s="1">
        <v>8.4</v>
      </c>
      <c r="E18">
        <v>1</v>
      </c>
      <c r="F18" t="s">
        <v>22</v>
      </c>
      <c r="G18">
        <v>6</v>
      </c>
      <c r="H18">
        <v>3.22</v>
      </c>
      <c r="I18" s="2">
        <v>3095</v>
      </c>
      <c r="J18">
        <v>1</v>
      </c>
      <c r="K18">
        <v>33</v>
      </c>
      <c r="L18">
        <v>6</v>
      </c>
      <c r="M18">
        <v>1024</v>
      </c>
      <c r="N18">
        <v>6.1</v>
      </c>
      <c r="O18">
        <v>120</v>
      </c>
      <c r="P18">
        <v>3</v>
      </c>
      <c r="Q18" t="s">
        <v>23</v>
      </c>
      <c r="R18">
        <v>12</v>
      </c>
      <c r="S18">
        <v>12</v>
      </c>
      <c r="T18">
        <v>0</v>
      </c>
      <c r="U18">
        <v>2532</v>
      </c>
      <c r="V18">
        <v>1170</v>
      </c>
      <c r="W18" t="str" cm="1">
        <f t="array" ref="W18">_xlfn.IFS(smartphones_data_clean!C18&gt;Quartile!$A$4,"💎 Ultra Premium Brand",smartphones_data_clean!C18&gt;Quartile!$A$3,"🪙 Premium Brand",smartphones_data_clean!C18&gt;Quartile!$A$2,"🔥Affordable Brand",TRUE,"✨ Bronze Brand")</f>
        <v>💎 Ultra Premium Brand</v>
      </c>
      <c r="X18" t="str" cm="1">
        <f t="array" ref="X18">_xlfn.IFS(D18&lt;=Quartile!$D$2,"Low rating",D18&lt;=Quartile!$D$3,"Medium rating",D18&lt;=Quartile!$D$4,"High rating",TRUE,"Extra High Rating")</f>
        <v>High rating</v>
      </c>
      <c r="Y18">
        <f t="shared" si="0"/>
        <v>835.70499999999993</v>
      </c>
      <c r="Z18" s="14">
        <f t="shared" si="1"/>
        <v>5.6504732927653819E-3</v>
      </c>
    </row>
    <row r="19" spans="1:26" x14ac:dyDescent="0.25">
      <c r="A19" t="s">
        <v>20</v>
      </c>
      <c r="B19" t="s">
        <v>40</v>
      </c>
      <c r="C19">
        <v>129900</v>
      </c>
      <c r="D19" s="1">
        <v>8.3000000000000007</v>
      </c>
      <c r="E19">
        <v>1</v>
      </c>
      <c r="F19" t="s">
        <v>22</v>
      </c>
      <c r="G19">
        <v>6</v>
      </c>
      <c r="H19">
        <v>3.22</v>
      </c>
      <c r="I19" s="2">
        <v>3095</v>
      </c>
      <c r="J19">
        <v>1</v>
      </c>
      <c r="K19">
        <v>33</v>
      </c>
      <c r="L19">
        <v>6</v>
      </c>
      <c r="M19">
        <v>256</v>
      </c>
      <c r="N19">
        <v>6.1</v>
      </c>
      <c r="O19">
        <v>120</v>
      </c>
      <c r="P19">
        <v>3</v>
      </c>
      <c r="Q19" t="s">
        <v>23</v>
      </c>
      <c r="R19">
        <v>12</v>
      </c>
      <c r="S19">
        <v>12</v>
      </c>
      <c r="T19">
        <v>0</v>
      </c>
      <c r="U19">
        <v>2532</v>
      </c>
      <c r="V19">
        <v>1170</v>
      </c>
      <c r="W19" t="str" cm="1">
        <f t="array" ref="W19">_xlfn.IFS(smartphones_data_clean!C19&gt;Quartile!$A$4,"💎 Ultra Premium Brand",smartphones_data_clean!C19&gt;Quartile!$A$3,"🪙 Premium Brand",smartphones_data_clean!C19&gt;Quartile!$A$2,"🔥Affordable Brand",TRUE,"✨ Bronze Brand")</f>
        <v>💎 Ultra Premium Brand</v>
      </c>
      <c r="X19" t="str" cm="1">
        <f t="array" ref="X19">_xlfn.IFS(D19&lt;=Quartile!$D$2,"Low rating",D19&lt;=Quartile!$D$3,"Medium rating",D19&lt;=Quartile!$D$4,"High rating",TRUE,"Extra High Rating")</f>
        <v>High rating</v>
      </c>
      <c r="Y19">
        <f t="shared" si="0"/>
        <v>682.10500000000002</v>
      </c>
      <c r="Z19" s="14">
        <f t="shared" si="1"/>
        <v>5.2510007698229411E-3</v>
      </c>
    </row>
    <row r="20" spans="1:26" x14ac:dyDescent="0.25">
      <c r="A20" t="s">
        <v>20</v>
      </c>
      <c r="B20" t="s">
        <v>41</v>
      </c>
      <c r="C20">
        <v>129900</v>
      </c>
      <c r="D20" s="1">
        <v>8.4</v>
      </c>
      <c r="E20">
        <v>1</v>
      </c>
      <c r="F20" t="s">
        <v>22</v>
      </c>
      <c r="G20">
        <v>6</v>
      </c>
      <c r="H20">
        <v>3.22</v>
      </c>
      <c r="I20" s="2">
        <v>4352</v>
      </c>
      <c r="J20">
        <v>1</v>
      </c>
      <c r="K20">
        <v>33</v>
      </c>
      <c r="L20">
        <v>6</v>
      </c>
      <c r="M20">
        <v>128</v>
      </c>
      <c r="N20">
        <v>6.7</v>
      </c>
      <c r="O20">
        <v>120</v>
      </c>
      <c r="P20">
        <v>3</v>
      </c>
      <c r="Q20" t="s">
        <v>23</v>
      </c>
      <c r="R20">
        <v>12</v>
      </c>
      <c r="S20">
        <v>12</v>
      </c>
      <c r="T20">
        <v>0</v>
      </c>
      <c r="U20">
        <v>2778</v>
      </c>
      <c r="V20">
        <v>1284</v>
      </c>
      <c r="W20" t="str" cm="1">
        <f t="array" ref="W20">_xlfn.IFS(smartphones_data_clean!C20&gt;Quartile!$A$4,"💎 Ultra Premium Brand",smartphones_data_clean!C20&gt;Quartile!$A$3,"🪙 Premium Brand",smartphones_data_clean!C20&gt;Quartile!$A$2,"🔥Affordable Brand",TRUE,"✨ Bronze Brand")</f>
        <v>💎 Ultra Premium Brand</v>
      </c>
      <c r="X20" t="str" cm="1">
        <f t="array" ref="X20">_xlfn.IFS(D20&lt;=Quartile!$D$2,"Low rating",D20&lt;=Quartile!$D$3,"Medium rating",D20&lt;=Quartile!$D$4,"High rating",TRUE,"Extra High Rating")</f>
        <v>High rating</v>
      </c>
      <c r="Y20">
        <f t="shared" si="0"/>
        <v>907.90500000000009</v>
      </c>
      <c r="Z20" s="14">
        <f t="shared" si="1"/>
        <v>6.9892609699769058E-3</v>
      </c>
    </row>
    <row r="21" spans="1:26" x14ac:dyDescent="0.25">
      <c r="A21" t="s">
        <v>20</v>
      </c>
      <c r="B21" t="s">
        <v>42</v>
      </c>
      <c r="C21">
        <v>179900</v>
      </c>
      <c r="D21" s="1">
        <v>8.6</v>
      </c>
      <c r="E21">
        <v>1</v>
      </c>
      <c r="F21" t="s">
        <v>22</v>
      </c>
      <c r="G21">
        <v>6</v>
      </c>
      <c r="H21">
        <v>3.22</v>
      </c>
      <c r="I21" s="2">
        <v>4352</v>
      </c>
      <c r="J21">
        <v>1</v>
      </c>
      <c r="K21">
        <v>33</v>
      </c>
      <c r="L21">
        <v>6</v>
      </c>
      <c r="M21">
        <v>1024</v>
      </c>
      <c r="N21">
        <v>6.7</v>
      </c>
      <c r="O21">
        <v>120</v>
      </c>
      <c r="P21">
        <v>3</v>
      </c>
      <c r="Q21" t="s">
        <v>23</v>
      </c>
      <c r="R21">
        <v>12</v>
      </c>
      <c r="S21">
        <v>12</v>
      </c>
      <c r="T21">
        <v>0</v>
      </c>
      <c r="U21">
        <v>2778</v>
      </c>
      <c r="V21">
        <v>1284</v>
      </c>
      <c r="W21" t="str" cm="1">
        <f t="array" ref="W21">_xlfn.IFS(smartphones_data_clean!C21&gt;Quartile!$A$4,"💎 Ultra Premium Brand",smartphones_data_clean!C21&gt;Quartile!$A$3,"🪙 Premium Brand",smartphones_data_clean!C21&gt;Quartile!$A$2,"🔥Affordable Brand",TRUE,"✨ Bronze Brand")</f>
        <v>💎 Ultra Premium Brand</v>
      </c>
      <c r="X21" t="str" cm="1">
        <f t="array" ref="X21">_xlfn.IFS(D21&lt;=Quartile!$D$2,"Low rating",D21&lt;=Quartile!$D$3,"Medium rating",D21&lt;=Quartile!$D$4,"High rating",TRUE,"Extra High Rating")</f>
        <v>Extra High Rating</v>
      </c>
      <c r="Y21">
        <f t="shared" si="0"/>
        <v>1087.105</v>
      </c>
      <c r="Z21" s="14">
        <f t="shared" si="1"/>
        <v>6.0428293496386882E-3</v>
      </c>
    </row>
    <row r="22" spans="1:26" x14ac:dyDescent="0.25">
      <c r="A22" t="s">
        <v>20</v>
      </c>
      <c r="B22" t="s">
        <v>43</v>
      </c>
      <c r="C22">
        <v>139900</v>
      </c>
      <c r="D22" s="1">
        <v>8.4</v>
      </c>
      <c r="E22">
        <v>1</v>
      </c>
      <c r="F22" t="s">
        <v>22</v>
      </c>
      <c r="G22">
        <v>6</v>
      </c>
      <c r="H22">
        <v>3.22</v>
      </c>
      <c r="I22" s="2">
        <v>4352</v>
      </c>
      <c r="J22">
        <v>1</v>
      </c>
      <c r="K22">
        <v>33</v>
      </c>
      <c r="L22">
        <v>6</v>
      </c>
      <c r="M22">
        <v>256</v>
      </c>
      <c r="N22">
        <v>6.7</v>
      </c>
      <c r="O22">
        <v>120</v>
      </c>
      <c r="P22">
        <v>3</v>
      </c>
      <c r="Q22" t="s">
        <v>23</v>
      </c>
      <c r="R22">
        <v>12</v>
      </c>
      <c r="S22">
        <v>12</v>
      </c>
      <c r="T22">
        <v>0</v>
      </c>
      <c r="U22">
        <v>2778</v>
      </c>
      <c r="V22">
        <v>1284</v>
      </c>
      <c r="W22" t="str" cm="1">
        <f t="array" ref="W22">_xlfn.IFS(smartphones_data_clean!C22&gt;Quartile!$A$4,"💎 Ultra Premium Brand",smartphones_data_clean!C22&gt;Quartile!$A$3,"🪙 Premium Brand",smartphones_data_clean!C22&gt;Quartile!$A$2,"🔥Affordable Brand",TRUE,"✨ Bronze Brand")</f>
        <v>💎 Ultra Premium Brand</v>
      </c>
      <c r="X22" t="str" cm="1">
        <f t="array" ref="X22">_xlfn.IFS(D22&lt;=Quartile!$D$2,"Low rating",D22&lt;=Quartile!$D$3,"Medium rating",D22&lt;=Quartile!$D$4,"High rating",TRUE,"Extra High Rating")</f>
        <v>High rating</v>
      </c>
      <c r="Y22">
        <f t="shared" si="0"/>
        <v>933.50500000000011</v>
      </c>
      <c r="Z22" s="14">
        <f t="shared" si="1"/>
        <v>6.6726590421729813E-3</v>
      </c>
    </row>
    <row r="23" spans="1:26" x14ac:dyDescent="0.25">
      <c r="A23" t="s">
        <v>20</v>
      </c>
      <c r="B23" t="s">
        <v>44</v>
      </c>
      <c r="C23">
        <v>65999</v>
      </c>
      <c r="D23" s="1">
        <v>8.1</v>
      </c>
      <c r="E23">
        <v>1</v>
      </c>
      <c r="F23" t="s">
        <v>22</v>
      </c>
      <c r="G23">
        <v>6</v>
      </c>
      <c r="H23">
        <v>3.22</v>
      </c>
      <c r="I23" s="2">
        <v>3279</v>
      </c>
      <c r="J23">
        <v>1</v>
      </c>
      <c r="K23">
        <v>33</v>
      </c>
      <c r="L23">
        <v>6</v>
      </c>
      <c r="M23">
        <v>128</v>
      </c>
      <c r="N23">
        <v>6.1</v>
      </c>
      <c r="O23">
        <v>60</v>
      </c>
      <c r="P23">
        <v>2</v>
      </c>
      <c r="Q23" t="s">
        <v>23</v>
      </c>
      <c r="R23">
        <v>12</v>
      </c>
      <c r="S23">
        <v>12</v>
      </c>
      <c r="T23">
        <v>0</v>
      </c>
      <c r="U23">
        <v>2532</v>
      </c>
      <c r="V23">
        <v>1170</v>
      </c>
      <c r="W23" t="str" cm="1">
        <f t="array" ref="W23">_xlfn.IFS(smartphones_data_clean!C23&gt;Quartile!$A$4,"💎 Ultra Premium Brand",smartphones_data_clean!C23&gt;Quartile!$A$3,"🪙 Premium Brand",smartphones_data_clean!C23&gt;Quartile!$A$2,"🔥Affordable Brand",TRUE,"✨ Bronze Brand")</f>
        <v>💎 Ultra Premium Brand</v>
      </c>
      <c r="X23" t="str" cm="1">
        <f t="array" ref="X23">_xlfn.IFS(D23&lt;=Quartile!$D$2,"Low rating",D23&lt;=Quartile!$D$3,"Medium rating",D23&lt;=Quartile!$D$4,"High rating",TRUE,"Extra High Rating")</f>
        <v>High rating</v>
      </c>
      <c r="Y23">
        <f t="shared" si="0"/>
        <v>690.30500000000006</v>
      </c>
      <c r="Z23" s="14">
        <f t="shared" si="1"/>
        <v>1.045932514129002E-2</v>
      </c>
    </row>
    <row r="24" spans="1:26" x14ac:dyDescent="0.25">
      <c r="A24" t="s">
        <v>20</v>
      </c>
      <c r="B24" t="s">
        <v>45</v>
      </c>
      <c r="C24">
        <v>75999</v>
      </c>
      <c r="D24" s="1">
        <v>8.1999999999999993</v>
      </c>
      <c r="E24">
        <v>1</v>
      </c>
      <c r="F24" t="s">
        <v>22</v>
      </c>
      <c r="G24">
        <v>6</v>
      </c>
      <c r="H24">
        <v>3.22</v>
      </c>
      <c r="I24" s="2">
        <v>3279</v>
      </c>
      <c r="J24">
        <v>1</v>
      </c>
      <c r="K24">
        <v>33</v>
      </c>
      <c r="L24">
        <v>6</v>
      </c>
      <c r="M24">
        <v>256</v>
      </c>
      <c r="N24">
        <v>6.1</v>
      </c>
      <c r="O24">
        <v>60</v>
      </c>
      <c r="P24">
        <v>2</v>
      </c>
      <c r="Q24" t="s">
        <v>23</v>
      </c>
      <c r="R24">
        <v>12</v>
      </c>
      <c r="S24">
        <v>12</v>
      </c>
      <c r="T24">
        <v>0</v>
      </c>
      <c r="U24">
        <v>2532</v>
      </c>
      <c r="V24">
        <v>1170</v>
      </c>
      <c r="W24" t="str" cm="1">
        <f t="array" ref="W24">_xlfn.IFS(smartphones_data_clean!C24&gt;Quartile!$A$4,"💎 Ultra Premium Brand",smartphones_data_clean!C24&gt;Quartile!$A$3,"🪙 Premium Brand",smartphones_data_clean!C24&gt;Quartile!$A$2,"🔥Affordable Brand",TRUE,"✨ Bronze Brand")</f>
        <v>💎 Ultra Premium Brand</v>
      </c>
      <c r="X24" t="str" cm="1">
        <f t="array" ref="X24">_xlfn.IFS(D24&lt;=Quartile!$D$2,"Low rating",D24&lt;=Quartile!$D$3,"Medium rating",D24&lt;=Quartile!$D$4,"High rating",TRUE,"Extra High Rating")</f>
        <v>High rating</v>
      </c>
      <c r="Y24">
        <f t="shared" si="0"/>
        <v>715.90500000000009</v>
      </c>
      <c r="Z24" s="14">
        <f t="shared" si="1"/>
        <v>9.4199265779812899E-3</v>
      </c>
    </row>
    <row r="25" spans="1:26" x14ac:dyDescent="0.25">
      <c r="A25" t="s">
        <v>20</v>
      </c>
      <c r="B25" t="s">
        <v>46</v>
      </c>
      <c r="C25">
        <v>95999</v>
      </c>
      <c r="D25" s="1">
        <v>8.1999999999999993</v>
      </c>
      <c r="E25">
        <v>1</v>
      </c>
      <c r="F25" t="s">
        <v>22</v>
      </c>
      <c r="G25">
        <v>6</v>
      </c>
      <c r="H25">
        <v>3.22</v>
      </c>
      <c r="I25" s="2">
        <v>3279</v>
      </c>
      <c r="J25">
        <v>1</v>
      </c>
      <c r="K25">
        <v>33</v>
      </c>
      <c r="L25">
        <v>6</v>
      </c>
      <c r="M25">
        <v>512</v>
      </c>
      <c r="N25">
        <v>6.1</v>
      </c>
      <c r="O25">
        <v>60</v>
      </c>
      <c r="P25">
        <v>2</v>
      </c>
      <c r="Q25" t="s">
        <v>23</v>
      </c>
      <c r="R25">
        <v>12</v>
      </c>
      <c r="S25">
        <v>12</v>
      </c>
      <c r="T25">
        <v>0</v>
      </c>
      <c r="U25">
        <v>2532</v>
      </c>
      <c r="V25">
        <v>1170</v>
      </c>
      <c r="W25" t="str" cm="1">
        <f t="array" ref="W25">_xlfn.IFS(smartphones_data_clean!C25&gt;Quartile!$A$4,"💎 Ultra Premium Brand",smartphones_data_clean!C25&gt;Quartile!$A$3,"🪙 Premium Brand",smartphones_data_clean!C25&gt;Quartile!$A$2,"🔥Affordable Brand",TRUE,"✨ Bronze Brand")</f>
        <v>💎 Ultra Premium Brand</v>
      </c>
      <c r="X25" t="str" cm="1">
        <f t="array" ref="X25">_xlfn.IFS(D25&lt;=Quartile!$D$2,"Low rating",D25&lt;=Quartile!$D$3,"Medium rating",D25&lt;=Quartile!$D$4,"High rating",TRUE,"Extra High Rating")</f>
        <v>High rating</v>
      </c>
      <c r="Y25">
        <f t="shared" si="0"/>
        <v>767.10500000000002</v>
      </c>
      <c r="Z25" s="14">
        <f t="shared" si="1"/>
        <v>7.9907603204200043E-3</v>
      </c>
    </row>
    <row r="26" spans="1:26" x14ac:dyDescent="0.25">
      <c r="A26" t="s">
        <v>20</v>
      </c>
      <c r="B26" t="s">
        <v>47</v>
      </c>
      <c r="C26">
        <v>69990</v>
      </c>
      <c r="D26" s="1">
        <v>7</v>
      </c>
      <c r="E26">
        <v>0</v>
      </c>
      <c r="F26" t="s">
        <v>22</v>
      </c>
      <c r="G26">
        <v>8</v>
      </c>
      <c r="H26">
        <v>2.2999999999999998</v>
      </c>
      <c r="I26" s="2">
        <v>3500</v>
      </c>
      <c r="J26">
        <v>1</v>
      </c>
      <c r="K26">
        <v>33</v>
      </c>
      <c r="L26">
        <v>6</v>
      </c>
      <c r="M26">
        <v>128</v>
      </c>
      <c r="N26">
        <v>5.42</v>
      </c>
      <c r="O26">
        <v>60</v>
      </c>
      <c r="P26">
        <v>2</v>
      </c>
      <c r="Q26" t="s">
        <v>23</v>
      </c>
      <c r="R26">
        <v>12</v>
      </c>
      <c r="S26">
        <v>12</v>
      </c>
      <c r="T26">
        <v>0</v>
      </c>
      <c r="U26">
        <v>2340</v>
      </c>
      <c r="V26">
        <v>1080</v>
      </c>
      <c r="W26" t="str" cm="1">
        <f t="array" ref="W26">_xlfn.IFS(smartphones_data_clean!C26&gt;Quartile!$A$4,"💎 Ultra Premium Brand",smartphones_data_clean!C26&gt;Quartile!$A$3,"🪙 Premium Brand",smartphones_data_clean!C26&gt;Quartile!$A$2,"🔥Affordable Brand",TRUE,"✨ Bronze Brand")</f>
        <v>💎 Ultra Premium Brand</v>
      </c>
      <c r="X26" t="str" cm="1">
        <f t="array" ref="X26">_xlfn.IFS(D26&lt;=Quartile!$D$2,"Low rating",D26&lt;=Quartile!$D$3,"Medium rating",D26&lt;=Quartile!$D$4,"High rating",TRUE,"Extra High Rating")</f>
        <v>Low rating</v>
      </c>
      <c r="Y26">
        <f t="shared" si="0"/>
        <v>734.47500000000002</v>
      </c>
      <c r="Z26" s="14">
        <f t="shared" si="1"/>
        <v>1.0493999142734677E-2</v>
      </c>
    </row>
    <row r="27" spans="1:26" x14ac:dyDescent="0.25">
      <c r="A27" t="s">
        <v>20</v>
      </c>
      <c r="B27" t="s">
        <v>48</v>
      </c>
      <c r="C27">
        <v>74999</v>
      </c>
      <c r="D27" s="1">
        <v>8.1999999999999993</v>
      </c>
      <c r="E27">
        <v>1</v>
      </c>
      <c r="F27" t="s">
        <v>22</v>
      </c>
      <c r="G27">
        <v>6</v>
      </c>
      <c r="H27">
        <v>3.22</v>
      </c>
      <c r="I27" s="2">
        <v>4325</v>
      </c>
      <c r="J27">
        <v>1</v>
      </c>
      <c r="K27">
        <v>33</v>
      </c>
      <c r="L27">
        <v>6</v>
      </c>
      <c r="M27">
        <v>128</v>
      </c>
      <c r="N27">
        <v>6.7</v>
      </c>
      <c r="O27">
        <v>60</v>
      </c>
      <c r="P27">
        <v>2</v>
      </c>
      <c r="Q27" t="s">
        <v>23</v>
      </c>
      <c r="R27">
        <v>12</v>
      </c>
      <c r="S27">
        <v>12</v>
      </c>
      <c r="T27">
        <v>0</v>
      </c>
      <c r="U27">
        <v>2778</v>
      </c>
      <c r="V27">
        <v>1284</v>
      </c>
      <c r="W27" t="str" cm="1">
        <f t="array" ref="W27">_xlfn.IFS(smartphones_data_clean!C27&gt;Quartile!$A$4,"💎 Ultra Premium Brand",smartphones_data_clean!C27&gt;Quartile!$A$3,"🪙 Premium Brand",smartphones_data_clean!C27&gt;Quartile!$A$2,"🔥Affordable Brand",TRUE,"✨ Bronze Brand")</f>
        <v>💎 Ultra Premium Brand</v>
      </c>
      <c r="X27" t="str" cm="1">
        <f t="array" ref="X27">_xlfn.IFS(D27&lt;=Quartile!$D$2,"Low rating",D27&lt;=Quartile!$D$3,"Medium rating",D27&lt;=Quartile!$D$4,"High rating",TRUE,"Extra High Rating")</f>
        <v>High rating</v>
      </c>
      <c r="Y27">
        <f t="shared" si="0"/>
        <v>899.505</v>
      </c>
      <c r="Z27" s="14">
        <f t="shared" si="1"/>
        <v>1.1993559914132189E-2</v>
      </c>
    </row>
    <row r="28" spans="1:26" x14ac:dyDescent="0.25">
      <c r="A28" t="s">
        <v>20</v>
      </c>
      <c r="B28" t="s">
        <v>49</v>
      </c>
      <c r="C28">
        <v>84999</v>
      </c>
      <c r="D28" s="1">
        <v>8.3000000000000007</v>
      </c>
      <c r="E28">
        <v>1</v>
      </c>
      <c r="F28" t="s">
        <v>22</v>
      </c>
      <c r="G28">
        <v>6</v>
      </c>
      <c r="H28">
        <v>3.22</v>
      </c>
      <c r="I28" s="2">
        <v>4325</v>
      </c>
      <c r="J28">
        <v>1</v>
      </c>
      <c r="K28">
        <v>33</v>
      </c>
      <c r="L28">
        <v>6</v>
      </c>
      <c r="M28">
        <v>256</v>
      </c>
      <c r="N28">
        <v>6.7</v>
      </c>
      <c r="O28">
        <v>60</v>
      </c>
      <c r="P28">
        <v>2</v>
      </c>
      <c r="Q28" t="s">
        <v>23</v>
      </c>
      <c r="R28">
        <v>12</v>
      </c>
      <c r="S28">
        <v>12</v>
      </c>
      <c r="T28">
        <v>0</v>
      </c>
      <c r="U28">
        <v>2778</v>
      </c>
      <c r="V28">
        <v>1284</v>
      </c>
      <c r="W28" t="str" cm="1">
        <f t="array" ref="W28">_xlfn.IFS(smartphones_data_clean!C28&gt;Quartile!$A$4,"💎 Ultra Premium Brand",smartphones_data_clean!C28&gt;Quartile!$A$3,"🪙 Premium Brand",smartphones_data_clean!C28&gt;Quartile!$A$2,"🔥Affordable Brand",TRUE,"✨ Bronze Brand")</f>
        <v>💎 Ultra Premium Brand</v>
      </c>
      <c r="X28" t="str" cm="1">
        <f t="array" ref="X28">_xlfn.IFS(D28&lt;=Quartile!$D$2,"Low rating",D28&lt;=Quartile!$D$3,"Medium rating",D28&lt;=Quartile!$D$4,"High rating",TRUE,"Extra High Rating")</f>
        <v>High rating</v>
      </c>
      <c r="Y28">
        <f t="shared" si="0"/>
        <v>925.10500000000002</v>
      </c>
      <c r="Z28" s="14">
        <f t="shared" si="1"/>
        <v>1.0883716279015047E-2</v>
      </c>
    </row>
    <row r="29" spans="1:26" x14ac:dyDescent="0.25">
      <c r="A29" t="s">
        <v>20</v>
      </c>
      <c r="B29" t="s">
        <v>50</v>
      </c>
      <c r="C29">
        <v>104999</v>
      </c>
      <c r="D29" s="1">
        <v>8.3000000000000007</v>
      </c>
      <c r="E29">
        <v>1</v>
      </c>
      <c r="F29" t="s">
        <v>22</v>
      </c>
      <c r="G29">
        <v>6</v>
      </c>
      <c r="H29">
        <v>3.22</v>
      </c>
      <c r="I29" s="2">
        <v>4325</v>
      </c>
      <c r="J29">
        <v>1</v>
      </c>
      <c r="K29">
        <v>33</v>
      </c>
      <c r="L29">
        <v>6</v>
      </c>
      <c r="M29">
        <v>512</v>
      </c>
      <c r="N29">
        <v>6.7</v>
      </c>
      <c r="O29">
        <v>60</v>
      </c>
      <c r="P29">
        <v>2</v>
      </c>
      <c r="Q29" t="s">
        <v>23</v>
      </c>
      <c r="R29">
        <v>12</v>
      </c>
      <c r="S29">
        <v>12</v>
      </c>
      <c r="T29">
        <v>0</v>
      </c>
      <c r="U29">
        <v>2778</v>
      </c>
      <c r="V29">
        <v>1284</v>
      </c>
      <c r="W29" t="str" cm="1">
        <f t="array" ref="W29">_xlfn.IFS(smartphones_data_clean!C29&gt;Quartile!$A$4,"💎 Ultra Premium Brand",smartphones_data_clean!C29&gt;Quartile!$A$3,"🪙 Premium Brand",smartphones_data_clean!C29&gt;Quartile!$A$2,"🔥Affordable Brand",TRUE,"✨ Bronze Brand")</f>
        <v>💎 Ultra Premium Brand</v>
      </c>
      <c r="X29" t="str" cm="1">
        <f t="array" ref="X29">_xlfn.IFS(D29&lt;=Quartile!$D$2,"Low rating",D29&lt;=Quartile!$D$3,"Medium rating",D29&lt;=Quartile!$D$4,"High rating",TRUE,"Extra High Rating")</f>
        <v>High rating</v>
      </c>
      <c r="Y29">
        <f t="shared" si="0"/>
        <v>976.30499999999995</v>
      </c>
      <c r="Z29" s="14">
        <f t="shared" si="1"/>
        <v>9.2982314117277306E-3</v>
      </c>
    </row>
    <row r="30" spans="1:26" x14ac:dyDescent="0.25">
      <c r="A30" t="s">
        <v>20</v>
      </c>
      <c r="B30" t="s">
        <v>51</v>
      </c>
      <c r="C30">
        <v>119990</v>
      </c>
      <c r="D30" s="1">
        <v>7.5</v>
      </c>
      <c r="E30">
        <v>1</v>
      </c>
      <c r="F30" t="s">
        <v>22</v>
      </c>
      <c r="G30">
        <v>6</v>
      </c>
      <c r="H30">
        <v>2.2999999999999998</v>
      </c>
      <c r="I30" s="2">
        <v>3200</v>
      </c>
      <c r="J30">
        <v>1</v>
      </c>
      <c r="K30">
        <v>33</v>
      </c>
      <c r="L30">
        <v>6</v>
      </c>
      <c r="M30">
        <v>128</v>
      </c>
      <c r="N30">
        <v>6.1</v>
      </c>
      <c r="O30">
        <v>120</v>
      </c>
      <c r="P30">
        <v>3</v>
      </c>
      <c r="Q30" t="s">
        <v>23</v>
      </c>
      <c r="R30">
        <v>48</v>
      </c>
      <c r="S30">
        <v>12</v>
      </c>
      <c r="T30">
        <v>0</v>
      </c>
      <c r="U30">
        <v>2556</v>
      </c>
      <c r="V30">
        <v>1179</v>
      </c>
      <c r="W30" t="str" cm="1">
        <f t="array" ref="W30">_xlfn.IFS(smartphones_data_clean!C30&gt;Quartile!$A$4,"💎 Ultra Premium Brand",smartphones_data_clean!C30&gt;Quartile!$A$3,"🪙 Premium Brand",smartphones_data_clean!C30&gt;Quartile!$A$2,"🔥Affordable Brand",TRUE,"✨ Bronze Brand")</f>
        <v>💎 Ultra Premium Brand</v>
      </c>
      <c r="X30" t="str" cm="1">
        <f t="array" ref="X30">_xlfn.IFS(D30&lt;=Quartile!$D$2,"Low rating",D30&lt;=Quartile!$D$3,"Medium rating",D30&lt;=Quartile!$D$4,"High rating",TRUE,"Extra High Rating")</f>
        <v>Low rating</v>
      </c>
      <c r="Y30">
        <f t="shared" si="0"/>
        <v>677.27499999999998</v>
      </c>
      <c r="Z30" s="14">
        <f t="shared" si="1"/>
        <v>5.644428702391866E-3</v>
      </c>
    </row>
    <row r="31" spans="1:26" x14ac:dyDescent="0.25">
      <c r="A31" t="s">
        <v>20</v>
      </c>
      <c r="B31" t="s">
        <v>52</v>
      </c>
      <c r="C31">
        <v>172999</v>
      </c>
      <c r="D31" s="1">
        <v>7.7</v>
      </c>
      <c r="E31">
        <v>1</v>
      </c>
      <c r="F31" t="s">
        <v>22</v>
      </c>
      <c r="G31">
        <v>6</v>
      </c>
      <c r="H31">
        <v>2.2999999999999998</v>
      </c>
      <c r="I31" s="2">
        <v>3200</v>
      </c>
      <c r="J31">
        <v>1</v>
      </c>
      <c r="K31">
        <v>33</v>
      </c>
      <c r="L31">
        <v>6</v>
      </c>
      <c r="M31">
        <v>1024</v>
      </c>
      <c r="N31">
        <v>6.1</v>
      </c>
      <c r="O31">
        <v>120</v>
      </c>
      <c r="P31">
        <v>3</v>
      </c>
      <c r="Q31" t="s">
        <v>23</v>
      </c>
      <c r="R31">
        <v>48</v>
      </c>
      <c r="S31">
        <v>12</v>
      </c>
      <c r="T31">
        <v>0</v>
      </c>
      <c r="U31">
        <v>2556</v>
      </c>
      <c r="V31">
        <v>1179</v>
      </c>
      <c r="W31" t="str" cm="1">
        <f t="array" ref="W31">_xlfn.IFS(smartphones_data_clean!C31&gt;Quartile!$A$4,"💎 Ultra Premium Brand",smartphones_data_clean!C31&gt;Quartile!$A$3,"🪙 Premium Brand",smartphones_data_clean!C31&gt;Quartile!$A$2,"🔥Affordable Brand",TRUE,"✨ Bronze Brand")</f>
        <v>💎 Ultra Premium Brand</v>
      </c>
      <c r="X31" t="str" cm="1">
        <f t="array" ref="X31">_xlfn.IFS(D31&lt;=Quartile!$D$2,"Low rating",D31&lt;=Quartile!$D$3,"Medium rating",D31&lt;=Quartile!$D$4,"High rating",TRUE,"Extra High Rating")</f>
        <v>Medium rating</v>
      </c>
      <c r="Y31">
        <f t="shared" si="0"/>
        <v>856.47499999999991</v>
      </c>
      <c r="Z31" s="14">
        <f t="shared" si="1"/>
        <v>4.9507511604113316E-3</v>
      </c>
    </row>
    <row r="32" spans="1:26" x14ac:dyDescent="0.25">
      <c r="A32" t="s">
        <v>20</v>
      </c>
      <c r="B32" t="s">
        <v>53</v>
      </c>
      <c r="C32">
        <v>129990</v>
      </c>
      <c r="D32" s="1">
        <v>7.6</v>
      </c>
      <c r="E32">
        <v>1</v>
      </c>
      <c r="F32" t="s">
        <v>22</v>
      </c>
      <c r="G32">
        <v>6</v>
      </c>
      <c r="H32">
        <v>2.2999999999999998</v>
      </c>
      <c r="I32" s="2">
        <v>3200</v>
      </c>
      <c r="J32">
        <v>1</v>
      </c>
      <c r="K32">
        <v>33</v>
      </c>
      <c r="L32">
        <v>6</v>
      </c>
      <c r="M32">
        <v>256</v>
      </c>
      <c r="N32">
        <v>6.1</v>
      </c>
      <c r="O32">
        <v>120</v>
      </c>
      <c r="P32">
        <v>3</v>
      </c>
      <c r="Q32" t="s">
        <v>23</v>
      </c>
      <c r="R32">
        <v>48</v>
      </c>
      <c r="S32">
        <v>12</v>
      </c>
      <c r="T32">
        <v>0</v>
      </c>
      <c r="U32">
        <v>2556</v>
      </c>
      <c r="V32">
        <v>1179</v>
      </c>
      <c r="W32" t="str" cm="1">
        <f t="array" ref="W32">_xlfn.IFS(smartphones_data_clean!C32&gt;Quartile!$A$4,"💎 Ultra Premium Brand",smartphones_data_clean!C32&gt;Quartile!$A$3,"🪙 Premium Brand",smartphones_data_clean!C32&gt;Quartile!$A$2,"🔥Affordable Brand",TRUE,"✨ Bronze Brand")</f>
        <v>💎 Ultra Premium Brand</v>
      </c>
      <c r="X32" t="str" cm="1">
        <f t="array" ref="X32">_xlfn.IFS(D32&lt;=Quartile!$D$2,"Low rating",D32&lt;=Quartile!$D$3,"Medium rating",D32&lt;=Quartile!$D$4,"High rating",TRUE,"Extra High Rating")</f>
        <v>Medium rating</v>
      </c>
      <c r="Y32">
        <f t="shared" si="0"/>
        <v>702.875</v>
      </c>
      <c r="Z32" s="14">
        <f t="shared" si="1"/>
        <v>5.4071467035925842E-3</v>
      </c>
    </row>
    <row r="33" spans="1:26" x14ac:dyDescent="0.25">
      <c r="A33" t="s">
        <v>20</v>
      </c>
      <c r="B33" t="s">
        <v>54</v>
      </c>
      <c r="C33">
        <v>129990</v>
      </c>
      <c r="D33" s="1">
        <v>7.6</v>
      </c>
      <c r="E33">
        <v>1</v>
      </c>
      <c r="F33" t="s">
        <v>22</v>
      </c>
      <c r="G33">
        <v>6</v>
      </c>
      <c r="H33">
        <v>2.2999999999999998</v>
      </c>
      <c r="I33" s="2">
        <v>4323</v>
      </c>
      <c r="J33">
        <v>1</v>
      </c>
      <c r="K33">
        <v>33</v>
      </c>
      <c r="L33">
        <v>6</v>
      </c>
      <c r="M33">
        <v>128</v>
      </c>
      <c r="N33">
        <v>6.7</v>
      </c>
      <c r="O33">
        <v>120</v>
      </c>
      <c r="P33">
        <v>3</v>
      </c>
      <c r="Q33" t="s">
        <v>23</v>
      </c>
      <c r="R33">
        <v>48</v>
      </c>
      <c r="S33">
        <v>12</v>
      </c>
      <c r="T33">
        <v>0</v>
      </c>
      <c r="U33">
        <v>2796</v>
      </c>
      <c r="V33">
        <v>1290</v>
      </c>
      <c r="W33" t="str" cm="1">
        <f t="array" ref="W33">_xlfn.IFS(smartphones_data_clean!C33&gt;Quartile!$A$4,"💎 Ultra Premium Brand",smartphones_data_clean!C33&gt;Quartile!$A$3,"🪙 Premium Brand",smartphones_data_clean!C33&gt;Quartile!$A$2,"🔥Affordable Brand",TRUE,"✨ Bronze Brand")</f>
        <v>💎 Ultra Premium Brand</v>
      </c>
      <c r="X33" t="str" cm="1">
        <f t="array" ref="X33">_xlfn.IFS(D33&lt;=Quartile!$D$2,"Low rating",D33&lt;=Quartile!$D$3,"Medium rating",D33&lt;=Quartile!$D$4,"High rating",TRUE,"Extra High Rating")</f>
        <v>Medium rating</v>
      </c>
      <c r="Y33">
        <f t="shared" si="0"/>
        <v>901.875</v>
      </c>
      <c r="Z33" s="14">
        <f t="shared" si="1"/>
        <v>6.938033694899608E-3</v>
      </c>
    </row>
    <row r="34" spans="1:26" x14ac:dyDescent="0.25">
      <c r="A34" t="s">
        <v>20</v>
      </c>
      <c r="B34" t="s">
        <v>55</v>
      </c>
      <c r="C34">
        <v>182999</v>
      </c>
      <c r="D34" s="1">
        <v>7.8</v>
      </c>
      <c r="E34">
        <v>1</v>
      </c>
      <c r="F34" t="s">
        <v>22</v>
      </c>
      <c r="G34">
        <v>6</v>
      </c>
      <c r="H34">
        <v>2.2999999999999998</v>
      </c>
      <c r="I34" s="2">
        <v>4323</v>
      </c>
      <c r="J34">
        <v>1</v>
      </c>
      <c r="K34">
        <v>33</v>
      </c>
      <c r="L34">
        <v>6</v>
      </c>
      <c r="M34">
        <v>1024</v>
      </c>
      <c r="N34">
        <v>6.7</v>
      </c>
      <c r="O34">
        <v>120</v>
      </c>
      <c r="P34">
        <v>3</v>
      </c>
      <c r="Q34" t="s">
        <v>23</v>
      </c>
      <c r="R34">
        <v>48</v>
      </c>
      <c r="S34">
        <v>12</v>
      </c>
      <c r="T34">
        <v>0</v>
      </c>
      <c r="U34">
        <v>2796</v>
      </c>
      <c r="V34">
        <v>1290</v>
      </c>
      <c r="W34" t="str" cm="1">
        <f t="array" ref="W34">_xlfn.IFS(smartphones_data_clean!C34&gt;Quartile!$A$4,"💎 Ultra Premium Brand",smartphones_data_clean!C34&gt;Quartile!$A$3,"🪙 Premium Brand",smartphones_data_clean!C34&gt;Quartile!$A$2,"🔥Affordable Brand",TRUE,"✨ Bronze Brand")</f>
        <v>💎 Ultra Premium Brand</v>
      </c>
      <c r="X34" t="str" cm="1">
        <f t="array" ref="X34">_xlfn.IFS(D34&lt;=Quartile!$D$2,"Low rating",D34&lt;=Quartile!$D$3,"Medium rating",D34&lt;=Quartile!$D$4,"High rating",TRUE,"Extra High Rating")</f>
        <v>Medium rating</v>
      </c>
      <c r="Y34">
        <f t="shared" si="0"/>
        <v>1081.075</v>
      </c>
      <c r="Z34" s="14">
        <f t="shared" si="1"/>
        <v>5.9075459428740047E-3</v>
      </c>
    </row>
    <row r="35" spans="1:26" x14ac:dyDescent="0.25">
      <c r="A35" t="s">
        <v>20</v>
      </c>
      <c r="B35" t="s">
        <v>56</v>
      </c>
      <c r="C35">
        <v>139990</v>
      </c>
      <c r="D35" s="1">
        <v>7.7</v>
      </c>
      <c r="E35">
        <v>1</v>
      </c>
      <c r="F35" t="s">
        <v>22</v>
      </c>
      <c r="G35">
        <v>6</v>
      </c>
      <c r="H35">
        <v>2.2999999999999998</v>
      </c>
      <c r="I35" s="2">
        <v>4323</v>
      </c>
      <c r="J35">
        <v>1</v>
      </c>
      <c r="K35">
        <v>33</v>
      </c>
      <c r="L35">
        <v>6</v>
      </c>
      <c r="M35">
        <v>256</v>
      </c>
      <c r="N35">
        <v>6.7</v>
      </c>
      <c r="O35">
        <v>120</v>
      </c>
      <c r="P35">
        <v>3</v>
      </c>
      <c r="Q35" t="s">
        <v>23</v>
      </c>
      <c r="R35">
        <v>48</v>
      </c>
      <c r="S35">
        <v>12</v>
      </c>
      <c r="T35">
        <v>0</v>
      </c>
      <c r="U35">
        <v>2796</v>
      </c>
      <c r="V35">
        <v>1290</v>
      </c>
      <c r="W35" t="str" cm="1">
        <f t="array" ref="W35">_xlfn.IFS(smartphones_data_clean!C35&gt;Quartile!$A$4,"💎 Ultra Premium Brand",smartphones_data_clean!C35&gt;Quartile!$A$3,"🪙 Premium Brand",smartphones_data_clean!C35&gt;Quartile!$A$2,"🔥Affordable Brand",TRUE,"✨ Bronze Brand")</f>
        <v>💎 Ultra Premium Brand</v>
      </c>
      <c r="X35" t="str" cm="1">
        <f t="array" ref="X35">_xlfn.IFS(D35&lt;=Quartile!$D$2,"Low rating",D35&lt;=Quartile!$D$3,"Medium rating",D35&lt;=Quartile!$D$4,"High rating",TRUE,"Extra High Rating")</f>
        <v>Medium rating</v>
      </c>
      <c r="Y35">
        <f t="shared" si="0"/>
        <v>927.47500000000002</v>
      </c>
      <c r="Z35" s="14">
        <f t="shared" si="1"/>
        <v>6.6252946639045645E-3</v>
      </c>
    </row>
    <row r="36" spans="1:26" x14ac:dyDescent="0.25">
      <c r="A36" t="s">
        <v>20</v>
      </c>
      <c r="B36" t="s">
        <v>57</v>
      </c>
      <c r="C36">
        <v>169900</v>
      </c>
      <c r="D36" s="1">
        <v>7.8</v>
      </c>
      <c r="E36">
        <v>1</v>
      </c>
      <c r="F36" t="s">
        <v>22</v>
      </c>
      <c r="G36">
        <v>6</v>
      </c>
      <c r="H36">
        <v>2.2999999999999998</v>
      </c>
      <c r="I36" s="2">
        <v>4323</v>
      </c>
      <c r="J36">
        <v>1</v>
      </c>
      <c r="K36">
        <v>33</v>
      </c>
      <c r="L36">
        <v>6</v>
      </c>
      <c r="M36">
        <v>512</v>
      </c>
      <c r="N36">
        <v>6.7</v>
      </c>
      <c r="O36">
        <v>120</v>
      </c>
      <c r="P36">
        <v>3</v>
      </c>
      <c r="Q36" t="s">
        <v>23</v>
      </c>
      <c r="R36">
        <v>48</v>
      </c>
      <c r="S36">
        <v>12</v>
      </c>
      <c r="T36">
        <v>0</v>
      </c>
      <c r="U36">
        <v>2796</v>
      </c>
      <c r="V36">
        <v>1290</v>
      </c>
      <c r="W36" t="str" cm="1">
        <f t="array" ref="W36">_xlfn.IFS(smartphones_data_clean!C36&gt;Quartile!$A$4,"💎 Ultra Premium Brand",smartphones_data_clean!C36&gt;Quartile!$A$3,"🪙 Premium Brand",smartphones_data_clean!C36&gt;Quartile!$A$2,"🔥Affordable Brand",TRUE,"✨ Bronze Brand")</f>
        <v>💎 Ultra Premium Brand</v>
      </c>
      <c r="X36" t="str" cm="1">
        <f t="array" ref="X36">_xlfn.IFS(D36&lt;=Quartile!$D$2,"Low rating",D36&lt;=Quartile!$D$3,"Medium rating",D36&lt;=Quartile!$D$4,"High rating",TRUE,"Extra High Rating")</f>
        <v>Medium rating</v>
      </c>
      <c r="Y36">
        <f t="shared" si="0"/>
        <v>978.67499999999995</v>
      </c>
      <c r="Z36" s="14">
        <f t="shared" si="1"/>
        <v>5.760300176574455E-3</v>
      </c>
    </row>
    <row r="37" spans="1:26" x14ac:dyDescent="0.25">
      <c r="A37" t="s">
        <v>20</v>
      </c>
      <c r="B37" t="s">
        <v>58</v>
      </c>
      <c r="C37">
        <v>82990</v>
      </c>
      <c r="D37" s="1">
        <v>7.2</v>
      </c>
      <c r="E37">
        <v>0</v>
      </c>
      <c r="F37" t="s">
        <v>22</v>
      </c>
      <c r="G37">
        <v>8</v>
      </c>
      <c r="H37">
        <v>2.2999999999999998</v>
      </c>
      <c r="I37" s="2">
        <v>3285</v>
      </c>
      <c r="J37">
        <v>1</v>
      </c>
      <c r="K37">
        <v>33</v>
      </c>
      <c r="L37">
        <v>6</v>
      </c>
      <c r="M37">
        <v>128</v>
      </c>
      <c r="N37">
        <v>6.06</v>
      </c>
      <c r="O37">
        <v>60</v>
      </c>
      <c r="P37">
        <v>2</v>
      </c>
      <c r="Q37" t="s">
        <v>23</v>
      </c>
      <c r="R37">
        <v>50</v>
      </c>
      <c r="S37">
        <v>13</v>
      </c>
      <c r="T37">
        <v>0</v>
      </c>
      <c r="U37">
        <v>2532</v>
      </c>
      <c r="V37">
        <v>1170</v>
      </c>
      <c r="W37" t="str" cm="1">
        <f t="array" ref="W37">_xlfn.IFS(smartphones_data_clean!C37&gt;Quartile!$A$4,"💎 Ultra Premium Brand",smartphones_data_clean!C37&gt;Quartile!$A$3,"🪙 Premium Brand",smartphones_data_clean!C37&gt;Quartile!$A$2,"🔥Affordable Brand",TRUE,"✨ Bronze Brand")</f>
        <v>💎 Ultra Premium Brand</v>
      </c>
      <c r="X37" t="str" cm="1">
        <f t="array" ref="X37">_xlfn.IFS(D37&lt;=Quartile!$D$2,"Low rating",D37&lt;=Quartile!$D$3,"Medium rating",D37&lt;=Quartile!$D$4,"High rating",TRUE,"Extra High Rating")</f>
        <v>Low rating</v>
      </c>
      <c r="Y37">
        <f t="shared" si="0"/>
        <v>691.47500000000002</v>
      </c>
      <c r="Z37" s="14">
        <f t="shared" si="1"/>
        <v>8.332027955175323E-3</v>
      </c>
    </row>
    <row r="38" spans="1:26" x14ac:dyDescent="0.25">
      <c r="A38" t="s">
        <v>20</v>
      </c>
      <c r="B38" t="s">
        <v>59</v>
      </c>
      <c r="C38">
        <v>84990</v>
      </c>
      <c r="D38" s="1">
        <v>7.5</v>
      </c>
      <c r="E38">
        <v>1</v>
      </c>
      <c r="F38" t="s">
        <v>22</v>
      </c>
      <c r="G38">
        <v>6</v>
      </c>
      <c r="H38">
        <v>2.2999999999999998</v>
      </c>
      <c r="I38" s="2">
        <v>4532</v>
      </c>
      <c r="J38">
        <v>1</v>
      </c>
      <c r="K38">
        <v>33</v>
      </c>
      <c r="L38">
        <v>8</v>
      </c>
      <c r="M38">
        <v>128</v>
      </c>
      <c r="N38">
        <v>6.71</v>
      </c>
      <c r="O38">
        <v>120</v>
      </c>
      <c r="P38">
        <v>2</v>
      </c>
      <c r="Q38" t="s">
        <v>23</v>
      </c>
      <c r="R38">
        <v>12</v>
      </c>
      <c r="S38">
        <v>12</v>
      </c>
      <c r="T38">
        <v>0</v>
      </c>
      <c r="U38">
        <v>2778</v>
      </c>
      <c r="V38">
        <v>1284</v>
      </c>
      <c r="W38" t="str" cm="1">
        <f t="array" ref="W38">_xlfn.IFS(smartphones_data_clean!C38&gt;Quartile!$A$4,"💎 Ultra Premium Brand",smartphones_data_clean!C38&gt;Quartile!$A$3,"🪙 Premium Brand",smartphones_data_clean!C38&gt;Quartile!$A$2,"🔥Affordable Brand",TRUE,"✨ Bronze Brand")</f>
        <v>💎 Ultra Premium Brand</v>
      </c>
      <c r="X38" t="str" cm="1">
        <f t="array" ref="X38">_xlfn.IFS(D38&lt;=Quartile!$D$2,"Low rating",D38&lt;=Quartile!$D$3,"Medium rating",D38&lt;=Quartile!$D$4,"High rating",TRUE,"Extra High Rating")</f>
        <v>Low rating</v>
      </c>
      <c r="Y38">
        <f t="shared" si="0"/>
        <v>944.07500000000005</v>
      </c>
      <c r="Z38" s="14">
        <f t="shared" si="1"/>
        <v>1.1108071537827981E-2</v>
      </c>
    </row>
    <row r="39" spans="1:26" x14ac:dyDescent="0.25">
      <c r="A39" t="s">
        <v>20</v>
      </c>
      <c r="B39" t="s">
        <v>60</v>
      </c>
      <c r="C39">
        <v>130990</v>
      </c>
      <c r="D39" s="1">
        <v>7.5</v>
      </c>
      <c r="E39">
        <v>1</v>
      </c>
      <c r="F39" t="s">
        <v>22</v>
      </c>
      <c r="G39">
        <v>8</v>
      </c>
      <c r="H39">
        <v>2.2999999999999998</v>
      </c>
      <c r="I39" s="2">
        <v>5000</v>
      </c>
      <c r="J39">
        <v>0</v>
      </c>
      <c r="K39">
        <v>33</v>
      </c>
      <c r="L39">
        <v>8</v>
      </c>
      <c r="M39">
        <v>128</v>
      </c>
      <c r="N39">
        <v>6.06</v>
      </c>
      <c r="O39">
        <v>120</v>
      </c>
      <c r="P39">
        <v>3</v>
      </c>
      <c r="Q39" t="s">
        <v>23</v>
      </c>
      <c r="R39">
        <v>50</v>
      </c>
      <c r="S39">
        <v>12</v>
      </c>
      <c r="T39">
        <v>0</v>
      </c>
      <c r="U39">
        <v>2532</v>
      </c>
      <c r="V39">
        <v>1170</v>
      </c>
      <c r="W39" t="str" cm="1">
        <f t="array" ref="W39">_xlfn.IFS(smartphones_data_clean!C39&gt;Quartile!$A$4,"💎 Ultra Premium Brand",smartphones_data_clean!C39&gt;Quartile!$A$3,"🪙 Premium Brand",smartphones_data_clean!C39&gt;Quartile!$A$2,"🔥Affordable Brand",TRUE,"✨ Bronze Brand")</f>
        <v>💎 Ultra Premium Brand</v>
      </c>
      <c r="X39" t="str" cm="1">
        <f t="array" ref="X39">_xlfn.IFS(D39&lt;=Quartile!$D$2,"Low rating",D39&lt;=Quartile!$D$3,"Medium rating",D39&lt;=Quartile!$D$4,"High rating",TRUE,"Extra High Rating")</f>
        <v>Low rating</v>
      </c>
      <c r="Y39">
        <f t="shared" si="0"/>
        <v>1037.875</v>
      </c>
      <c r="Z39" s="14">
        <f t="shared" si="1"/>
        <v>7.9233147568516689E-3</v>
      </c>
    </row>
    <row r="40" spans="1:26" x14ac:dyDescent="0.25">
      <c r="A40" t="s">
        <v>20</v>
      </c>
      <c r="B40" t="s">
        <v>61</v>
      </c>
      <c r="C40">
        <v>142990</v>
      </c>
      <c r="D40" s="1">
        <v>7.9</v>
      </c>
      <c r="E40">
        <v>1</v>
      </c>
      <c r="F40" t="s">
        <v>22</v>
      </c>
      <c r="G40">
        <v>8</v>
      </c>
      <c r="H40">
        <v>2.2999999999999998</v>
      </c>
      <c r="I40" s="2">
        <v>4352</v>
      </c>
      <c r="J40">
        <v>1</v>
      </c>
      <c r="K40">
        <v>25</v>
      </c>
      <c r="L40">
        <v>8</v>
      </c>
      <c r="M40">
        <v>256</v>
      </c>
      <c r="N40">
        <v>6.68</v>
      </c>
      <c r="O40">
        <v>120</v>
      </c>
      <c r="P40">
        <v>3</v>
      </c>
      <c r="Q40" t="s">
        <v>23</v>
      </c>
      <c r="R40">
        <v>50</v>
      </c>
      <c r="S40">
        <v>12</v>
      </c>
      <c r="T40">
        <v>0</v>
      </c>
      <c r="U40">
        <v>2778</v>
      </c>
      <c r="V40">
        <v>1284</v>
      </c>
      <c r="W40" t="str" cm="1">
        <f t="array" ref="W40">_xlfn.IFS(smartphones_data_clean!C40&gt;Quartile!$A$4,"💎 Ultra Premium Brand",smartphones_data_clean!C40&gt;Quartile!$A$3,"🪙 Premium Brand",smartphones_data_clean!C40&gt;Quartile!$A$2,"🔥Affordable Brand",TRUE,"✨ Bronze Brand")</f>
        <v>💎 Ultra Premium Brand</v>
      </c>
      <c r="X40" t="str" cm="1">
        <f t="array" ref="X40">_xlfn.IFS(D40&lt;=Quartile!$D$2,"Low rating",D40&lt;=Quartile!$D$3,"Medium rating",D40&lt;=Quartile!$D$4,"High rating",TRUE,"Extra High Rating")</f>
        <v>Medium rating</v>
      </c>
      <c r="Y40">
        <f t="shared" si="0"/>
        <v>933.07500000000016</v>
      </c>
      <c r="Z40" s="14">
        <f t="shared" si="1"/>
        <v>6.5254563256171771E-3</v>
      </c>
    </row>
    <row r="41" spans="1:26" x14ac:dyDescent="0.25">
      <c r="A41" t="s">
        <v>20</v>
      </c>
      <c r="B41" t="s">
        <v>62</v>
      </c>
      <c r="C41">
        <v>149900</v>
      </c>
      <c r="D41" s="1">
        <v>7.9</v>
      </c>
      <c r="E41">
        <v>1</v>
      </c>
      <c r="F41" t="s">
        <v>22</v>
      </c>
      <c r="G41">
        <v>8</v>
      </c>
      <c r="H41">
        <v>2.2999999999999998</v>
      </c>
      <c r="I41" s="2">
        <v>4700</v>
      </c>
      <c r="J41">
        <v>1</v>
      </c>
      <c r="K41">
        <v>33</v>
      </c>
      <c r="L41">
        <v>8</v>
      </c>
      <c r="M41">
        <v>128</v>
      </c>
      <c r="N41">
        <v>6.73</v>
      </c>
      <c r="O41">
        <v>120</v>
      </c>
      <c r="P41">
        <v>3</v>
      </c>
      <c r="Q41" t="s">
        <v>23</v>
      </c>
      <c r="R41">
        <v>48</v>
      </c>
      <c r="S41">
        <v>12</v>
      </c>
      <c r="T41">
        <v>0</v>
      </c>
      <c r="U41">
        <v>2796</v>
      </c>
      <c r="V41">
        <v>1290</v>
      </c>
      <c r="W41" t="str" cm="1">
        <f t="array" ref="W41">_xlfn.IFS(smartphones_data_clean!C41&gt;Quartile!$A$4,"💎 Ultra Premium Brand",smartphones_data_clean!C41&gt;Quartile!$A$3,"🪙 Premium Brand",smartphones_data_clean!C41&gt;Quartile!$A$2,"🔥Affordable Brand",TRUE,"✨ Bronze Brand")</f>
        <v>💎 Ultra Premium Brand</v>
      </c>
      <c r="X41" t="str" cm="1">
        <f t="array" ref="X41">_xlfn.IFS(D41&lt;=Quartile!$D$2,"Low rating",D41&lt;=Quartile!$D$3,"Medium rating",D41&lt;=Quartile!$D$4,"High rating",TRUE,"Extra High Rating")</f>
        <v>Medium rating</v>
      </c>
      <c r="Y41">
        <f t="shared" si="0"/>
        <v>977.875</v>
      </c>
      <c r="Z41" s="14">
        <f t="shared" si="1"/>
        <v>6.5235156771180783E-3</v>
      </c>
    </row>
    <row r="42" spans="1:26" x14ac:dyDescent="0.25">
      <c r="A42" t="s">
        <v>20</v>
      </c>
      <c r="B42" t="s">
        <v>63</v>
      </c>
      <c r="C42">
        <v>52990</v>
      </c>
      <c r="D42" s="1">
        <v>7.842064516129029</v>
      </c>
      <c r="E42">
        <v>0</v>
      </c>
      <c r="F42" t="s">
        <v>64</v>
      </c>
      <c r="G42">
        <v>4</v>
      </c>
      <c r="H42">
        <v>2.37</v>
      </c>
      <c r="I42" s="2">
        <v>2230</v>
      </c>
      <c r="J42">
        <v>0</v>
      </c>
      <c r="K42">
        <v>33</v>
      </c>
      <c r="L42">
        <v>3</v>
      </c>
      <c r="M42">
        <v>32</v>
      </c>
      <c r="N42">
        <v>4.7</v>
      </c>
      <c r="O42">
        <v>60</v>
      </c>
      <c r="P42">
        <v>1</v>
      </c>
      <c r="Q42" t="s">
        <v>23</v>
      </c>
      <c r="R42">
        <v>13</v>
      </c>
      <c r="S42">
        <v>7</v>
      </c>
      <c r="T42">
        <v>0</v>
      </c>
      <c r="U42">
        <v>1334</v>
      </c>
      <c r="V42">
        <v>750</v>
      </c>
      <c r="W42" t="str" cm="1">
        <f t="array" ref="W42">_xlfn.IFS(smartphones_data_clean!C42&gt;Quartile!$A$4,"💎 Ultra Premium Brand",smartphones_data_clean!C42&gt;Quartile!$A$3,"🪙 Premium Brand",smartphones_data_clean!C42&gt;Quartile!$A$2,"🔥Affordable Brand",TRUE,"✨ Bronze Brand")</f>
        <v>💎 Ultra Premium Brand</v>
      </c>
      <c r="X42" t="str" cm="1">
        <f t="array" ref="X42">_xlfn.IFS(D42&lt;=Quartile!$D$2,"Low rating",D42&lt;=Quartile!$D$3,"Medium rating",D42&lt;=Quartile!$D$4,"High rating",TRUE,"Extra High Rating")</f>
        <v>Medium rating</v>
      </c>
      <c r="Y42">
        <f t="shared" si="0"/>
        <v>460.29250000000002</v>
      </c>
      <c r="Z42" s="14">
        <f t="shared" si="1"/>
        <v>8.6864030949235713E-3</v>
      </c>
    </row>
    <row r="43" spans="1:26" x14ac:dyDescent="0.25">
      <c r="A43" t="s">
        <v>20</v>
      </c>
      <c r="B43" t="s">
        <v>65</v>
      </c>
      <c r="C43">
        <v>29990</v>
      </c>
      <c r="D43" s="1">
        <v>6.1</v>
      </c>
      <c r="E43">
        <v>0</v>
      </c>
      <c r="F43" t="s">
        <v>22</v>
      </c>
      <c r="G43">
        <v>6</v>
      </c>
      <c r="H43">
        <v>2.65</v>
      </c>
      <c r="I43" s="2">
        <v>2050</v>
      </c>
      <c r="J43">
        <v>1</v>
      </c>
      <c r="K43">
        <v>33</v>
      </c>
      <c r="L43">
        <v>3</v>
      </c>
      <c r="M43">
        <v>64</v>
      </c>
      <c r="N43">
        <v>4.7</v>
      </c>
      <c r="O43">
        <v>60</v>
      </c>
      <c r="P43">
        <v>1</v>
      </c>
      <c r="Q43" t="s">
        <v>23</v>
      </c>
      <c r="R43">
        <v>12</v>
      </c>
      <c r="S43">
        <v>7</v>
      </c>
      <c r="T43">
        <v>0</v>
      </c>
      <c r="U43">
        <v>1334</v>
      </c>
      <c r="V43">
        <v>750</v>
      </c>
      <c r="W43" t="str" cm="1">
        <f t="array" ref="W43">_xlfn.IFS(smartphones_data_clean!C43&gt;Quartile!$A$4,"💎 Ultra Premium Brand",smartphones_data_clean!C43&gt;Quartile!$A$3,"🪙 Premium Brand",smartphones_data_clean!C43&gt;Quartile!$A$2,"🔥Affordable Brand",TRUE,"✨ Bronze Brand")</f>
        <v>🪙 Premium Brand</v>
      </c>
      <c r="X43" t="str" cm="1">
        <f t="array" ref="X43">_xlfn.IFS(D43&lt;=Quartile!$D$2,"Low rating",D43&lt;=Quartile!$D$3,"Medium rating",D43&lt;=Quartile!$D$4,"High rating",TRUE,"Extra High Rating")</f>
        <v>Low rating</v>
      </c>
      <c r="Y43">
        <f t="shared" si="0"/>
        <v>430.96250000000003</v>
      </c>
      <c r="Z43" s="14">
        <f t="shared" si="1"/>
        <v>1.4370206735578527E-2</v>
      </c>
    </row>
    <row r="44" spans="1:26" x14ac:dyDescent="0.25">
      <c r="A44" t="s">
        <v>20</v>
      </c>
      <c r="B44" t="s">
        <v>66</v>
      </c>
      <c r="C44">
        <v>39900</v>
      </c>
      <c r="D44" s="1">
        <v>6.3</v>
      </c>
      <c r="E44">
        <v>0</v>
      </c>
      <c r="F44" t="s">
        <v>22</v>
      </c>
      <c r="G44">
        <v>6</v>
      </c>
      <c r="H44">
        <v>2.65</v>
      </c>
      <c r="I44" s="2">
        <v>1821</v>
      </c>
      <c r="J44">
        <v>1</v>
      </c>
      <c r="K44">
        <v>18</v>
      </c>
      <c r="L44">
        <v>3</v>
      </c>
      <c r="M44">
        <v>64</v>
      </c>
      <c r="N44">
        <v>4.7</v>
      </c>
      <c r="O44">
        <v>60</v>
      </c>
      <c r="P44">
        <v>1</v>
      </c>
      <c r="Q44" t="s">
        <v>23</v>
      </c>
      <c r="R44">
        <v>12</v>
      </c>
      <c r="S44">
        <v>7</v>
      </c>
      <c r="T44">
        <v>0</v>
      </c>
      <c r="U44">
        <v>1334</v>
      </c>
      <c r="V44">
        <v>750</v>
      </c>
      <c r="W44" t="str" cm="1">
        <f t="array" ref="W44">_xlfn.IFS(smartphones_data_clean!C44&gt;Quartile!$A$4,"💎 Ultra Premium Brand",smartphones_data_clean!C44&gt;Quartile!$A$3,"🪙 Premium Brand",smartphones_data_clean!C44&gt;Quartile!$A$2,"🔥Affordable Brand",TRUE,"✨ Bronze Brand")</f>
        <v>💎 Ultra Premium Brand</v>
      </c>
      <c r="X44" t="str" cm="1">
        <f t="array" ref="X44">_xlfn.IFS(D44&lt;=Quartile!$D$2,"Low rating",D44&lt;=Quartile!$D$3,"Medium rating",D44&lt;=Quartile!$D$4,"High rating",TRUE,"Extra High Rating")</f>
        <v>Low rating</v>
      </c>
      <c r="Y44">
        <f t="shared" si="0"/>
        <v>383.66250000000008</v>
      </c>
      <c r="Z44" s="14">
        <f t="shared" si="1"/>
        <v>9.6156015037594002E-3</v>
      </c>
    </row>
    <row r="45" spans="1:26" x14ac:dyDescent="0.25">
      <c r="A45" t="s">
        <v>20</v>
      </c>
      <c r="B45" t="s">
        <v>67</v>
      </c>
      <c r="C45">
        <v>43900</v>
      </c>
      <c r="D45" s="1">
        <v>7.8427461139896346</v>
      </c>
      <c r="E45">
        <v>1</v>
      </c>
      <c r="F45" t="s">
        <v>22</v>
      </c>
      <c r="G45">
        <v>6</v>
      </c>
      <c r="H45">
        <v>3.22</v>
      </c>
      <c r="I45" s="2">
        <v>5000</v>
      </c>
      <c r="J45">
        <v>0</v>
      </c>
      <c r="K45">
        <v>33</v>
      </c>
      <c r="L45">
        <v>4</v>
      </c>
      <c r="M45">
        <v>64</v>
      </c>
      <c r="N45">
        <v>4.7</v>
      </c>
      <c r="O45">
        <v>60</v>
      </c>
      <c r="P45">
        <v>1</v>
      </c>
      <c r="Q45" t="s">
        <v>23</v>
      </c>
      <c r="R45">
        <v>12</v>
      </c>
      <c r="S45">
        <v>7</v>
      </c>
      <c r="T45">
        <v>0</v>
      </c>
      <c r="U45">
        <v>1334</v>
      </c>
      <c r="V45">
        <v>750</v>
      </c>
      <c r="W45" t="str" cm="1">
        <f t="array" ref="W45">_xlfn.IFS(smartphones_data_clean!C45&gt;Quartile!$A$4,"💎 Ultra Premium Brand",smartphones_data_clean!C45&gt;Quartile!$A$3,"🪙 Premium Brand",smartphones_data_clean!C45&gt;Quartile!$A$2,"🔥Affordable Brand",TRUE,"✨ Bronze Brand")</f>
        <v>💎 Ultra Premium Brand</v>
      </c>
      <c r="X45" t="str" cm="1">
        <f t="array" ref="X45">_xlfn.IFS(D45&lt;=Quartile!$D$2,"Low rating",D45&lt;=Quartile!$D$3,"Medium rating",D45&lt;=Quartile!$D$4,"High rating",TRUE,"Extra High Rating")</f>
        <v>Medium rating</v>
      </c>
      <c r="Y45">
        <f t="shared" si="0"/>
        <v>1021.3049999999998</v>
      </c>
      <c r="Z45" s="14">
        <f t="shared" si="1"/>
        <v>2.3264350797266509E-2</v>
      </c>
    </row>
    <row r="46" spans="1:26" x14ac:dyDescent="0.25">
      <c r="A46" t="s">
        <v>20</v>
      </c>
      <c r="B46" t="s">
        <v>68</v>
      </c>
      <c r="C46">
        <v>49990</v>
      </c>
      <c r="D46" s="1">
        <v>6</v>
      </c>
      <c r="E46">
        <v>1</v>
      </c>
      <c r="F46" t="s">
        <v>22</v>
      </c>
      <c r="G46">
        <v>6</v>
      </c>
      <c r="H46">
        <v>3.22</v>
      </c>
      <c r="I46" s="2">
        <v>5000</v>
      </c>
      <c r="J46">
        <v>0</v>
      </c>
      <c r="K46">
        <v>33</v>
      </c>
      <c r="L46">
        <v>4</v>
      </c>
      <c r="M46">
        <v>64</v>
      </c>
      <c r="N46">
        <v>6.1</v>
      </c>
      <c r="O46">
        <v>60</v>
      </c>
      <c r="P46">
        <v>1</v>
      </c>
      <c r="Q46" t="s">
        <v>23</v>
      </c>
      <c r="R46">
        <v>12</v>
      </c>
      <c r="S46">
        <v>11</v>
      </c>
      <c r="T46">
        <v>0</v>
      </c>
      <c r="U46">
        <v>1580</v>
      </c>
      <c r="V46">
        <v>750</v>
      </c>
      <c r="W46" t="str" cm="1">
        <f t="array" ref="W46">_xlfn.IFS(smartphones_data_clean!C46&gt;Quartile!$A$4,"💎 Ultra Premium Brand",smartphones_data_clean!C46&gt;Quartile!$A$3,"🪙 Premium Brand",smartphones_data_clean!C46&gt;Quartile!$A$2,"🔥Affordable Brand",TRUE,"✨ Bronze Brand")</f>
        <v>💎 Ultra Premium Brand</v>
      </c>
      <c r="X46" t="str" cm="1">
        <f t="array" ref="X46">_xlfn.IFS(D46&lt;=Quartile!$D$2,"Low rating",D46&lt;=Quartile!$D$3,"Medium rating",D46&lt;=Quartile!$D$4,"High rating",TRUE,"Extra High Rating")</f>
        <v>Low rating</v>
      </c>
      <c r="Y46">
        <f t="shared" si="0"/>
        <v>1021.3049999999998</v>
      </c>
      <c r="Z46" s="14">
        <f t="shared" si="1"/>
        <v>2.0430186037207438E-2</v>
      </c>
    </row>
    <row r="47" spans="1:26" x14ac:dyDescent="0.25">
      <c r="A47" t="s">
        <v>20</v>
      </c>
      <c r="B47" t="s">
        <v>69</v>
      </c>
      <c r="C47">
        <v>71999</v>
      </c>
      <c r="D47" s="1">
        <v>6</v>
      </c>
      <c r="E47">
        <v>0</v>
      </c>
      <c r="F47" t="s">
        <v>22</v>
      </c>
      <c r="G47">
        <v>8</v>
      </c>
      <c r="H47">
        <v>2.2999999999999998</v>
      </c>
      <c r="I47" s="2">
        <v>3060</v>
      </c>
      <c r="J47">
        <v>1</v>
      </c>
      <c r="K47">
        <v>33</v>
      </c>
      <c r="L47">
        <v>4</v>
      </c>
      <c r="M47">
        <v>64</v>
      </c>
      <c r="N47">
        <v>6.1</v>
      </c>
      <c r="O47">
        <v>60</v>
      </c>
      <c r="P47">
        <v>2</v>
      </c>
      <c r="Q47" t="s">
        <v>23</v>
      </c>
      <c r="R47">
        <v>12</v>
      </c>
      <c r="S47">
        <v>7</v>
      </c>
      <c r="T47">
        <v>0</v>
      </c>
      <c r="U47">
        <v>1792</v>
      </c>
      <c r="V47">
        <v>828</v>
      </c>
      <c r="W47" t="str" cm="1">
        <f t="array" ref="W47">_xlfn.IFS(smartphones_data_clean!C47&gt;Quartile!$A$4,"💎 Ultra Premium Brand",smartphones_data_clean!C47&gt;Quartile!$A$3,"🪙 Premium Brand",smartphones_data_clean!C47&gt;Quartile!$A$2,"🔥Affordable Brand",TRUE,"✨ Bronze Brand")</f>
        <v>💎 Ultra Premium Brand</v>
      </c>
      <c r="X47" t="str" cm="1">
        <f t="array" ref="X47">_xlfn.IFS(D47&lt;=Quartile!$D$2,"Low rating",D47&lt;=Quartile!$D$3,"Medium rating",D47&lt;=Quartile!$D$4,"High rating",TRUE,"Extra High Rating")</f>
        <v>Low rating</v>
      </c>
      <c r="Y47">
        <f t="shared" si="0"/>
        <v>633.27499999999986</v>
      </c>
      <c r="Z47" s="14">
        <f t="shared" si="1"/>
        <v>8.7956082723371146E-3</v>
      </c>
    </row>
    <row r="48" spans="1:26" x14ac:dyDescent="0.25">
      <c r="A48" t="s">
        <v>70</v>
      </c>
      <c r="B48" t="s">
        <v>71</v>
      </c>
      <c r="C48">
        <v>39999</v>
      </c>
      <c r="D48" s="1">
        <v>8.6999999999999993</v>
      </c>
      <c r="E48">
        <v>1</v>
      </c>
      <c r="F48" t="s">
        <v>72</v>
      </c>
      <c r="G48">
        <v>8</v>
      </c>
      <c r="H48">
        <v>2.9</v>
      </c>
      <c r="I48" s="2">
        <v>6000</v>
      </c>
      <c r="J48">
        <v>1</v>
      </c>
      <c r="K48">
        <v>65</v>
      </c>
      <c r="L48">
        <v>8</v>
      </c>
      <c r="M48">
        <v>128</v>
      </c>
      <c r="N48">
        <v>6.78</v>
      </c>
      <c r="O48">
        <v>144</v>
      </c>
      <c r="P48">
        <v>3</v>
      </c>
      <c r="Q48" t="s">
        <v>73</v>
      </c>
      <c r="R48">
        <v>64</v>
      </c>
      <c r="S48">
        <v>24</v>
      </c>
      <c r="T48">
        <v>0</v>
      </c>
      <c r="U48">
        <v>2448</v>
      </c>
      <c r="V48">
        <v>1080</v>
      </c>
      <c r="W48" t="str" cm="1">
        <f t="array" ref="W48">_xlfn.IFS(smartphones_data_clean!C48&gt;Quartile!$A$4,"💎 Ultra Premium Brand",smartphones_data_clean!C48&gt;Quartile!$A$3,"🪙 Premium Brand",smartphones_data_clean!C48&gt;Quartile!$A$2,"🔥Affordable Brand",TRUE,"✨ Bronze Brand")</f>
        <v>💎 Ultra Premium Brand</v>
      </c>
      <c r="X48" t="str" cm="1">
        <f t="array" ref="X48">_xlfn.IFS(D48&lt;=Quartile!$D$2,"Low rating",D48&lt;=Quartile!$D$3,"Medium rating",D48&lt;=Quartile!$D$4,"High rating",TRUE,"Extra High Rating")</f>
        <v>Extra High Rating</v>
      </c>
      <c r="Y48">
        <f t="shared" si="0"/>
        <v>1242.425</v>
      </c>
      <c r="Z48" s="14">
        <f t="shared" si="1"/>
        <v>3.1061401535038374E-2</v>
      </c>
    </row>
    <row r="49" spans="1:26" x14ac:dyDescent="0.25">
      <c r="A49" t="s">
        <v>70</v>
      </c>
      <c r="B49" t="s">
        <v>74</v>
      </c>
      <c r="C49">
        <v>71999</v>
      </c>
      <c r="D49" s="1">
        <v>8.6</v>
      </c>
      <c r="E49">
        <v>1</v>
      </c>
      <c r="F49" t="s">
        <v>72</v>
      </c>
      <c r="G49">
        <v>8</v>
      </c>
      <c r="H49">
        <v>3.2</v>
      </c>
      <c r="I49" s="2">
        <v>6000</v>
      </c>
      <c r="J49">
        <v>1</v>
      </c>
      <c r="K49">
        <v>65</v>
      </c>
      <c r="L49">
        <v>12</v>
      </c>
      <c r="M49">
        <v>256</v>
      </c>
      <c r="N49">
        <v>6.78</v>
      </c>
      <c r="O49">
        <v>165</v>
      </c>
      <c r="P49">
        <v>3</v>
      </c>
      <c r="Q49" t="s">
        <v>73</v>
      </c>
      <c r="R49">
        <v>50</v>
      </c>
      <c r="S49">
        <v>12</v>
      </c>
      <c r="T49">
        <v>0</v>
      </c>
      <c r="U49">
        <v>2448</v>
      </c>
      <c r="V49">
        <v>1080</v>
      </c>
      <c r="W49" t="str" cm="1">
        <f t="array" ref="W49">_xlfn.IFS(smartphones_data_clean!C49&gt;Quartile!$A$4,"💎 Ultra Premium Brand",smartphones_data_clean!C49&gt;Quartile!$A$3,"🪙 Premium Brand",smartphones_data_clean!C49&gt;Quartile!$A$2,"🔥Affordable Brand",TRUE,"✨ Bronze Brand")</f>
        <v>💎 Ultra Premium Brand</v>
      </c>
      <c r="X49" t="str" cm="1">
        <f t="array" ref="X49">_xlfn.IFS(D49&lt;=Quartile!$D$2,"Low rating",D49&lt;=Quartile!$D$3,"Medium rating",D49&lt;=Quartile!$D$4,"High rating",TRUE,"Extra High Rating")</f>
        <v>Extra High Rating</v>
      </c>
      <c r="Y49">
        <f t="shared" si="0"/>
        <v>1269.95</v>
      </c>
      <c r="Z49" s="14">
        <f t="shared" si="1"/>
        <v>1.7638439422769762E-2</v>
      </c>
    </row>
    <row r="50" spans="1:26" x14ac:dyDescent="0.25">
      <c r="A50" t="s">
        <v>70</v>
      </c>
      <c r="B50" t="s">
        <v>75</v>
      </c>
      <c r="C50">
        <v>72999</v>
      </c>
      <c r="D50" s="1">
        <v>8.8000000000000007</v>
      </c>
      <c r="E50">
        <v>1</v>
      </c>
      <c r="F50" t="s">
        <v>76</v>
      </c>
      <c r="G50">
        <v>8</v>
      </c>
      <c r="H50">
        <v>3.2</v>
      </c>
      <c r="I50" s="2">
        <v>6000</v>
      </c>
      <c r="J50">
        <v>1</v>
      </c>
      <c r="K50">
        <v>65</v>
      </c>
      <c r="L50">
        <v>16</v>
      </c>
      <c r="M50">
        <v>256</v>
      </c>
      <c r="N50">
        <v>6.78</v>
      </c>
      <c r="O50">
        <v>165</v>
      </c>
      <c r="P50">
        <v>3</v>
      </c>
      <c r="Q50" t="s">
        <v>73</v>
      </c>
      <c r="R50">
        <v>50</v>
      </c>
      <c r="S50">
        <v>12</v>
      </c>
      <c r="T50">
        <v>0</v>
      </c>
      <c r="U50">
        <v>2448</v>
      </c>
      <c r="V50">
        <v>1080</v>
      </c>
      <c r="W50" t="str" cm="1">
        <f t="array" ref="W50">_xlfn.IFS(smartphones_data_clean!C50&gt;Quartile!$A$4,"💎 Ultra Premium Brand",smartphones_data_clean!C50&gt;Quartile!$A$3,"🪙 Premium Brand",smartphones_data_clean!C50&gt;Quartile!$A$2,"🔥Affordable Brand",TRUE,"✨ Bronze Brand")</f>
        <v>💎 Ultra Premium Brand</v>
      </c>
      <c r="X50" t="str" cm="1">
        <f t="array" ref="X50">_xlfn.IFS(D50&lt;=Quartile!$D$2,"Low rating",D50&lt;=Quartile!$D$3,"Medium rating",D50&lt;=Quartile!$D$4,"High rating",TRUE,"Extra High Rating")</f>
        <v>Extra High Rating</v>
      </c>
      <c r="Y50">
        <f t="shared" si="0"/>
        <v>1270.75</v>
      </c>
      <c r="Z50" s="14">
        <f t="shared" si="1"/>
        <v>1.7407772709215195E-2</v>
      </c>
    </row>
    <row r="51" spans="1:26" x14ac:dyDescent="0.25">
      <c r="A51" t="s">
        <v>70</v>
      </c>
      <c r="B51" t="s">
        <v>77</v>
      </c>
      <c r="C51">
        <v>89999</v>
      </c>
      <c r="D51" s="1">
        <v>8.8000000000000007</v>
      </c>
      <c r="E51">
        <v>1</v>
      </c>
      <c r="F51" t="s">
        <v>72</v>
      </c>
      <c r="G51">
        <v>8</v>
      </c>
      <c r="H51">
        <v>3.2</v>
      </c>
      <c r="I51" s="2">
        <v>6000</v>
      </c>
      <c r="J51">
        <v>1</v>
      </c>
      <c r="K51">
        <v>65</v>
      </c>
      <c r="L51">
        <v>18</v>
      </c>
      <c r="M51">
        <v>512</v>
      </c>
      <c r="N51">
        <v>6.78</v>
      </c>
      <c r="O51">
        <v>165</v>
      </c>
      <c r="P51">
        <v>3</v>
      </c>
      <c r="Q51" t="s">
        <v>73</v>
      </c>
      <c r="R51">
        <v>50</v>
      </c>
      <c r="S51">
        <v>12</v>
      </c>
      <c r="T51">
        <v>0</v>
      </c>
      <c r="U51">
        <v>2448</v>
      </c>
      <c r="V51">
        <v>1080</v>
      </c>
      <c r="W51" t="str" cm="1">
        <f t="array" ref="W51">_xlfn.IFS(smartphones_data_clean!C51&gt;Quartile!$A$4,"💎 Ultra Premium Brand",smartphones_data_clean!C51&gt;Quartile!$A$3,"🪙 Premium Brand",smartphones_data_clean!C51&gt;Quartile!$A$2,"🔥Affordable Brand",TRUE,"✨ Bronze Brand")</f>
        <v>💎 Ultra Premium Brand</v>
      </c>
      <c r="X51" t="str" cm="1">
        <f t="array" ref="X51">_xlfn.IFS(D51&lt;=Quartile!$D$2,"Low rating",D51&lt;=Quartile!$D$3,"Medium rating",D51&lt;=Quartile!$D$4,"High rating",TRUE,"Extra High Rating")</f>
        <v>Extra High Rating</v>
      </c>
      <c r="Y51">
        <f t="shared" si="0"/>
        <v>1322.35</v>
      </c>
      <c r="Z51" s="14">
        <f t="shared" si="1"/>
        <v>1.4692941032678139E-2</v>
      </c>
    </row>
    <row r="52" spans="1:26" x14ac:dyDescent="0.25">
      <c r="A52" t="s">
        <v>70</v>
      </c>
      <c r="B52" t="s">
        <v>78</v>
      </c>
      <c r="C52">
        <v>107990</v>
      </c>
      <c r="D52" s="1">
        <v>7.8413071895424844</v>
      </c>
      <c r="E52">
        <v>1</v>
      </c>
      <c r="F52" t="s">
        <v>76</v>
      </c>
      <c r="G52">
        <v>8</v>
      </c>
      <c r="H52">
        <v>3.2</v>
      </c>
      <c r="I52" s="2">
        <v>6000</v>
      </c>
      <c r="J52">
        <v>1</v>
      </c>
      <c r="K52">
        <v>65</v>
      </c>
      <c r="L52">
        <v>16</v>
      </c>
      <c r="M52">
        <v>512</v>
      </c>
      <c r="N52">
        <v>6.78</v>
      </c>
      <c r="O52">
        <v>165</v>
      </c>
      <c r="P52">
        <v>3</v>
      </c>
      <c r="Q52" t="s">
        <v>73</v>
      </c>
      <c r="R52">
        <v>50</v>
      </c>
      <c r="S52">
        <v>12</v>
      </c>
      <c r="T52">
        <v>0</v>
      </c>
      <c r="U52">
        <v>2448</v>
      </c>
      <c r="V52">
        <v>1080</v>
      </c>
      <c r="W52" t="str" cm="1">
        <f t="array" ref="W52">_xlfn.IFS(smartphones_data_clean!C52&gt;Quartile!$A$4,"💎 Ultra Premium Brand",smartphones_data_clean!C52&gt;Quartile!$A$3,"🪙 Premium Brand",smartphones_data_clean!C52&gt;Quartile!$A$2,"🔥Affordable Brand",TRUE,"✨ Bronze Brand")</f>
        <v>💎 Ultra Premium Brand</v>
      </c>
      <c r="X52" t="str" cm="1">
        <f t="array" ref="X52">_xlfn.IFS(D52&lt;=Quartile!$D$2,"Low rating",D52&lt;=Quartile!$D$3,"Medium rating",D52&lt;=Quartile!$D$4,"High rating",TRUE,"Extra High Rating")</f>
        <v>Medium rating</v>
      </c>
      <c r="Y52">
        <f t="shared" si="0"/>
        <v>1321.95</v>
      </c>
      <c r="Z52" s="14">
        <f t="shared" si="1"/>
        <v>1.2241411241781647E-2</v>
      </c>
    </row>
    <row r="53" spans="1:26" x14ac:dyDescent="0.25">
      <c r="A53" t="s">
        <v>70</v>
      </c>
      <c r="B53" t="s">
        <v>79</v>
      </c>
      <c r="C53">
        <v>75990</v>
      </c>
      <c r="D53" s="1">
        <v>8.6999999999999993</v>
      </c>
      <c r="E53">
        <v>1</v>
      </c>
      <c r="F53" t="s">
        <v>72</v>
      </c>
      <c r="G53">
        <v>8</v>
      </c>
      <c r="H53">
        <v>3.2</v>
      </c>
      <c r="I53" s="2">
        <v>6000</v>
      </c>
      <c r="J53">
        <v>1</v>
      </c>
      <c r="K53">
        <v>120</v>
      </c>
      <c r="L53">
        <v>18</v>
      </c>
      <c r="M53">
        <v>256</v>
      </c>
      <c r="N53">
        <v>6.8</v>
      </c>
      <c r="O53">
        <v>165</v>
      </c>
      <c r="P53">
        <v>3</v>
      </c>
      <c r="Q53" t="s">
        <v>73</v>
      </c>
      <c r="R53">
        <v>64</v>
      </c>
      <c r="S53">
        <v>32</v>
      </c>
      <c r="T53">
        <v>0</v>
      </c>
      <c r="U53">
        <v>2448</v>
      </c>
      <c r="V53">
        <v>1080</v>
      </c>
      <c r="W53" t="str" cm="1">
        <f t="array" ref="W53">_xlfn.IFS(smartphones_data_clean!C53&gt;Quartile!$A$4,"💎 Ultra Premium Brand",smartphones_data_clean!C53&gt;Quartile!$A$3,"🪙 Premium Brand",smartphones_data_clean!C53&gt;Quartile!$A$2,"🔥Affordable Brand",TRUE,"✨ Bronze Brand")</f>
        <v>💎 Ultra Premium Brand</v>
      </c>
      <c r="X53" t="str" cm="1">
        <f t="array" ref="X53">_xlfn.IFS(D53&lt;=Quartile!$D$2,"Low rating",D53&lt;=Quartile!$D$3,"Medium rating",D53&lt;=Quartile!$D$4,"High rating",TRUE,"Extra High Rating")</f>
        <v>Extra High Rating</v>
      </c>
      <c r="Y53">
        <f t="shared" si="0"/>
        <v>1276.6499999999999</v>
      </c>
      <c r="Z53" s="14">
        <f t="shared" si="1"/>
        <v>1.6800236873272797E-2</v>
      </c>
    </row>
    <row r="54" spans="1:26" x14ac:dyDescent="0.25">
      <c r="A54" t="s">
        <v>70</v>
      </c>
      <c r="B54" t="s">
        <v>80</v>
      </c>
      <c r="C54">
        <v>63990</v>
      </c>
      <c r="D54" s="1">
        <v>8.6</v>
      </c>
      <c r="E54">
        <v>1</v>
      </c>
      <c r="F54" t="s">
        <v>72</v>
      </c>
      <c r="G54">
        <v>8</v>
      </c>
      <c r="H54">
        <v>3.2</v>
      </c>
      <c r="I54" s="2">
        <v>4300</v>
      </c>
      <c r="J54">
        <v>1</v>
      </c>
      <c r="K54">
        <v>30</v>
      </c>
      <c r="L54">
        <v>8</v>
      </c>
      <c r="M54">
        <v>128</v>
      </c>
      <c r="N54">
        <v>5.9</v>
      </c>
      <c r="O54">
        <v>120</v>
      </c>
      <c r="P54">
        <v>2</v>
      </c>
      <c r="Q54" t="s">
        <v>73</v>
      </c>
      <c r="R54">
        <v>50</v>
      </c>
      <c r="S54">
        <v>12</v>
      </c>
      <c r="T54">
        <v>0</v>
      </c>
      <c r="U54">
        <v>2400</v>
      </c>
      <c r="V54">
        <v>1080</v>
      </c>
      <c r="W54" t="str" cm="1">
        <f t="array" ref="W54">_xlfn.IFS(smartphones_data_clean!C54&gt;Quartile!$A$4,"💎 Ultra Premium Brand",smartphones_data_clean!C54&gt;Quartile!$A$3,"🪙 Premium Brand",smartphones_data_clean!C54&gt;Quartile!$A$2,"🔥Affordable Brand",TRUE,"✨ Bronze Brand")</f>
        <v>💎 Ultra Premium Brand</v>
      </c>
      <c r="X54" t="str" cm="1">
        <f t="array" ref="X54">_xlfn.IFS(D54&lt;=Quartile!$D$2,"Low rating",D54&lt;=Quartile!$D$3,"Medium rating",D54&lt;=Quartile!$D$4,"High rating",TRUE,"Extra High Rating")</f>
        <v>Extra High Rating</v>
      </c>
      <c r="Y54">
        <f t="shared" si="0"/>
        <v>897.80000000000007</v>
      </c>
      <c r="Z54" s="14">
        <f t="shared" si="1"/>
        <v>1.4030317237068293E-2</v>
      </c>
    </row>
    <row r="55" spans="1:26" x14ac:dyDescent="0.25">
      <c r="A55" t="s">
        <v>81</v>
      </c>
      <c r="B55" t="s">
        <v>82</v>
      </c>
      <c r="C55">
        <v>8990</v>
      </c>
      <c r="D55" s="1">
        <v>6.7</v>
      </c>
      <c r="E55">
        <v>1</v>
      </c>
      <c r="F55" t="s">
        <v>83</v>
      </c>
      <c r="G55">
        <v>8</v>
      </c>
      <c r="H55">
        <v>2.2999999999999998</v>
      </c>
      <c r="I55" s="2">
        <v>5180</v>
      </c>
      <c r="J55">
        <v>1</v>
      </c>
      <c r="K55">
        <v>10</v>
      </c>
      <c r="L55">
        <v>4</v>
      </c>
      <c r="M55">
        <v>64</v>
      </c>
      <c r="N55">
        <v>6.1</v>
      </c>
      <c r="O55">
        <v>60</v>
      </c>
      <c r="P55">
        <v>2</v>
      </c>
      <c r="Q55" t="s">
        <v>73</v>
      </c>
      <c r="R55">
        <v>13</v>
      </c>
      <c r="S55">
        <v>8</v>
      </c>
      <c r="T55">
        <v>1</v>
      </c>
      <c r="U55">
        <v>1560</v>
      </c>
      <c r="V55">
        <v>720</v>
      </c>
      <c r="W55" t="str" cm="1">
        <f t="array" ref="W55">_xlfn.IFS(smartphones_data_clean!C55&gt;Quartile!$A$4,"💎 Ultra Premium Brand",smartphones_data_clean!C55&gt;Quartile!$A$3,"🪙 Premium Brand",smartphones_data_clean!C55&gt;Quartile!$A$2,"🔥Affordable Brand",TRUE,"✨ Bronze Brand")</f>
        <v>✨ Bronze Brand</v>
      </c>
      <c r="X55" t="str" cm="1">
        <f t="array" ref="X55">_xlfn.IFS(D55&lt;=Quartile!$D$2,"Low rating",D55&lt;=Quartile!$D$3,"Medium rating",D55&lt;=Quartile!$D$4,"High rating",TRUE,"Extra High Rating")</f>
        <v>Low rating</v>
      </c>
      <c r="Y55">
        <f t="shared" si="0"/>
        <v>1054.9749999999999</v>
      </c>
      <c r="Z55" s="14">
        <f t="shared" si="1"/>
        <v>0.11734983314794215</v>
      </c>
    </row>
    <row r="56" spans="1:26" x14ac:dyDescent="0.25">
      <c r="A56" t="s">
        <v>84</v>
      </c>
      <c r="B56" t="s">
        <v>85</v>
      </c>
      <c r="C56">
        <v>14990</v>
      </c>
      <c r="D56" s="1">
        <v>8.5</v>
      </c>
      <c r="E56">
        <v>1</v>
      </c>
      <c r="F56" t="s">
        <v>76</v>
      </c>
      <c r="G56">
        <v>8</v>
      </c>
      <c r="H56">
        <v>2.4</v>
      </c>
      <c r="I56" s="2">
        <v>5000</v>
      </c>
      <c r="J56">
        <v>1</v>
      </c>
      <c r="K56">
        <v>33</v>
      </c>
      <c r="L56">
        <v>8</v>
      </c>
      <c r="M56">
        <v>128</v>
      </c>
      <c r="N56">
        <v>6.8</v>
      </c>
      <c r="O56">
        <v>60</v>
      </c>
      <c r="P56">
        <v>4</v>
      </c>
      <c r="Q56" t="s">
        <v>73</v>
      </c>
      <c r="R56">
        <v>48</v>
      </c>
      <c r="S56">
        <v>16</v>
      </c>
      <c r="T56">
        <v>1</v>
      </c>
      <c r="U56">
        <v>2460</v>
      </c>
      <c r="V56">
        <v>1080</v>
      </c>
      <c r="W56" t="str" cm="1">
        <f t="array" ref="W56">_xlfn.IFS(smartphones_data_clean!C56&gt;Quartile!$A$4,"💎 Ultra Premium Brand",smartphones_data_clean!C56&gt;Quartile!$A$3,"🪙 Premium Brand",smartphones_data_clean!C56&gt;Quartile!$A$2,"🔥Affordable Brand",TRUE,"✨ Bronze Brand")</f>
        <v>🔥Affordable Brand</v>
      </c>
      <c r="X56" t="str" cm="1">
        <f t="array" ref="X56">_xlfn.IFS(D56&lt;=Quartile!$D$2,"Low rating",D56&lt;=Quartile!$D$3,"Medium rating",D56&lt;=Quartile!$D$4,"High rating",TRUE,"Extra High Rating")</f>
        <v>Extra High Rating</v>
      </c>
      <c r="Y56">
        <f t="shared" si="0"/>
        <v>1034.8999999999999</v>
      </c>
      <c r="Z56" s="14">
        <f t="shared" si="1"/>
        <v>6.9039359573048686E-2</v>
      </c>
    </row>
    <row r="57" spans="1:26" x14ac:dyDescent="0.25">
      <c r="A57" t="s">
        <v>86</v>
      </c>
      <c r="B57" t="s">
        <v>87</v>
      </c>
      <c r="C57">
        <v>14999</v>
      </c>
      <c r="D57" s="1">
        <v>7.8444152431011842</v>
      </c>
      <c r="E57">
        <v>0</v>
      </c>
      <c r="F57" t="s">
        <v>72</v>
      </c>
      <c r="G57">
        <v>4</v>
      </c>
      <c r="H57">
        <v>1.3</v>
      </c>
      <c r="I57" s="2">
        <v>2000</v>
      </c>
      <c r="J57">
        <v>0</v>
      </c>
      <c r="K57">
        <v>33</v>
      </c>
      <c r="L57">
        <v>2</v>
      </c>
      <c r="M57">
        <v>16</v>
      </c>
      <c r="N57">
        <v>4</v>
      </c>
      <c r="O57">
        <v>60</v>
      </c>
      <c r="P57">
        <v>1</v>
      </c>
      <c r="Q57" t="s">
        <v>73</v>
      </c>
      <c r="R57">
        <v>5</v>
      </c>
      <c r="S57">
        <v>2</v>
      </c>
      <c r="T57">
        <v>0</v>
      </c>
      <c r="U57">
        <v>640</v>
      </c>
      <c r="V57">
        <v>480</v>
      </c>
      <c r="W57" t="str" cm="1">
        <f t="array" ref="W57">_xlfn.IFS(smartphones_data_clean!C57&gt;Quartile!$A$4,"💎 Ultra Premium Brand",smartphones_data_clean!C57&gt;Quartile!$A$3,"🪙 Premium Brand",smartphones_data_clean!C57&gt;Quartile!$A$2,"🔥Affordable Brand",TRUE,"✨ Bronze Brand")</f>
        <v>🔥Affordable Brand</v>
      </c>
      <c r="X57" t="str" cm="1">
        <f t="array" ref="X57">_xlfn.IFS(D57&lt;=Quartile!$D$2,"Low rating",D57&lt;=Quartile!$D$3,"Medium rating",D57&lt;=Quartile!$D$4,"High rating",TRUE,"Extra High Rating")</f>
        <v>Medium rating</v>
      </c>
      <c r="Y57">
        <f t="shared" si="0"/>
        <v>410.625</v>
      </c>
      <c r="Z57" s="14">
        <f t="shared" si="1"/>
        <v>2.7376825121674778E-2</v>
      </c>
    </row>
    <row r="58" spans="1:26" x14ac:dyDescent="0.25">
      <c r="A58" t="s">
        <v>88</v>
      </c>
      <c r="B58" t="s">
        <v>89</v>
      </c>
      <c r="C58">
        <v>14999</v>
      </c>
      <c r="D58" s="1">
        <v>7.4</v>
      </c>
      <c r="E58">
        <v>0</v>
      </c>
      <c r="F58" t="s">
        <v>83</v>
      </c>
      <c r="G58">
        <v>8</v>
      </c>
      <c r="H58">
        <v>2.2000000000000002</v>
      </c>
      <c r="I58" s="2">
        <v>5000</v>
      </c>
      <c r="J58">
        <v>1</v>
      </c>
      <c r="K58">
        <v>33</v>
      </c>
      <c r="L58">
        <v>4</v>
      </c>
      <c r="M58">
        <v>64</v>
      </c>
      <c r="N58">
        <v>6.4</v>
      </c>
      <c r="O58">
        <v>90</v>
      </c>
      <c r="P58">
        <v>2</v>
      </c>
      <c r="Q58" t="s">
        <v>73</v>
      </c>
      <c r="R58">
        <v>50</v>
      </c>
      <c r="S58">
        <v>16</v>
      </c>
      <c r="T58">
        <v>1</v>
      </c>
      <c r="U58">
        <v>2400</v>
      </c>
      <c r="V58">
        <v>1080</v>
      </c>
      <c r="W58" t="str" cm="1">
        <f t="array" ref="W58">_xlfn.IFS(smartphones_data_clean!C58&gt;Quartile!$A$4,"💎 Ultra Premium Brand",smartphones_data_clean!C58&gt;Quartile!$A$3,"🪙 Premium Brand",smartphones_data_clean!C58&gt;Quartile!$A$2,"🔥Affordable Brand",TRUE,"✨ Bronze Brand")</f>
        <v>🔥Affordable Brand</v>
      </c>
      <c r="X58" t="str" cm="1">
        <f t="array" ref="X58">_xlfn.IFS(D58&lt;=Quartile!$D$2,"Low rating",D58&lt;=Quartile!$D$3,"Medium rating",D58&lt;=Quartile!$D$4,"High rating",TRUE,"Extra High Rating")</f>
        <v>Low rating</v>
      </c>
      <c r="Y58">
        <f t="shared" si="0"/>
        <v>1022.7499999999999</v>
      </c>
      <c r="Z58" s="14">
        <f t="shared" si="1"/>
        <v>6.8187879191946119E-2</v>
      </c>
    </row>
    <row r="59" spans="1:26" x14ac:dyDescent="0.25">
      <c r="A59" t="s">
        <v>90</v>
      </c>
      <c r="B59" t="s">
        <v>91</v>
      </c>
      <c r="C59">
        <v>14999</v>
      </c>
      <c r="D59" s="1">
        <v>8.4</v>
      </c>
      <c r="E59">
        <v>0</v>
      </c>
      <c r="F59" t="s">
        <v>83</v>
      </c>
      <c r="G59">
        <v>8</v>
      </c>
      <c r="H59">
        <v>2.0499999999999998</v>
      </c>
      <c r="I59" s="2">
        <v>6000</v>
      </c>
      <c r="J59">
        <v>1</v>
      </c>
      <c r="K59">
        <v>33</v>
      </c>
      <c r="L59">
        <v>8</v>
      </c>
      <c r="M59">
        <v>128</v>
      </c>
      <c r="N59">
        <v>6.3</v>
      </c>
      <c r="O59">
        <v>60</v>
      </c>
      <c r="P59">
        <v>3</v>
      </c>
      <c r="Q59" t="s">
        <v>73</v>
      </c>
      <c r="R59">
        <v>108</v>
      </c>
      <c r="S59">
        <v>32</v>
      </c>
      <c r="T59">
        <v>1</v>
      </c>
      <c r="U59">
        <v>2340</v>
      </c>
      <c r="V59">
        <v>1080</v>
      </c>
      <c r="W59" t="str" cm="1">
        <f t="array" ref="W59">_xlfn.IFS(smartphones_data_clean!C59&gt;Quartile!$A$4,"💎 Ultra Premium Brand",smartphones_data_clean!C59&gt;Quartile!$A$3,"🪙 Premium Brand",smartphones_data_clean!C59&gt;Quartile!$A$2,"🔥Affordable Brand",TRUE,"✨ Bronze Brand")</f>
        <v>🔥Affordable Brand</v>
      </c>
      <c r="X59" t="str" cm="1">
        <f t="array" ref="X59">_xlfn.IFS(D59&lt;=Quartile!$D$2,"Low rating",D59&lt;=Quartile!$D$3,"Medium rating",D59&lt;=Quartile!$D$4,"High rating",TRUE,"Extra High Rating")</f>
        <v>High rating</v>
      </c>
      <c r="Y59">
        <f t="shared" si="0"/>
        <v>1234.8124999999998</v>
      </c>
      <c r="Z59" s="14">
        <f t="shared" si="1"/>
        <v>8.2326321754783632E-2</v>
      </c>
    </row>
    <row r="60" spans="1:26" x14ac:dyDescent="0.25">
      <c r="A60" t="s">
        <v>90</v>
      </c>
      <c r="B60" t="s">
        <v>92</v>
      </c>
      <c r="C60">
        <v>45999</v>
      </c>
      <c r="D60" s="1">
        <v>8.8000000000000007</v>
      </c>
      <c r="E60">
        <v>1</v>
      </c>
      <c r="F60" t="s">
        <v>76</v>
      </c>
      <c r="G60">
        <v>8</v>
      </c>
      <c r="H60">
        <v>2.6</v>
      </c>
      <c r="I60" s="2">
        <v>22000</v>
      </c>
      <c r="J60">
        <v>1</v>
      </c>
      <c r="K60">
        <v>33</v>
      </c>
      <c r="L60">
        <v>12</v>
      </c>
      <c r="M60">
        <v>256</v>
      </c>
      <c r="N60">
        <v>6.58</v>
      </c>
      <c r="O60">
        <v>120</v>
      </c>
      <c r="P60">
        <v>3</v>
      </c>
      <c r="Q60" t="s">
        <v>73</v>
      </c>
      <c r="R60">
        <v>108</v>
      </c>
      <c r="S60">
        <v>32</v>
      </c>
      <c r="T60">
        <v>1</v>
      </c>
      <c r="U60">
        <v>2408</v>
      </c>
      <c r="V60">
        <v>1080</v>
      </c>
      <c r="W60" t="str" cm="1">
        <f t="array" ref="W60">_xlfn.IFS(smartphones_data_clean!C60&gt;Quartile!$A$4,"💎 Ultra Premium Brand",smartphones_data_clean!C60&gt;Quartile!$A$3,"🪙 Premium Brand",smartphones_data_clean!C60&gt;Quartile!$A$2,"🔥Affordable Brand",TRUE,"✨ Bronze Brand")</f>
        <v>💎 Ultra Premium Brand</v>
      </c>
      <c r="X60" t="str" cm="1">
        <f t="array" ref="X60">_xlfn.IFS(D60&lt;=Quartile!$D$2,"Low rating",D60&lt;=Quartile!$D$3,"Medium rating",D60&lt;=Quartile!$D$4,"High rating",TRUE,"Extra High Rating")</f>
        <v>Extra High Rating</v>
      </c>
      <c r="Y60">
        <f t="shared" si="0"/>
        <v>4464.3499999999995</v>
      </c>
      <c r="Z60" s="14">
        <f t="shared" si="1"/>
        <v>9.7053196808626258E-2</v>
      </c>
    </row>
    <row r="61" spans="1:26" x14ac:dyDescent="0.25">
      <c r="A61" t="s">
        <v>93</v>
      </c>
      <c r="B61" t="s">
        <v>94</v>
      </c>
      <c r="C61">
        <v>9990</v>
      </c>
      <c r="D61" s="1">
        <v>7.8398943196829602</v>
      </c>
      <c r="E61">
        <v>0</v>
      </c>
      <c r="F61" t="s">
        <v>83</v>
      </c>
      <c r="G61">
        <v>8</v>
      </c>
      <c r="H61">
        <v>2</v>
      </c>
      <c r="I61" s="2">
        <v>2150</v>
      </c>
      <c r="J61">
        <v>0</v>
      </c>
      <c r="K61">
        <v>33</v>
      </c>
      <c r="L61">
        <v>4</v>
      </c>
      <c r="M61">
        <v>64</v>
      </c>
      <c r="N61">
        <v>3.54</v>
      </c>
      <c r="O61">
        <v>60</v>
      </c>
      <c r="P61">
        <v>1</v>
      </c>
      <c r="Q61" t="s">
        <v>73</v>
      </c>
      <c r="R61">
        <v>8</v>
      </c>
      <c r="S61">
        <v>2</v>
      </c>
      <c r="T61">
        <v>1</v>
      </c>
      <c r="U61">
        <v>960</v>
      </c>
      <c r="V61">
        <v>640</v>
      </c>
      <c r="W61" t="str" cm="1">
        <f t="array" ref="W61">_xlfn.IFS(smartphones_data_clean!C61&gt;Quartile!$A$4,"💎 Ultra Premium Brand",smartphones_data_clean!C61&gt;Quartile!$A$3,"🪙 Premium Brand",smartphones_data_clean!C61&gt;Quartile!$A$2,"🔥Affordable Brand",TRUE,"✨ Bronze Brand")</f>
        <v>✨ Bronze Brand</v>
      </c>
      <c r="X61" t="str" cm="1">
        <f t="array" ref="X61">_xlfn.IFS(D61&lt;=Quartile!$D$2,"Low rating",D61&lt;=Quartile!$D$3,"Medium rating",D61&lt;=Quartile!$D$4,"High rating",TRUE,"Extra High Rating")</f>
        <v>Medium rating</v>
      </c>
      <c r="Y61">
        <f t="shared" si="0"/>
        <v>451.20000000000005</v>
      </c>
      <c r="Z61" s="14">
        <f t="shared" si="1"/>
        <v>4.5165165165165166E-2</v>
      </c>
    </row>
    <row r="62" spans="1:26" x14ac:dyDescent="0.25">
      <c r="A62" t="s">
        <v>95</v>
      </c>
      <c r="B62" t="s">
        <v>96</v>
      </c>
      <c r="C62">
        <v>6190</v>
      </c>
      <c r="D62" s="1">
        <v>7.8386243386243413</v>
      </c>
      <c r="E62">
        <v>0</v>
      </c>
      <c r="F62" t="s">
        <v>97</v>
      </c>
      <c r="G62">
        <v>4</v>
      </c>
      <c r="H62">
        <v>2</v>
      </c>
      <c r="I62" s="2">
        <v>3500</v>
      </c>
      <c r="J62">
        <v>0</v>
      </c>
      <c r="K62">
        <v>33</v>
      </c>
      <c r="L62">
        <v>4</v>
      </c>
      <c r="M62">
        <v>32</v>
      </c>
      <c r="N62">
        <v>6.26</v>
      </c>
      <c r="O62">
        <v>60</v>
      </c>
      <c r="P62">
        <v>2</v>
      </c>
      <c r="Q62" t="s">
        <v>98</v>
      </c>
      <c r="R62">
        <v>13</v>
      </c>
      <c r="S62">
        <v>5</v>
      </c>
      <c r="T62">
        <v>1</v>
      </c>
      <c r="U62">
        <v>1600</v>
      </c>
      <c r="V62">
        <v>720</v>
      </c>
      <c r="W62" t="str" cm="1">
        <f t="array" ref="W62">_xlfn.IFS(smartphones_data_clean!C62&gt;Quartile!$A$4,"💎 Ultra Premium Brand",smartphones_data_clean!C62&gt;Quartile!$A$3,"🪙 Premium Brand",smartphones_data_clean!C62&gt;Quartile!$A$2,"🔥Affordable Brand",TRUE,"✨ Bronze Brand")</f>
        <v>✨ Bronze Brand</v>
      </c>
      <c r="X62" t="str" cm="1">
        <f t="array" ref="X62">_xlfn.IFS(D62&lt;=Quartile!$D$2,"Low rating",D62&lt;=Quartile!$D$3,"Medium rating",D62&lt;=Quartile!$D$4,"High rating",TRUE,"Extra High Rating")</f>
        <v>Medium rating</v>
      </c>
      <c r="Y62">
        <f t="shared" si="0"/>
        <v>714.39999999999986</v>
      </c>
      <c r="Z62" s="14">
        <f t="shared" si="1"/>
        <v>0.1154119547657512</v>
      </c>
    </row>
    <row r="63" spans="1:26" x14ac:dyDescent="0.25">
      <c r="A63" t="s">
        <v>95</v>
      </c>
      <c r="B63" t="s">
        <v>99</v>
      </c>
      <c r="C63">
        <v>6999</v>
      </c>
      <c r="D63" s="1">
        <v>7.837218543046359</v>
      </c>
      <c r="E63">
        <v>0</v>
      </c>
      <c r="F63" t="s">
        <v>97</v>
      </c>
      <c r="G63">
        <v>4</v>
      </c>
      <c r="H63">
        <v>2</v>
      </c>
      <c r="I63" s="2">
        <v>4800</v>
      </c>
      <c r="J63">
        <v>0</v>
      </c>
      <c r="K63">
        <v>33</v>
      </c>
      <c r="L63">
        <v>3</v>
      </c>
      <c r="M63">
        <v>32</v>
      </c>
      <c r="N63">
        <v>6.8</v>
      </c>
      <c r="O63">
        <v>60</v>
      </c>
      <c r="P63">
        <v>1</v>
      </c>
      <c r="Q63" t="s">
        <v>73</v>
      </c>
      <c r="R63">
        <v>13</v>
      </c>
      <c r="S63">
        <v>5</v>
      </c>
      <c r="T63">
        <v>1</v>
      </c>
      <c r="U63">
        <v>1600</v>
      </c>
      <c r="V63">
        <v>720</v>
      </c>
      <c r="W63" t="str" cm="1">
        <f t="array" ref="W63">_xlfn.IFS(smartphones_data_clean!C63&gt;Quartile!$A$4,"💎 Ultra Premium Brand",smartphones_data_clean!C63&gt;Quartile!$A$3,"🪙 Premium Brand",smartphones_data_clean!C63&gt;Quartile!$A$2,"🔥Affordable Brand",TRUE,"✨ Bronze Brand")</f>
        <v>✨ Bronze Brand</v>
      </c>
      <c r="X63" t="str" cm="1">
        <f t="array" ref="X63">_xlfn.IFS(D63&lt;=Quartile!$D$2,"Low rating",D63&lt;=Quartile!$D$3,"Medium rating",D63&lt;=Quartile!$D$4,"High rating",TRUE,"Extra High Rating")</f>
        <v>Medium rating</v>
      </c>
      <c r="Y63">
        <f t="shared" si="0"/>
        <v>974.19999999999993</v>
      </c>
      <c r="Z63" s="14">
        <f t="shared" si="1"/>
        <v>0.13919131304472065</v>
      </c>
    </row>
    <row r="64" spans="1:26" x14ac:dyDescent="0.25">
      <c r="A64" t="s">
        <v>95</v>
      </c>
      <c r="B64" t="s">
        <v>100</v>
      </c>
      <c r="C64">
        <v>7499</v>
      </c>
      <c r="D64" s="1">
        <v>6.7</v>
      </c>
      <c r="E64">
        <v>0</v>
      </c>
      <c r="F64" t="s">
        <v>83</v>
      </c>
      <c r="G64">
        <v>8</v>
      </c>
      <c r="H64">
        <v>1.99</v>
      </c>
      <c r="I64" s="2">
        <v>4000</v>
      </c>
      <c r="J64">
        <v>0</v>
      </c>
      <c r="K64">
        <v>33</v>
      </c>
      <c r="L64">
        <v>6</v>
      </c>
      <c r="M64">
        <v>128</v>
      </c>
      <c r="N64">
        <v>6.2</v>
      </c>
      <c r="O64">
        <v>60</v>
      </c>
      <c r="P64">
        <v>1</v>
      </c>
      <c r="Q64" t="s">
        <v>73</v>
      </c>
      <c r="R64">
        <v>16</v>
      </c>
      <c r="S64">
        <v>13</v>
      </c>
      <c r="T64">
        <v>1</v>
      </c>
      <c r="U64">
        <v>1520</v>
      </c>
      <c r="V64">
        <v>720</v>
      </c>
      <c r="W64" t="str" cm="1">
        <f t="array" ref="W64">_xlfn.IFS(smartphones_data_clean!C64&gt;Quartile!$A$4,"💎 Ultra Premium Brand",smartphones_data_clean!C64&gt;Quartile!$A$3,"🪙 Premium Brand",smartphones_data_clean!C64&gt;Quartile!$A$2,"🔥Affordable Brand",TRUE,"✨ Bronze Brand")</f>
        <v>✨ Bronze Brand</v>
      </c>
      <c r="X64" t="str" cm="1">
        <f t="array" ref="X64">_xlfn.IFS(D64&lt;=Quartile!$D$2,"Low rating",D64&lt;=Quartile!$D$3,"Medium rating",D64&lt;=Quartile!$D$4,"High rating",TRUE,"Extra High Rating")</f>
        <v>Low rating</v>
      </c>
      <c r="Y64">
        <f t="shared" si="0"/>
        <v>834.39750000000004</v>
      </c>
      <c r="Z64" s="14">
        <f t="shared" si="1"/>
        <v>0.11126783571142819</v>
      </c>
    </row>
    <row r="65" spans="1:26" x14ac:dyDescent="0.25">
      <c r="A65" t="s">
        <v>101</v>
      </c>
      <c r="B65" t="s">
        <v>102</v>
      </c>
      <c r="C65">
        <v>15990</v>
      </c>
      <c r="D65" s="1">
        <v>6.9</v>
      </c>
      <c r="E65">
        <v>0</v>
      </c>
      <c r="F65" t="s">
        <v>72</v>
      </c>
      <c r="G65">
        <v>8</v>
      </c>
      <c r="H65">
        <v>2.35</v>
      </c>
      <c r="I65" s="2">
        <v>3520</v>
      </c>
      <c r="J65">
        <v>1</v>
      </c>
      <c r="K65">
        <v>33</v>
      </c>
      <c r="L65">
        <v>4</v>
      </c>
      <c r="M65">
        <v>128</v>
      </c>
      <c r="N65">
        <v>6</v>
      </c>
      <c r="O65">
        <v>60</v>
      </c>
      <c r="P65">
        <v>1</v>
      </c>
      <c r="Q65" t="s">
        <v>73</v>
      </c>
      <c r="R65">
        <v>12.2</v>
      </c>
      <c r="S65">
        <v>8</v>
      </c>
      <c r="T65">
        <v>0</v>
      </c>
      <c r="U65">
        <v>2880</v>
      </c>
      <c r="V65">
        <v>1440</v>
      </c>
      <c r="W65" t="str" cm="1">
        <f t="array" ref="W65">_xlfn.IFS(smartphones_data_clean!C65&gt;Quartile!$A$4,"💎 Ultra Premium Brand",smartphones_data_clean!C65&gt;Quartile!$A$3,"🪙 Premium Brand",smartphones_data_clean!C65&gt;Quartile!$A$2,"🔥Affordable Brand",TRUE,"✨ Bronze Brand")</f>
        <v>🔥Affordable Brand</v>
      </c>
      <c r="X65" t="str" cm="1">
        <f t="array" ref="X65">_xlfn.IFS(D65&lt;=Quartile!$D$2,"Low rating",D65&lt;=Quartile!$D$3,"Medium rating",D65&lt;=Quartile!$D$4,"High rating",TRUE,"Extra High Rating")</f>
        <v>Low rating</v>
      </c>
      <c r="Y65">
        <f t="shared" si="0"/>
        <v>738.08749999999998</v>
      </c>
      <c r="Z65" s="14">
        <f t="shared" si="1"/>
        <v>4.6159318323952467E-2</v>
      </c>
    </row>
    <row r="66" spans="1:26" x14ac:dyDescent="0.25">
      <c r="A66" t="s">
        <v>101</v>
      </c>
      <c r="B66" t="s">
        <v>103</v>
      </c>
      <c r="C66">
        <v>15999</v>
      </c>
      <c r="D66" s="1">
        <v>6.7</v>
      </c>
      <c r="E66">
        <v>0</v>
      </c>
      <c r="F66" t="s">
        <v>72</v>
      </c>
      <c r="G66">
        <v>8</v>
      </c>
      <c r="H66">
        <v>2</v>
      </c>
      <c r="I66" s="2">
        <v>3700</v>
      </c>
      <c r="J66">
        <v>1</v>
      </c>
      <c r="K66">
        <v>18</v>
      </c>
      <c r="L66">
        <v>4</v>
      </c>
      <c r="M66">
        <v>64</v>
      </c>
      <c r="N66">
        <v>6</v>
      </c>
      <c r="O66">
        <v>60</v>
      </c>
      <c r="P66">
        <v>1</v>
      </c>
      <c r="Q66" t="s">
        <v>73</v>
      </c>
      <c r="R66">
        <v>12.2</v>
      </c>
      <c r="S66">
        <v>8</v>
      </c>
      <c r="T66">
        <v>0</v>
      </c>
      <c r="U66">
        <v>2160</v>
      </c>
      <c r="V66">
        <v>1080</v>
      </c>
      <c r="W66" t="str" cm="1">
        <f t="array" ref="W66">_xlfn.IFS(smartphones_data_clean!C66&gt;Quartile!$A$4,"💎 Ultra Premium Brand",smartphones_data_clean!C66&gt;Quartile!$A$3,"🪙 Premium Brand",smartphones_data_clean!C66&gt;Quartile!$A$2,"🔥Affordable Brand",TRUE,"✨ Bronze Brand")</f>
        <v>🔥Affordable Brand</v>
      </c>
      <c r="X66" t="str" cm="1">
        <f t="array" ref="X66">_xlfn.IFS(D66&lt;=Quartile!$D$2,"Low rating",D66&lt;=Quartile!$D$3,"Medium rating",D66&lt;=Quartile!$D$4,"High rating",TRUE,"Extra High Rating")</f>
        <v>Low rating</v>
      </c>
      <c r="Y66">
        <f t="shared" ref="Y66:Y129" si="2">((G66*0.1)+ (H66*0.25)+(I66*0.2)+(K66*0.1)+(L66*0.2)+(M66*0.2)+(O66*0.05))</f>
        <v>759.69999999999982</v>
      </c>
      <c r="Z66" s="14">
        <f t="shared" ref="Z66:Z129" si="3">Y66/C66</f>
        <v>4.7484217763610212E-2</v>
      </c>
    </row>
    <row r="67" spans="1:26" x14ac:dyDescent="0.25">
      <c r="A67" t="s">
        <v>101</v>
      </c>
      <c r="B67" t="s">
        <v>104</v>
      </c>
      <c r="C67">
        <v>20120</v>
      </c>
      <c r="D67" s="1">
        <v>7.8</v>
      </c>
      <c r="E67">
        <v>0</v>
      </c>
      <c r="F67" t="s">
        <v>72</v>
      </c>
      <c r="G67">
        <v>8</v>
      </c>
      <c r="H67">
        <v>2.8</v>
      </c>
      <c r="I67" s="2">
        <v>2800</v>
      </c>
      <c r="J67">
        <v>1</v>
      </c>
      <c r="K67">
        <v>33</v>
      </c>
      <c r="L67">
        <v>6</v>
      </c>
      <c r="M67">
        <v>64</v>
      </c>
      <c r="N67">
        <v>5.7</v>
      </c>
      <c r="O67">
        <v>60</v>
      </c>
      <c r="P67">
        <v>2</v>
      </c>
      <c r="Q67" t="s">
        <v>73</v>
      </c>
      <c r="R67">
        <v>16</v>
      </c>
      <c r="S67">
        <v>8</v>
      </c>
      <c r="T67">
        <v>0</v>
      </c>
      <c r="U67">
        <v>2280</v>
      </c>
      <c r="V67">
        <v>1080</v>
      </c>
      <c r="W67" t="str" cm="1">
        <f t="array" ref="W67">_xlfn.IFS(smartphones_data_clean!C67&gt;Quartile!$A$4,"💎 Ultra Premium Brand",smartphones_data_clean!C67&gt;Quartile!$A$3,"🪙 Premium Brand",smartphones_data_clean!C67&gt;Quartile!$A$2,"🔥Affordable Brand",TRUE,"✨ Bronze Brand")</f>
        <v>🪙 Premium Brand</v>
      </c>
      <c r="X67" t="str" cm="1">
        <f t="array" ref="X67">_xlfn.IFS(D67&lt;=Quartile!$D$2,"Low rating",D67&lt;=Quartile!$D$3,"Medium rating",D67&lt;=Quartile!$D$4,"High rating",TRUE,"Extra High Rating")</f>
        <v>Medium rating</v>
      </c>
      <c r="Y67">
        <f t="shared" si="2"/>
        <v>581.79999999999995</v>
      </c>
      <c r="Z67" s="14">
        <f t="shared" si="3"/>
        <v>2.8916500994035782E-2</v>
      </c>
    </row>
    <row r="68" spans="1:26" x14ac:dyDescent="0.25">
      <c r="A68" t="s">
        <v>101</v>
      </c>
      <c r="B68" t="s">
        <v>105</v>
      </c>
      <c r="C68">
        <v>36000</v>
      </c>
      <c r="D68" s="1">
        <v>8.1999999999999993</v>
      </c>
      <c r="E68">
        <v>1</v>
      </c>
      <c r="F68" t="s">
        <v>72</v>
      </c>
      <c r="G68">
        <v>8</v>
      </c>
      <c r="H68">
        <v>2.4</v>
      </c>
      <c r="I68" s="2">
        <v>4080</v>
      </c>
      <c r="J68">
        <v>1</v>
      </c>
      <c r="K68">
        <v>18</v>
      </c>
      <c r="L68">
        <v>8</v>
      </c>
      <c r="M68">
        <v>128</v>
      </c>
      <c r="N68">
        <v>6</v>
      </c>
      <c r="O68">
        <v>90</v>
      </c>
      <c r="P68">
        <v>2</v>
      </c>
      <c r="Q68" t="s">
        <v>73</v>
      </c>
      <c r="R68">
        <v>16</v>
      </c>
      <c r="S68">
        <v>8</v>
      </c>
      <c r="T68">
        <v>0</v>
      </c>
      <c r="U68">
        <v>2340</v>
      </c>
      <c r="V68">
        <v>1080</v>
      </c>
      <c r="W68" t="str" cm="1">
        <f t="array" ref="W68">_xlfn.IFS(smartphones_data_clean!C68&gt;Quartile!$A$4,"💎 Ultra Premium Brand",smartphones_data_clean!C68&gt;Quartile!$A$3,"🪙 Premium Brand",smartphones_data_clean!C68&gt;Quartile!$A$2,"🔥Affordable Brand",TRUE,"✨ Bronze Brand")</f>
        <v>💎 Ultra Premium Brand</v>
      </c>
      <c r="X68" t="str" cm="1">
        <f t="array" ref="X68">_xlfn.IFS(D68&lt;=Quartile!$D$2,"Low rating",D68&lt;=Quartile!$D$3,"Medium rating",D68&lt;=Quartile!$D$4,"High rating",TRUE,"Extra High Rating")</f>
        <v>High rating</v>
      </c>
      <c r="Y68">
        <f t="shared" si="2"/>
        <v>850.9</v>
      </c>
      <c r="Z68" s="14">
        <f t="shared" si="3"/>
        <v>2.3636111111111111E-2</v>
      </c>
    </row>
    <row r="69" spans="1:26" x14ac:dyDescent="0.25">
      <c r="A69" t="s">
        <v>101</v>
      </c>
      <c r="B69" t="s">
        <v>106</v>
      </c>
      <c r="C69">
        <v>32999</v>
      </c>
      <c r="D69" s="1">
        <v>7.8</v>
      </c>
      <c r="E69">
        <v>1</v>
      </c>
      <c r="F69" t="s">
        <v>72</v>
      </c>
      <c r="G69">
        <v>8</v>
      </c>
      <c r="H69">
        <v>2.4</v>
      </c>
      <c r="I69" s="2">
        <v>4620</v>
      </c>
      <c r="J69">
        <v>1</v>
      </c>
      <c r="K69">
        <v>18</v>
      </c>
      <c r="L69">
        <v>6</v>
      </c>
      <c r="M69">
        <v>128</v>
      </c>
      <c r="N69">
        <v>6.34</v>
      </c>
      <c r="O69">
        <v>60</v>
      </c>
      <c r="P69">
        <v>2</v>
      </c>
      <c r="Q69" t="s">
        <v>73</v>
      </c>
      <c r="R69">
        <v>16</v>
      </c>
      <c r="S69">
        <v>8</v>
      </c>
      <c r="T69">
        <v>0</v>
      </c>
      <c r="U69">
        <v>2400</v>
      </c>
      <c r="V69">
        <v>1080</v>
      </c>
      <c r="W69" t="str" cm="1">
        <f t="array" ref="W69">_xlfn.IFS(smartphones_data_clean!C69&gt;Quartile!$A$4,"💎 Ultra Premium Brand",smartphones_data_clean!C69&gt;Quartile!$A$3,"🪙 Premium Brand",smartphones_data_clean!C69&gt;Quartile!$A$2,"🔥Affordable Brand",TRUE,"✨ Bronze Brand")</f>
        <v>🪙 Premium Brand</v>
      </c>
      <c r="X69" t="str" cm="1">
        <f t="array" ref="X69">_xlfn.IFS(D69&lt;=Quartile!$D$2,"Low rating",D69&lt;=Quartile!$D$3,"Medium rating",D69&lt;=Quartile!$D$4,"High rating",TRUE,"Extra High Rating")</f>
        <v>Medium rating</v>
      </c>
      <c r="Y69">
        <f t="shared" si="2"/>
        <v>957</v>
      </c>
      <c r="Z69" s="14">
        <f t="shared" si="3"/>
        <v>2.900087881450953E-2</v>
      </c>
    </row>
    <row r="70" spans="1:26" x14ac:dyDescent="0.25">
      <c r="A70" t="s">
        <v>101</v>
      </c>
      <c r="B70" t="s">
        <v>107</v>
      </c>
      <c r="C70">
        <v>40480</v>
      </c>
      <c r="D70" s="1">
        <v>8.4</v>
      </c>
      <c r="E70">
        <v>1</v>
      </c>
      <c r="F70" t="s">
        <v>101</v>
      </c>
      <c r="G70">
        <v>8</v>
      </c>
      <c r="H70">
        <v>2.8</v>
      </c>
      <c r="I70" s="2">
        <v>4614</v>
      </c>
      <c r="J70">
        <v>1</v>
      </c>
      <c r="K70">
        <v>30</v>
      </c>
      <c r="L70">
        <v>8</v>
      </c>
      <c r="M70">
        <v>128</v>
      </c>
      <c r="N70">
        <v>6.4</v>
      </c>
      <c r="O70">
        <v>90</v>
      </c>
      <c r="P70">
        <v>2</v>
      </c>
      <c r="Q70" t="s">
        <v>73</v>
      </c>
      <c r="R70">
        <v>50</v>
      </c>
      <c r="S70">
        <v>8</v>
      </c>
      <c r="T70">
        <v>0</v>
      </c>
      <c r="U70">
        <v>2400</v>
      </c>
      <c r="V70">
        <v>1080</v>
      </c>
      <c r="W70" t="str" cm="1">
        <f t="array" ref="W70">_xlfn.IFS(smartphones_data_clean!C70&gt;Quartile!$A$4,"💎 Ultra Premium Brand",smartphones_data_clean!C70&gt;Quartile!$A$3,"🪙 Premium Brand",smartphones_data_clean!C70&gt;Quartile!$A$2,"🔥Affordable Brand",TRUE,"✨ Bronze Brand")</f>
        <v>💎 Ultra Premium Brand</v>
      </c>
      <c r="X70" t="str" cm="1">
        <f t="array" ref="X70">_xlfn.IFS(D70&lt;=Quartile!$D$2,"Low rating",D70&lt;=Quartile!$D$3,"Medium rating",D70&lt;=Quartile!$D$4,"High rating",TRUE,"Extra High Rating")</f>
        <v>High rating</v>
      </c>
      <c r="Y70">
        <f t="shared" si="2"/>
        <v>959.00000000000011</v>
      </c>
      <c r="Z70" s="14">
        <f t="shared" si="3"/>
        <v>2.3690711462450595E-2</v>
      </c>
    </row>
    <row r="71" spans="1:26" x14ac:dyDescent="0.25">
      <c r="A71" t="s">
        <v>101</v>
      </c>
      <c r="B71" t="s">
        <v>108</v>
      </c>
      <c r="C71">
        <v>54300</v>
      </c>
      <c r="D71" s="1">
        <v>8.9</v>
      </c>
      <c r="E71">
        <v>1</v>
      </c>
      <c r="F71" t="s">
        <v>101</v>
      </c>
      <c r="G71">
        <v>8</v>
      </c>
      <c r="H71">
        <v>2.8</v>
      </c>
      <c r="I71" s="2">
        <v>5003</v>
      </c>
      <c r="J71">
        <v>1</v>
      </c>
      <c r="K71">
        <v>30</v>
      </c>
      <c r="L71">
        <v>12</v>
      </c>
      <c r="M71">
        <v>128</v>
      </c>
      <c r="N71">
        <v>6.71</v>
      </c>
      <c r="O71">
        <v>120</v>
      </c>
      <c r="P71">
        <v>3</v>
      </c>
      <c r="Q71" t="s">
        <v>73</v>
      </c>
      <c r="R71">
        <v>50</v>
      </c>
      <c r="S71">
        <v>11</v>
      </c>
      <c r="T71">
        <v>0</v>
      </c>
      <c r="U71">
        <v>3120</v>
      </c>
      <c r="V71">
        <v>1440</v>
      </c>
      <c r="W71" t="str" cm="1">
        <f t="array" ref="W71">_xlfn.IFS(smartphones_data_clean!C71&gt;Quartile!$A$4,"💎 Ultra Premium Brand",smartphones_data_clean!C71&gt;Quartile!$A$3,"🪙 Premium Brand",smartphones_data_clean!C71&gt;Quartile!$A$2,"🔥Affordable Brand",TRUE,"✨ Bronze Brand")</f>
        <v>💎 Ultra Premium Brand</v>
      </c>
      <c r="X71" t="str" cm="1">
        <f t="array" ref="X71">_xlfn.IFS(D71&lt;=Quartile!$D$2,"Low rating",D71&lt;=Quartile!$D$3,"Medium rating",D71&lt;=Quartile!$D$4,"High rating",TRUE,"Extra High Rating")</f>
        <v>Extra High Rating</v>
      </c>
      <c r="Y71">
        <f t="shared" si="2"/>
        <v>1039.0999999999999</v>
      </c>
      <c r="Z71" s="14">
        <f t="shared" si="3"/>
        <v>1.9136279926335174E-2</v>
      </c>
    </row>
    <row r="72" spans="1:26" x14ac:dyDescent="0.25">
      <c r="A72" t="s">
        <v>101</v>
      </c>
      <c r="B72" t="s">
        <v>109</v>
      </c>
      <c r="C72">
        <v>79700</v>
      </c>
      <c r="D72" s="1">
        <v>7.8296246648793595</v>
      </c>
      <c r="E72">
        <v>1</v>
      </c>
      <c r="F72" t="s">
        <v>101</v>
      </c>
      <c r="G72">
        <v>8</v>
      </c>
      <c r="H72">
        <v>2.8</v>
      </c>
      <c r="I72" s="2">
        <v>5003</v>
      </c>
      <c r="J72">
        <v>1</v>
      </c>
      <c r="K72">
        <v>30</v>
      </c>
      <c r="L72">
        <v>12</v>
      </c>
      <c r="M72">
        <v>256</v>
      </c>
      <c r="N72">
        <v>6.71</v>
      </c>
      <c r="O72">
        <v>120</v>
      </c>
      <c r="P72">
        <v>3</v>
      </c>
      <c r="Q72" t="s">
        <v>73</v>
      </c>
      <c r="R72">
        <v>50</v>
      </c>
      <c r="S72">
        <v>11</v>
      </c>
      <c r="T72">
        <v>0</v>
      </c>
      <c r="U72">
        <v>3120</v>
      </c>
      <c r="V72">
        <v>1440</v>
      </c>
      <c r="W72" t="str" cm="1">
        <f t="array" ref="W72">_xlfn.IFS(smartphones_data_clean!C72&gt;Quartile!$A$4,"💎 Ultra Premium Brand",smartphones_data_clean!C72&gt;Quartile!$A$3,"🪙 Premium Brand",smartphones_data_clean!C72&gt;Quartile!$A$2,"🔥Affordable Brand",TRUE,"✨ Bronze Brand")</f>
        <v>💎 Ultra Premium Brand</v>
      </c>
      <c r="X72" t="str" cm="1">
        <f t="array" ref="X72">_xlfn.IFS(D72&lt;=Quartile!$D$2,"Low rating",D72&lt;=Quartile!$D$3,"Medium rating",D72&lt;=Quartile!$D$4,"High rating",TRUE,"Extra High Rating")</f>
        <v>Medium rating</v>
      </c>
      <c r="Y72">
        <f t="shared" si="2"/>
        <v>1064.7</v>
      </c>
      <c r="Z72" s="14">
        <f t="shared" si="3"/>
        <v>1.3358845671267253E-2</v>
      </c>
    </row>
    <row r="73" spans="1:26" x14ac:dyDescent="0.25">
      <c r="A73" t="s">
        <v>101</v>
      </c>
      <c r="B73" t="s">
        <v>110</v>
      </c>
      <c r="C73">
        <v>29999</v>
      </c>
      <c r="D73" s="1">
        <v>7.1</v>
      </c>
      <c r="E73">
        <v>1</v>
      </c>
      <c r="F73" t="s">
        <v>101</v>
      </c>
      <c r="G73">
        <v>8</v>
      </c>
      <c r="H73">
        <v>2.2999999999999998</v>
      </c>
      <c r="I73" s="2">
        <v>4410</v>
      </c>
      <c r="J73">
        <v>1</v>
      </c>
      <c r="K73">
        <v>33</v>
      </c>
      <c r="L73">
        <v>6</v>
      </c>
      <c r="M73">
        <v>128</v>
      </c>
      <c r="N73">
        <v>6.14</v>
      </c>
      <c r="O73">
        <v>60</v>
      </c>
      <c r="P73">
        <v>2</v>
      </c>
      <c r="Q73" t="s">
        <v>73</v>
      </c>
      <c r="R73">
        <v>12.2</v>
      </c>
      <c r="S73">
        <v>8</v>
      </c>
      <c r="T73">
        <v>0</v>
      </c>
      <c r="U73">
        <v>2400</v>
      </c>
      <c r="V73">
        <v>1080</v>
      </c>
      <c r="W73" t="str" cm="1">
        <f t="array" ref="W73">_xlfn.IFS(smartphones_data_clean!C73&gt;Quartile!$A$4,"💎 Ultra Premium Brand",smartphones_data_clean!C73&gt;Quartile!$A$3,"🪙 Premium Brand",smartphones_data_clean!C73&gt;Quartile!$A$2,"🔥Affordable Brand",TRUE,"✨ Bronze Brand")</f>
        <v>🪙 Premium Brand</v>
      </c>
      <c r="X73" t="str" cm="1">
        <f t="array" ref="X73">_xlfn.IFS(D73&lt;=Quartile!$D$2,"Low rating",D73&lt;=Quartile!$D$3,"Medium rating",D73&lt;=Quartile!$D$4,"High rating",TRUE,"Extra High Rating")</f>
        <v>Low rating</v>
      </c>
      <c r="Y73">
        <f t="shared" si="2"/>
        <v>916.47500000000002</v>
      </c>
      <c r="Z73" s="14">
        <f t="shared" si="3"/>
        <v>3.0550185006166873E-2</v>
      </c>
    </row>
    <row r="74" spans="1:26" x14ac:dyDescent="0.25">
      <c r="A74" t="s">
        <v>101</v>
      </c>
      <c r="B74" t="s">
        <v>111</v>
      </c>
      <c r="C74">
        <v>53100</v>
      </c>
      <c r="D74" s="1">
        <v>8.6</v>
      </c>
      <c r="E74">
        <v>1</v>
      </c>
      <c r="F74" t="s">
        <v>101</v>
      </c>
      <c r="G74">
        <v>8</v>
      </c>
      <c r="H74">
        <v>2.85</v>
      </c>
      <c r="I74" s="2">
        <v>4355</v>
      </c>
      <c r="J74">
        <v>1</v>
      </c>
      <c r="K74">
        <v>30</v>
      </c>
      <c r="L74">
        <v>8</v>
      </c>
      <c r="M74">
        <v>128</v>
      </c>
      <c r="N74">
        <v>6.3</v>
      </c>
      <c r="O74">
        <v>90</v>
      </c>
      <c r="P74">
        <v>2</v>
      </c>
      <c r="Q74" t="s">
        <v>73</v>
      </c>
      <c r="R74">
        <v>50</v>
      </c>
      <c r="S74">
        <v>11</v>
      </c>
      <c r="T74">
        <v>0</v>
      </c>
      <c r="U74">
        <v>2400</v>
      </c>
      <c r="V74">
        <v>1080</v>
      </c>
      <c r="W74" t="str" cm="1">
        <f t="array" ref="W74">_xlfn.IFS(smartphones_data_clean!C74&gt;Quartile!$A$4,"💎 Ultra Premium Brand",smartphones_data_clean!C74&gt;Quartile!$A$3,"🪙 Premium Brand",smartphones_data_clean!C74&gt;Quartile!$A$2,"🔥Affordable Brand",TRUE,"✨ Bronze Brand")</f>
        <v>💎 Ultra Premium Brand</v>
      </c>
      <c r="X74" t="str" cm="1">
        <f t="array" ref="X74">_xlfn.IFS(D74&lt;=Quartile!$D$2,"Low rating",D74&lt;=Quartile!$D$3,"Medium rating",D74&lt;=Quartile!$D$4,"High rating",TRUE,"Extra High Rating")</f>
        <v>Extra High Rating</v>
      </c>
      <c r="Y74">
        <f t="shared" si="2"/>
        <v>907.21250000000009</v>
      </c>
      <c r="Z74" s="14">
        <f t="shared" si="3"/>
        <v>1.7084981167608287E-2</v>
      </c>
    </row>
    <row r="75" spans="1:26" x14ac:dyDescent="0.25">
      <c r="A75" t="s">
        <v>101</v>
      </c>
      <c r="B75" t="s">
        <v>112</v>
      </c>
      <c r="C75">
        <v>81999</v>
      </c>
      <c r="D75" s="1">
        <v>7.827725437415884</v>
      </c>
      <c r="E75">
        <v>1</v>
      </c>
      <c r="F75" t="s">
        <v>101</v>
      </c>
      <c r="G75">
        <v>8</v>
      </c>
      <c r="H75">
        <v>2.85</v>
      </c>
      <c r="I75" s="2">
        <v>5000</v>
      </c>
      <c r="J75">
        <v>1</v>
      </c>
      <c r="K75">
        <v>30</v>
      </c>
      <c r="L75">
        <v>12</v>
      </c>
      <c r="M75">
        <v>128</v>
      </c>
      <c r="N75">
        <v>6.7</v>
      </c>
      <c r="O75">
        <v>120</v>
      </c>
      <c r="P75">
        <v>3</v>
      </c>
      <c r="Q75" t="s">
        <v>73</v>
      </c>
      <c r="R75">
        <v>50</v>
      </c>
      <c r="S75">
        <v>11</v>
      </c>
      <c r="T75">
        <v>0</v>
      </c>
      <c r="U75">
        <v>3120</v>
      </c>
      <c r="V75">
        <v>1440</v>
      </c>
      <c r="W75" t="str" cm="1">
        <f t="array" ref="W75">_xlfn.IFS(smartphones_data_clean!C75&gt;Quartile!$A$4,"💎 Ultra Premium Brand",smartphones_data_clean!C75&gt;Quartile!$A$3,"🪙 Premium Brand",smartphones_data_clean!C75&gt;Quartile!$A$2,"🔥Affordable Brand",TRUE,"✨ Bronze Brand")</f>
        <v>💎 Ultra Premium Brand</v>
      </c>
      <c r="X75" t="str" cm="1">
        <f t="array" ref="X75">_xlfn.IFS(D75&lt;=Quartile!$D$2,"Low rating",D75&lt;=Quartile!$D$3,"Medium rating",D75&lt;=Quartile!$D$4,"High rating",TRUE,"Extra High Rating")</f>
        <v>Medium rating</v>
      </c>
      <c r="Y75">
        <f t="shared" si="2"/>
        <v>1038.5125</v>
      </c>
      <c r="Z75" s="14">
        <f t="shared" si="3"/>
        <v>1.2664941035866292E-2</v>
      </c>
    </row>
    <row r="76" spans="1:26" x14ac:dyDescent="0.25">
      <c r="A76" t="s">
        <v>101</v>
      </c>
      <c r="B76" t="s">
        <v>113</v>
      </c>
      <c r="C76">
        <v>34990</v>
      </c>
      <c r="D76" s="1">
        <v>6.9</v>
      </c>
      <c r="E76">
        <v>1</v>
      </c>
      <c r="F76" t="s">
        <v>101</v>
      </c>
      <c r="G76">
        <v>8</v>
      </c>
      <c r="H76">
        <v>2.2999999999999998</v>
      </c>
      <c r="I76" s="2">
        <v>4410</v>
      </c>
      <c r="J76">
        <v>1</v>
      </c>
      <c r="K76">
        <v>33</v>
      </c>
      <c r="L76">
        <v>6</v>
      </c>
      <c r="M76">
        <v>128</v>
      </c>
      <c r="N76">
        <v>6.1</v>
      </c>
      <c r="O76">
        <v>90</v>
      </c>
      <c r="P76">
        <v>2</v>
      </c>
      <c r="Q76" t="s">
        <v>73</v>
      </c>
      <c r="R76">
        <v>12.2</v>
      </c>
      <c r="S76">
        <v>8</v>
      </c>
      <c r="T76">
        <v>0</v>
      </c>
      <c r="U76">
        <v>2400</v>
      </c>
      <c r="V76">
        <v>1080</v>
      </c>
      <c r="W76" t="str" cm="1">
        <f t="array" ref="W76">_xlfn.IFS(smartphones_data_clean!C76&gt;Quartile!$A$4,"💎 Ultra Premium Brand",smartphones_data_clean!C76&gt;Quartile!$A$3,"🪙 Premium Brand",smartphones_data_clean!C76&gt;Quartile!$A$2,"🔥Affordable Brand",TRUE,"✨ Bronze Brand")</f>
        <v>🪙 Premium Brand</v>
      </c>
      <c r="X76" t="str" cm="1">
        <f t="array" ref="X76">_xlfn.IFS(D76&lt;=Quartile!$D$2,"Low rating",D76&lt;=Quartile!$D$3,"Medium rating",D76&lt;=Quartile!$D$4,"High rating",TRUE,"Extra High Rating")</f>
        <v>Low rating</v>
      </c>
      <c r="Y76">
        <f t="shared" si="2"/>
        <v>917.97500000000002</v>
      </c>
      <c r="Z76" s="14">
        <f t="shared" si="3"/>
        <v>2.6235352957987998E-2</v>
      </c>
    </row>
    <row r="77" spans="1:26" x14ac:dyDescent="0.25">
      <c r="A77" t="s">
        <v>101</v>
      </c>
      <c r="B77" t="s">
        <v>114</v>
      </c>
      <c r="C77">
        <v>53990</v>
      </c>
      <c r="D77" s="1">
        <v>7.5</v>
      </c>
      <c r="E77">
        <v>1</v>
      </c>
      <c r="F77" t="s">
        <v>101</v>
      </c>
      <c r="G77">
        <v>8</v>
      </c>
      <c r="H77">
        <v>2.2999999999999998</v>
      </c>
      <c r="I77" s="2">
        <v>4830</v>
      </c>
      <c r="J77">
        <v>1</v>
      </c>
      <c r="K77">
        <v>67</v>
      </c>
      <c r="L77">
        <v>8</v>
      </c>
      <c r="M77">
        <v>128</v>
      </c>
      <c r="N77">
        <v>6.6</v>
      </c>
      <c r="O77">
        <v>120</v>
      </c>
      <c r="P77">
        <v>2</v>
      </c>
      <c r="Q77" t="s">
        <v>73</v>
      </c>
      <c r="R77">
        <v>50</v>
      </c>
      <c r="S77">
        <v>10</v>
      </c>
      <c r="T77">
        <v>0</v>
      </c>
      <c r="U77">
        <v>2400</v>
      </c>
      <c r="V77">
        <v>1080</v>
      </c>
      <c r="W77" t="str" cm="1">
        <f t="array" ref="W77">_xlfn.IFS(smartphones_data_clean!C77&gt;Quartile!$A$4,"💎 Ultra Premium Brand",smartphones_data_clean!C77&gt;Quartile!$A$3,"🪙 Premium Brand",smartphones_data_clean!C77&gt;Quartile!$A$2,"🔥Affordable Brand",TRUE,"✨ Bronze Brand")</f>
        <v>💎 Ultra Premium Brand</v>
      </c>
      <c r="X77" t="str" cm="1">
        <f t="array" ref="X77">_xlfn.IFS(D77&lt;=Quartile!$D$2,"Low rating",D77&lt;=Quartile!$D$3,"Medium rating",D77&lt;=Quartile!$D$4,"High rating",TRUE,"Extra High Rating")</f>
        <v>Low rating</v>
      </c>
      <c r="Y77">
        <f t="shared" si="2"/>
        <v>1007.2750000000001</v>
      </c>
      <c r="Z77" s="14">
        <f t="shared" si="3"/>
        <v>1.8656695684386E-2</v>
      </c>
    </row>
    <row r="78" spans="1:26" x14ac:dyDescent="0.25">
      <c r="A78" t="s">
        <v>101</v>
      </c>
      <c r="B78" t="s">
        <v>115</v>
      </c>
      <c r="C78">
        <v>70990</v>
      </c>
      <c r="D78" s="1">
        <v>8</v>
      </c>
      <c r="E78">
        <v>1</v>
      </c>
      <c r="F78" t="s">
        <v>101</v>
      </c>
      <c r="G78">
        <v>8</v>
      </c>
      <c r="H78">
        <v>2.2999999999999998</v>
      </c>
      <c r="I78" s="2">
        <v>5000</v>
      </c>
      <c r="J78">
        <v>1</v>
      </c>
      <c r="K78">
        <v>67</v>
      </c>
      <c r="L78">
        <v>12</v>
      </c>
      <c r="M78">
        <v>256</v>
      </c>
      <c r="N78">
        <v>6.73</v>
      </c>
      <c r="O78">
        <v>120</v>
      </c>
      <c r="P78">
        <v>3</v>
      </c>
      <c r="Q78" t="s">
        <v>73</v>
      </c>
      <c r="R78">
        <v>50</v>
      </c>
      <c r="S78">
        <v>12</v>
      </c>
      <c r="T78">
        <v>0</v>
      </c>
      <c r="U78">
        <v>3120</v>
      </c>
      <c r="V78">
        <v>1440</v>
      </c>
      <c r="W78" t="str" cm="1">
        <f t="array" ref="W78">_xlfn.IFS(smartphones_data_clean!C78&gt;Quartile!$A$4,"💎 Ultra Premium Brand",smartphones_data_clean!C78&gt;Quartile!$A$3,"🪙 Premium Brand",smartphones_data_clean!C78&gt;Quartile!$A$2,"🔥Affordable Brand",TRUE,"✨ Bronze Brand")</f>
        <v>💎 Ultra Premium Brand</v>
      </c>
      <c r="X78" t="str" cm="1">
        <f t="array" ref="X78">_xlfn.IFS(D78&lt;=Quartile!$D$2,"Low rating",D78&lt;=Quartile!$D$3,"Medium rating",D78&lt;=Quartile!$D$4,"High rating",TRUE,"Extra High Rating")</f>
        <v>High rating</v>
      </c>
      <c r="Y78">
        <f t="shared" si="2"/>
        <v>1067.675</v>
      </c>
      <c r="Z78" s="14">
        <f t="shared" si="3"/>
        <v>1.5039794337230595E-2</v>
      </c>
    </row>
    <row r="79" spans="1:26" x14ac:dyDescent="0.25">
      <c r="A79" t="s">
        <v>116</v>
      </c>
      <c r="B79" t="s">
        <v>117</v>
      </c>
      <c r="C79">
        <v>32990</v>
      </c>
      <c r="D79" s="1">
        <v>8.5</v>
      </c>
      <c r="E79">
        <v>1</v>
      </c>
      <c r="F79" t="s">
        <v>72</v>
      </c>
      <c r="G79">
        <v>8</v>
      </c>
      <c r="H79">
        <v>2.4</v>
      </c>
      <c r="I79" s="2">
        <v>4300</v>
      </c>
      <c r="J79">
        <v>1</v>
      </c>
      <c r="K79">
        <v>66</v>
      </c>
      <c r="L79">
        <v>6</v>
      </c>
      <c r="M79">
        <v>128</v>
      </c>
      <c r="N79">
        <v>6.57</v>
      </c>
      <c r="O79">
        <v>120</v>
      </c>
      <c r="P79">
        <v>4</v>
      </c>
      <c r="Q79" t="s">
        <v>73</v>
      </c>
      <c r="R79">
        <v>108</v>
      </c>
      <c r="S79">
        <v>32</v>
      </c>
      <c r="T79">
        <v>0</v>
      </c>
      <c r="U79">
        <v>2340</v>
      </c>
      <c r="V79">
        <v>1080</v>
      </c>
      <c r="W79" t="str" cm="1">
        <f t="array" ref="W79">_xlfn.IFS(smartphones_data_clean!C79&gt;Quartile!$A$4,"💎 Ultra Premium Brand",smartphones_data_clean!C79&gt;Quartile!$A$3,"🪙 Premium Brand",smartphones_data_clean!C79&gt;Quartile!$A$2,"🔥Affordable Brand",TRUE,"✨ Bronze Brand")</f>
        <v>🪙 Premium Brand</v>
      </c>
      <c r="X79" t="str" cm="1">
        <f t="array" ref="X79">_xlfn.IFS(D79&lt;=Quartile!$D$2,"Low rating",D79&lt;=Quartile!$D$3,"Medium rating",D79&lt;=Quartile!$D$4,"High rating",TRUE,"Extra High Rating")</f>
        <v>Extra High Rating</v>
      </c>
      <c r="Y79">
        <f t="shared" si="2"/>
        <v>900.80000000000007</v>
      </c>
      <c r="Z79" s="14">
        <f t="shared" si="3"/>
        <v>2.7305244013337376E-2</v>
      </c>
    </row>
    <row r="80" spans="1:26" x14ac:dyDescent="0.25">
      <c r="A80" t="s">
        <v>116</v>
      </c>
      <c r="B80" t="s">
        <v>118</v>
      </c>
      <c r="C80">
        <v>24990</v>
      </c>
      <c r="D80" s="1">
        <v>7.5</v>
      </c>
      <c r="E80">
        <v>1</v>
      </c>
      <c r="F80" t="s">
        <v>76</v>
      </c>
      <c r="G80">
        <v>8</v>
      </c>
      <c r="H80">
        <v>2</v>
      </c>
      <c r="I80" s="2">
        <v>4300</v>
      </c>
      <c r="J80">
        <v>1</v>
      </c>
      <c r="K80">
        <v>66</v>
      </c>
      <c r="L80">
        <v>8</v>
      </c>
      <c r="M80">
        <v>128</v>
      </c>
      <c r="N80">
        <v>6.67</v>
      </c>
      <c r="O80">
        <v>120</v>
      </c>
      <c r="P80">
        <v>3</v>
      </c>
      <c r="Q80" t="s">
        <v>73</v>
      </c>
      <c r="R80">
        <v>64</v>
      </c>
      <c r="S80">
        <v>16</v>
      </c>
      <c r="T80">
        <v>0</v>
      </c>
      <c r="U80">
        <v>2340</v>
      </c>
      <c r="V80">
        <v>1080</v>
      </c>
      <c r="W80" t="str" cm="1">
        <f t="array" ref="W80">_xlfn.IFS(smartphones_data_clean!C80&gt;Quartile!$A$4,"💎 Ultra Premium Brand",smartphones_data_clean!C80&gt;Quartile!$A$3,"🪙 Premium Brand",smartphones_data_clean!C80&gt;Quartile!$A$2,"🔥Affordable Brand",TRUE,"✨ Bronze Brand")</f>
        <v>🪙 Premium Brand</v>
      </c>
      <c r="X80" t="str" cm="1">
        <f t="array" ref="X80">_xlfn.IFS(D80&lt;=Quartile!$D$2,"Low rating",D80&lt;=Quartile!$D$3,"Medium rating",D80&lt;=Quartile!$D$4,"High rating",TRUE,"Extra High Rating")</f>
        <v>Low rating</v>
      </c>
      <c r="Y80">
        <f t="shared" si="2"/>
        <v>901.1</v>
      </c>
      <c r="Z80" s="14">
        <f t="shared" si="3"/>
        <v>3.6058423369347739E-2</v>
      </c>
    </row>
    <row r="81" spans="1:26" x14ac:dyDescent="0.25">
      <c r="A81" t="s">
        <v>116</v>
      </c>
      <c r="B81" t="s">
        <v>119</v>
      </c>
      <c r="C81">
        <v>39990</v>
      </c>
      <c r="D81" s="1">
        <v>8.8000000000000007</v>
      </c>
      <c r="E81">
        <v>1</v>
      </c>
      <c r="F81" t="s">
        <v>72</v>
      </c>
      <c r="G81">
        <v>8</v>
      </c>
      <c r="H81">
        <v>2.5</v>
      </c>
      <c r="I81" s="2">
        <v>4800</v>
      </c>
      <c r="J81">
        <v>1</v>
      </c>
      <c r="K81">
        <v>66</v>
      </c>
      <c r="L81">
        <v>12</v>
      </c>
      <c r="M81">
        <v>512</v>
      </c>
      <c r="N81">
        <v>6.67</v>
      </c>
      <c r="O81">
        <v>120</v>
      </c>
      <c r="P81">
        <v>3</v>
      </c>
      <c r="Q81" t="s">
        <v>73</v>
      </c>
      <c r="R81">
        <v>54</v>
      </c>
      <c r="S81">
        <v>32</v>
      </c>
      <c r="T81">
        <v>0</v>
      </c>
      <c r="U81">
        <v>2400</v>
      </c>
      <c r="V81">
        <v>1080</v>
      </c>
      <c r="W81" t="str" cm="1">
        <f t="array" ref="W81">_xlfn.IFS(smartphones_data_clean!C81&gt;Quartile!$A$4,"💎 Ultra Premium Brand",smartphones_data_clean!C81&gt;Quartile!$A$3,"🪙 Premium Brand",smartphones_data_clean!C81&gt;Quartile!$A$2,"🔥Affordable Brand",TRUE,"✨ Bronze Brand")</f>
        <v>💎 Ultra Premium Brand</v>
      </c>
      <c r="X81" t="str" cm="1">
        <f t="array" ref="X81">_xlfn.IFS(D81&lt;=Quartile!$D$2,"Low rating",D81&lt;=Quartile!$D$3,"Medium rating",D81&lt;=Quartile!$D$4,"High rating",TRUE,"Extra High Rating")</f>
        <v>Extra High Rating</v>
      </c>
      <c r="Y81">
        <f t="shared" si="2"/>
        <v>1078.825</v>
      </c>
      <c r="Z81" s="14">
        <f t="shared" si="3"/>
        <v>2.6977369342335585E-2</v>
      </c>
    </row>
    <row r="82" spans="1:26" x14ac:dyDescent="0.25">
      <c r="A82" t="s">
        <v>116</v>
      </c>
      <c r="B82" t="s">
        <v>120</v>
      </c>
      <c r="C82">
        <v>30990</v>
      </c>
      <c r="D82" s="1">
        <v>8.6</v>
      </c>
      <c r="E82">
        <v>1</v>
      </c>
      <c r="F82" t="s">
        <v>72</v>
      </c>
      <c r="G82">
        <v>8</v>
      </c>
      <c r="H82">
        <v>2.5</v>
      </c>
      <c r="I82" s="2">
        <v>4800</v>
      </c>
      <c r="J82">
        <v>1</v>
      </c>
      <c r="K82">
        <v>66</v>
      </c>
      <c r="L82">
        <v>8</v>
      </c>
      <c r="M82">
        <v>256</v>
      </c>
      <c r="N82">
        <v>6.67</v>
      </c>
      <c r="O82">
        <v>120</v>
      </c>
      <c r="P82">
        <v>3</v>
      </c>
      <c r="Q82" t="s">
        <v>73</v>
      </c>
      <c r="R82">
        <v>54</v>
      </c>
      <c r="S82">
        <v>32</v>
      </c>
      <c r="T82">
        <v>0</v>
      </c>
      <c r="U82">
        <v>2400</v>
      </c>
      <c r="V82">
        <v>1080</v>
      </c>
      <c r="W82" t="str" cm="1">
        <f t="array" ref="W82">_xlfn.IFS(smartphones_data_clean!C82&gt;Quartile!$A$4,"💎 Ultra Premium Brand",smartphones_data_clean!C82&gt;Quartile!$A$3,"🪙 Premium Brand",smartphones_data_clean!C82&gt;Quartile!$A$2,"🔥Affordable Brand",TRUE,"✨ Bronze Brand")</f>
        <v>🪙 Premium Brand</v>
      </c>
      <c r="X82" t="str" cm="1">
        <f t="array" ref="X82">_xlfn.IFS(D82&lt;=Quartile!$D$2,"Low rating",D82&lt;=Quartile!$D$3,"Medium rating",D82&lt;=Quartile!$D$4,"High rating",TRUE,"Extra High Rating")</f>
        <v>Extra High Rating</v>
      </c>
      <c r="Y82">
        <f t="shared" si="2"/>
        <v>1026.825</v>
      </c>
      <c r="Z82" s="14">
        <f t="shared" si="3"/>
        <v>3.3134075508228465E-2</v>
      </c>
    </row>
    <row r="83" spans="1:26" x14ac:dyDescent="0.25">
      <c r="A83" t="s">
        <v>116</v>
      </c>
      <c r="B83" t="s">
        <v>121</v>
      </c>
      <c r="C83">
        <v>54990</v>
      </c>
      <c r="D83" s="1">
        <v>7.8250340136054453</v>
      </c>
      <c r="E83">
        <v>1</v>
      </c>
      <c r="F83" t="s">
        <v>72</v>
      </c>
      <c r="G83">
        <v>8</v>
      </c>
      <c r="H83">
        <v>3</v>
      </c>
      <c r="I83" s="2">
        <v>4500</v>
      </c>
      <c r="J83">
        <v>1</v>
      </c>
      <c r="K83">
        <v>100</v>
      </c>
      <c r="L83">
        <v>12</v>
      </c>
      <c r="M83">
        <v>256</v>
      </c>
      <c r="N83">
        <v>6.78</v>
      </c>
      <c r="O83">
        <v>120</v>
      </c>
      <c r="P83">
        <v>3</v>
      </c>
      <c r="Q83" t="s">
        <v>73</v>
      </c>
      <c r="R83">
        <v>200</v>
      </c>
      <c r="S83">
        <v>50</v>
      </c>
      <c r="T83">
        <v>0</v>
      </c>
      <c r="U83">
        <v>2652</v>
      </c>
      <c r="V83">
        <v>1200</v>
      </c>
      <c r="W83" t="str" cm="1">
        <f t="array" ref="W83">_xlfn.IFS(smartphones_data_clean!C83&gt;Quartile!$A$4,"💎 Ultra Premium Brand",smartphones_data_clean!C83&gt;Quartile!$A$3,"🪙 Premium Brand",smartphones_data_clean!C83&gt;Quartile!$A$2,"🔥Affordable Brand",TRUE,"✨ Bronze Brand")</f>
        <v>💎 Ultra Premium Brand</v>
      </c>
      <c r="X83" t="str" cm="1">
        <f t="array" ref="X83">_xlfn.IFS(D83&lt;=Quartile!$D$2,"Low rating",D83&lt;=Quartile!$D$3,"Medium rating",D83&lt;=Quartile!$D$4,"High rating",TRUE,"Extra High Rating")</f>
        <v>Medium rating</v>
      </c>
      <c r="Y83">
        <f t="shared" si="2"/>
        <v>971.15</v>
      </c>
      <c r="Z83" s="14">
        <f t="shared" si="3"/>
        <v>1.766048372431351E-2</v>
      </c>
    </row>
    <row r="84" spans="1:26" x14ac:dyDescent="0.25">
      <c r="A84" t="s">
        <v>116</v>
      </c>
      <c r="B84" t="s">
        <v>122</v>
      </c>
      <c r="C84">
        <v>94990</v>
      </c>
      <c r="D84" s="1">
        <v>7.8249318801089958</v>
      </c>
      <c r="E84">
        <v>1</v>
      </c>
      <c r="F84" t="s">
        <v>72</v>
      </c>
      <c r="G84">
        <v>8</v>
      </c>
      <c r="H84">
        <v>3</v>
      </c>
      <c r="I84" s="2">
        <v>4600</v>
      </c>
      <c r="J84">
        <v>1</v>
      </c>
      <c r="K84">
        <v>120</v>
      </c>
      <c r="L84">
        <v>12</v>
      </c>
      <c r="M84">
        <v>512</v>
      </c>
      <c r="N84">
        <v>6.76</v>
      </c>
      <c r="O84">
        <v>120</v>
      </c>
      <c r="P84">
        <v>4</v>
      </c>
      <c r="Q84" t="s">
        <v>73</v>
      </c>
      <c r="R84">
        <v>50</v>
      </c>
      <c r="S84">
        <v>13</v>
      </c>
      <c r="T84">
        <v>0</v>
      </c>
      <c r="U84">
        <v>2772</v>
      </c>
      <c r="V84">
        <v>1344</v>
      </c>
      <c r="W84" t="str" cm="1">
        <f t="array" ref="W84">_xlfn.IFS(smartphones_data_clean!C84&gt;Quartile!$A$4,"💎 Ultra Premium Brand",smartphones_data_clean!C84&gt;Quartile!$A$3,"🪙 Premium Brand",smartphones_data_clean!C84&gt;Quartile!$A$2,"🔥Affordable Brand",TRUE,"✨ Bronze Brand")</f>
        <v>💎 Ultra Premium Brand</v>
      </c>
      <c r="X84" t="str" cm="1">
        <f t="array" ref="X84">_xlfn.IFS(D84&lt;=Quartile!$D$2,"Low rating",D84&lt;=Quartile!$D$3,"Medium rating",D84&lt;=Quartile!$D$4,"High rating",TRUE,"Extra High Rating")</f>
        <v>Medium rating</v>
      </c>
      <c r="Y84">
        <f t="shared" si="2"/>
        <v>1044.3499999999999</v>
      </c>
      <c r="Z84" s="14">
        <f t="shared" si="3"/>
        <v>1.0994315191072744E-2</v>
      </c>
    </row>
    <row r="85" spans="1:26" x14ac:dyDescent="0.25">
      <c r="A85" t="s">
        <v>116</v>
      </c>
      <c r="B85" t="s">
        <v>123</v>
      </c>
      <c r="C85">
        <v>9999</v>
      </c>
      <c r="D85" s="1">
        <v>6.8</v>
      </c>
      <c r="E85">
        <v>1</v>
      </c>
      <c r="F85" t="s">
        <v>72</v>
      </c>
      <c r="G85">
        <v>8</v>
      </c>
      <c r="H85">
        <v>2.2000000000000002</v>
      </c>
      <c r="I85" s="2">
        <v>5000</v>
      </c>
      <c r="J85">
        <v>0</v>
      </c>
      <c r="K85">
        <v>33</v>
      </c>
      <c r="L85">
        <v>4</v>
      </c>
      <c r="M85">
        <v>128</v>
      </c>
      <c r="N85">
        <v>6.5</v>
      </c>
      <c r="O85">
        <v>60</v>
      </c>
      <c r="P85">
        <v>1</v>
      </c>
      <c r="Q85" t="s">
        <v>73</v>
      </c>
      <c r="R85">
        <v>13</v>
      </c>
      <c r="S85">
        <v>5</v>
      </c>
      <c r="T85">
        <v>1</v>
      </c>
      <c r="U85">
        <v>1600</v>
      </c>
      <c r="V85">
        <v>720</v>
      </c>
      <c r="W85" t="str" cm="1">
        <f t="array" ref="W85">_xlfn.IFS(smartphones_data_clean!C85&gt;Quartile!$A$4,"💎 Ultra Premium Brand",smartphones_data_clean!C85&gt;Quartile!$A$3,"🪙 Premium Brand",smartphones_data_clean!C85&gt;Quartile!$A$2,"🔥Affordable Brand",TRUE,"✨ Bronze Brand")</f>
        <v>✨ Bronze Brand</v>
      </c>
      <c r="X85" t="str" cm="1">
        <f t="array" ref="X85">_xlfn.IFS(D85&lt;=Quartile!$D$2,"Low rating",D85&lt;=Quartile!$D$3,"Medium rating",D85&lt;=Quartile!$D$4,"High rating",TRUE,"Extra High Rating")</f>
        <v>Low rating</v>
      </c>
      <c r="Y85">
        <f t="shared" si="2"/>
        <v>1034.05</v>
      </c>
      <c r="Z85" s="14">
        <f t="shared" si="3"/>
        <v>0.10341534153415341</v>
      </c>
    </row>
    <row r="86" spans="1:26" x14ac:dyDescent="0.25">
      <c r="A86" t="s">
        <v>116</v>
      </c>
      <c r="B86" t="s">
        <v>124</v>
      </c>
      <c r="C86">
        <v>13999</v>
      </c>
      <c r="D86" s="1">
        <v>7.1</v>
      </c>
      <c r="E86">
        <v>0</v>
      </c>
      <c r="F86" t="s">
        <v>83</v>
      </c>
      <c r="G86">
        <v>8</v>
      </c>
      <c r="H86">
        <v>2</v>
      </c>
      <c r="I86" s="2">
        <v>5000</v>
      </c>
      <c r="J86">
        <v>1</v>
      </c>
      <c r="K86">
        <v>10</v>
      </c>
      <c r="L86">
        <v>4</v>
      </c>
      <c r="M86">
        <v>64</v>
      </c>
      <c r="N86">
        <v>6.5</v>
      </c>
      <c r="O86">
        <v>60</v>
      </c>
      <c r="P86">
        <v>3</v>
      </c>
      <c r="Q86" t="s">
        <v>73</v>
      </c>
      <c r="R86">
        <v>50</v>
      </c>
      <c r="S86">
        <v>5</v>
      </c>
      <c r="T86">
        <v>1</v>
      </c>
      <c r="U86">
        <v>1600</v>
      </c>
      <c r="V86">
        <v>720</v>
      </c>
      <c r="W86" t="str" cm="1">
        <f t="array" ref="W86">_xlfn.IFS(smartphones_data_clean!C86&gt;Quartile!$A$4,"💎 Ultra Premium Brand",smartphones_data_clean!C86&gt;Quartile!$A$3,"🪙 Premium Brand",smartphones_data_clean!C86&gt;Quartile!$A$2,"🔥Affordable Brand",TRUE,"✨ Bronze Brand")</f>
        <v>🔥Affordable Brand</v>
      </c>
      <c r="X86" t="str" cm="1">
        <f t="array" ref="X86">_xlfn.IFS(D86&lt;=Quartile!$D$2,"Low rating",D86&lt;=Quartile!$D$3,"Medium rating",D86&lt;=Quartile!$D$4,"High rating",TRUE,"Extra High Rating")</f>
        <v>Low rating</v>
      </c>
      <c r="Y86">
        <f t="shared" si="2"/>
        <v>1018.8999999999999</v>
      </c>
      <c r="Z86" s="14">
        <f t="shared" si="3"/>
        <v>7.2783770269304937E-2</v>
      </c>
    </row>
    <row r="87" spans="1:26" x14ac:dyDescent="0.25">
      <c r="A87" t="s">
        <v>116</v>
      </c>
      <c r="B87" t="s">
        <v>125</v>
      </c>
      <c r="C87">
        <v>13999</v>
      </c>
      <c r="D87" s="1">
        <v>7.5</v>
      </c>
      <c r="E87">
        <v>0</v>
      </c>
      <c r="F87" t="s">
        <v>83</v>
      </c>
      <c r="G87">
        <v>8</v>
      </c>
      <c r="H87">
        <v>2.2999999999999998</v>
      </c>
      <c r="I87" s="2">
        <v>5000</v>
      </c>
      <c r="J87">
        <v>1</v>
      </c>
      <c r="K87">
        <v>22</v>
      </c>
      <c r="L87">
        <v>6</v>
      </c>
      <c r="M87">
        <v>128</v>
      </c>
      <c r="N87">
        <v>6.75</v>
      </c>
      <c r="O87">
        <v>90</v>
      </c>
      <c r="P87">
        <v>4</v>
      </c>
      <c r="Q87" t="s">
        <v>73</v>
      </c>
      <c r="R87">
        <v>50</v>
      </c>
      <c r="S87">
        <v>8</v>
      </c>
      <c r="T87">
        <v>1</v>
      </c>
      <c r="U87">
        <v>1600</v>
      </c>
      <c r="V87">
        <v>720</v>
      </c>
      <c r="W87" t="str" cm="1">
        <f t="array" ref="W87">_xlfn.IFS(smartphones_data_clean!C87&gt;Quartile!$A$4,"💎 Ultra Premium Brand",smartphones_data_clean!C87&gt;Quartile!$A$3,"🪙 Premium Brand",smartphones_data_clean!C87&gt;Quartile!$A$2,"🔥Affordable Brand",TRUE,"✨ Bronze Brand")</f>
        <v>🔥Affordable Brand</v>
      </c>
      <c r="X87" t="str" cm="1">
        <f t="array" ref="X87">_xlfn.IFS(D87&lt;=Quartile!$D$2,"Low rating",D87&lt;=Quartile!$D$3,"Medium rating",D87&lt;=Quartile!$D$4,"High rating",TRUE,"Extra High Rating")</f>
        <v>Low rating</v>
      </c>
      <c r="Y87">
        <f t="shared" si="2"/>
        <v>1034.875</v>
      </c>
      <c r="Z87" s="14">
        <f t="shared" si="3"/>
        <v>7.3924923208800633E-2</v>
      </c>
    </row>
    <row r="88" spans="1:26" x14ac:dyDescent="0.25">
      <c r="A88" t="s">
        <v>116</v>
      </c>
      <c r="B88" t="s">
        <v>126</v>
      </c>
      <c r="C88">
        <v>16999</v>
      </c>
      <c r="D88" s="1">
        <v>7.6</v>
      </c>
      <c r="E88">
        <v>0</v>
      </c>
      <c r="F88" t="s">
        <v>72</v>
      </c>
      <c r="G88">
        <v>8</v>
      </c>
      <c r="H88">
        <v>2.4</v>
      </c>
      <c r="I88" s="2">
        <v>4000</v>
      </c>
      <c r="J88">
        <v>1</v>
      </c>
      <c r="K88">
        <v>22</v>
      </c>
      <c r="L88">
        <v>6</v>
      </c>
      <c r="M88">
        <v>128</v>
      </c>
      <c r="N88">
        <v>6.7</v>
      </c>
      <c r="O88">
        <v>90</v>
      </c>
      <c r="P88">
        <v>4</v>
      </c>
      <c r="Q88" t="s">
        <v>73</v>
      </c>
      <c r="R88">
        <v>64</v>
      </c>
      <c r="S88">
        <v>16</v>
      </c>
      <c r="T88">
        <v>0</v>
      </c>
      <c r="U88">
        <v>2388</v>
      </c>
      <c r="V88">
        <v>1080</v>
      </c>
      <c r="W88" t="str" cm="1">
        <f t="array" ref="W88">_xlfn.IFS(smartphones_data_clean!C88&gt;Quartile!$A$4,"💎 Ultra Premium Brand",smartphones_data_clean!C88&gt;Quartile!$A$3,"🪙 Premium Brand",smartphones_data_clean!C88&gt;Quartile!$A$2,"🔥Affordable Brand",TRUE,"✨ Bronze Brand")</f>
        <v>🔥Affordable Brand</v>
      </c>
      <c r="X88" t="str" cm="1">
        <f t="array" ref="X88">_xlfn.IFS(D88&lt;=Quartile!$D$2,"Low rating",D88&lt;=Quartile!$D$3,"Medium rating",D88&lt;=Quartile!$D$4,"High rating",TRUE,"Extra High Rating")</f>
        <v>Medium rating</v>
      </c>
      <c r="Y88">
        <f t="shared" si="2"/>
        <v>834.90000000000009</v>
      </c>
      <c r="Z88" s="14">
        <f t="shared" si="3"/>
        <v>4.9114653803164897E-2</v>
      </c>
    </row>
    <row r="89" spans="1:26" x14ac:dyDescent="0.25">
      <c r="A89" t="s">
        <v>116</v>
      </c>
      <c r="B89" t="s">
        <v>127</v>
      </c>
      <c r="C89">
        <v>14990</v>
      </c>
      <c r="D89" s="1">
        <v>7.5</v>
      </c>
      <c r="E89">
        <v>1</v>
      </c>
      <c r="F89" t="s">
        <v>72</v>
      </c>
      <c r="G89">
        <v>8</v>
      </c>
      <c r="H89">
        <v>2.2000000000000002</v>
      </c>
      <c r="I89" s="2">
        <v>5000</v>
      </c>
      <c r="J89">
        <v>1</v>
      </c>
      <c r="K89">
        <v>22</v>
      </c>
      <c r="L89">
        <v>6</v>
      </c>
      <c r="M89">
        <v>128</v>
      </c>
      <c r="N89">
        <v>6.5</v>
      </c>
      <c r="O89">
        <v>60</v>
      </c>
      <c r="P89">
        <v>3</v>
      </c>
      <c r="Q89" t="s">
        <v>73</v>
      </c>
      <c r="R89">
        <v>48</v>
      </c>
      <c r="S89">
        <v>8</v>
      </c>
      <c r="T89">
        <v>1</v>
      </c>
      <c r="U89">
        <v>1600</v>
      </c>
      <c r="V89">
        <v>720</v>
      </c>
      <c r="W89" t="str" cm="1">
        <f t="array" ref="W89">_xlfn.IFS(smartphones_data_clean!C89&gt;Quartile!$A$4,"💎 Ultra Premium Brand",smartphones_data_clean!C89&gt;Quartile!$A$3,"🪙 Premium Brand",smartphones_data_clean!C89&gt;Quartile!$A$2,"🔥Affordable Brand",TRUE,"✨ Bronze Brand")</f>
        <v>🔥Affordable Brand</v>
      </c>
      <c r="X89" t="str" cm="1">
        <f t="array" ref="X89">_xlfn.IFS(D89&lt;=Quartile!$D$2,"Low rating",D89&lt;=Quartile!$D$3,"Medium rating",D89&lt;=Quartile!$D$4,"High rating",TRUE,"Extra High Rating")</f>
        <v>Low rating</v>
      </c>
      <c r="Y89">
        <f t="shared" si="2"/>
        <v>1033.3500000000001</v>
      </c>
      <c r="Z89" s="14">
        <f t="shared" si="3"/>
        <v>6.8935957304869927E-2</v>
      </c>
    </row>
    <row r="90" spans="1:26" x14ac:dyDescent="0.25">
      <c r="A90" t="s">
        <v>116</v>
      </c>
      <c r="B90" t="s">
        <v>128</v>
      </c>
      <c r="C90">
        <v>16999</v>
      </c>
      <c r="D90" s="1">
        <v>8</v>
      </c>
      <c r="E90">
        <v>1</v>
      </c>
      <c r="F90" t="s">
        <v>72</v>
      </c>
      <c r="G90">
        <v>8</v>
      </c>
      <c r="H90">
        <v>2.2000000000000002</v>
      </c>
      <c r="I90" s="2">
        <v>4800</v>
      </c>
      <c r="J90">
        <v>1</v>
      </c>
      <c r="K90">
        <v>66</v>
      </c>
      <c r="L90">
        <v>8</v>
      </c>
      <c r="M90">
        <v>128</v>
      </c>
      <c r="N90">
        <v>6.81</v>
      </c>
      <c r="O90">
        <v>60</v>
      </c>
      <c r="P90">
        <v>3</v>
      </c>
      <c r="Q90" t="s">
        <v>73</v>
      </c>
      <c r="R90">
        <v>48</v>
      </c>
      <c r="S90">
        <v>16</v>
      </c>
      <c r="T90">
        <v>0</v>
      </c>
      <c r="U90">
        <v>2388</v>
      </c>
      <c r="V90">
        <v>1080</v>
      </c>
      <c r="W90" t="str" cm="1">
        <f t="array" ref="W90">_xlfn.IFS(smartphones_data_clean!C90&gt;Quartile!$A$4,"💎 Ultra Premium Brand",smartphones_data_clean!C90&gt;Quartile!$A$3,"🪙 Premium Brand",smartphones_data_clean!C90&gt;Quartile!$A$2,"🔥Affordable Brand",TRUE,"✨ Bronze Brand")</f>
        <v>🔥Affordable Brand</v>
      </c>
      <c r="X90" t="str" cm="1">
        <f t="array" ref="X90">_xlfn.IFS(D90&lt;=Quartile!$D$2,"Low rating",D90&lt;=Quartile!$D$3,"Medium rating",D90&lt;=Quartile!$D$4,"High rating",TRUE,"Extra High Rating")</f>
        <v>High rating</v>
      </c>
      <c r="Y90">
        <f t="shared" si="2"/>
        <v>998.15000000000009</v>
      </c>
      <c r="Z90" s="14">
        <f t="shared" si="3"/>
        <v>5.8718159891758347E-2</v>
      </c>
    </row>
    <row r="91" spans="1:26" x14ac:dyDescent="0.25">
      <c r="A91" t="s">
        <v>116</v>
      </c>
      <c r="B91" t="s">
        <v>129</v>
      </c>
      <c r="C91">
        <v>27999</v>
      </c>
      <c r="D91" s="1">
        <v>8.1</v>
      </c>
      <c r="E91">
        <v>1</v>
      </c>
      <c r="F91" t="s">
        <v>72</v>
      </c>
      <c r="G91">
        <v>8</v>
      </c>
      <c r="H91">
        <v>2.2000000000000002</v>
      </c>
      <c r="I91" s="2">
        <v>5100</v>
      </c>
      <c r="J91">
        <v>1</v>
      </c>
      <c r="K91">
        <v>40</v>
      </c>
      <c r="L91">
        <v>8</v>
      </c>
      <c r="M91">
        <v>256</v>
      </c>
      <c r="N91">
        <v>6.67</v>
      </c>
      <c r="O91">
        <v>120</v>
      </c>
      <c r="P91">
        <v>3</v>
      </c>
      <c r="Q91" t="s">
        <v>73</v>
      </c>
      <c r="R91">
        <v>64</v>
      </c>
      <c r="S91">
        <v>16</v>
      </c>
      <c r="T91">
        <v>0</v>
      </c>
      <c r="U91">
        <v>2400</v>
      </c>
      <c r="V91">
        <v>1080</v>
      </c>
      <c r="W91" t="str" cm="1">
        <f t="array" ref="W91">_xlfn.IFS(smartphones_data_clean!C91&gt;Quartile!$A$4,"💎 Ultra Premium Brand",smartphones_data_clean!C91&gt;Quartile!$A$3,"🪙 Premium Brand",smartphones_data_clean!C91&gt;Quartile!$A$2,"🔥Affordable Brand",TRUE,"✨ Bronze Brand")</f>
        <v>🪙 Premium Brand</v>
      </c>
      <c r="X91" t="str" cm="1">
        <f t="array" ref="X91">_xlfn.IFS(D91&lt;=Quartile!$D$2,"Low rating",D91&lt;=Quartile!$D$3,"Medium rating",D91&lt;=Quartile!$D$4,"High rating",TRUE,"Extra High Rating")</f>
        <v>High rating</v>
      </c>
      <c r="Y91">
        <f t="shared" si="2"/>
        <v>1084.1499999999999</v>
      </c>
      <c r="Z91" s="14">
        <f t="shared" si="3"/>
        <v>3.8721025750919673E-2</v>
      </c>
    </row>
    <row r="92" spans="1:26" x14ac:dyDescent="0.25">
      <c r="A92" t="s">
        <v>130</v>
      </c>
      <c r="B92" t="s">
        <v>131</v>
      </c>
      <c r="C92">
        <v>10949</v>
      </c>
      <c r="D92" s="1">
        <v>6.6</v>
      </c>
      <c r="E92">
        <v>0</v>
      </c>
      <c r="F92" t="s">
        <v>132</v>
      </c>
      <c r="G92">
        <v>8</v>
      </c>
      <c r="H92">
        <v>2.36</v>
      </c>
      <c r="I92" s="2">
        <v>3000</v>
      </c>
      <c r="J92">
        <v>0</v>
      </c>
      <c r="K92">
        <v>33</v>
      </c>
      <c r="L92">
        <v>4</v>
      </c>
      <c r="M92">
        <v>64</v>
      </c>
      <c r="N92">
        <v>5.84</v>
      </c>
      <c r="O92">
        <v>60</v>
      </c>
      <c r="P92">
        <v>2</v>
      </c>
      <c r="Q92" t="s">
        <v>73</v>
      </c>
      <c r="R92">
        <v>13</v>
      </c>
      <c r="S92">
        <v>16</v>
      </c>
      <c r="T92">
        <v>1</v>
      </c>
      <c r="U92">
        <v>2280</v>
      </c>
      <c r="V92">
        <v>1080</v>
      </c>
      <c r="W92" t="str" cm="1">
        <f t="array" ref="W92">_xlfn.IFS(smartphones_data_clean!C92&gt;Quartile!$A$4,"💎 Ultra Premium Brand",smartphones_data_clean!C92&gt;Quartile!$A$3,"🪙 Premium Brand",smartphones_data_clean!C92&gt;Quartile!$A$2,"🔥Affordable Brand",TRUE,"✨ Bronze Brand")</f>
        <v>✨ Bronze Brand</v>
      </c>
      <c r="X92" t="str" cm="1">
        <f t="array" ref="X92">_xlfn.IFS(D92&lt;=Quartile!$D$2,"Low rating",D92&lt;=Quartile!$D$3,"Medium rating",D92&lt;=Quartile!$D$4,"High rating",TRUE,"Extra High Rating")</f>
        <v>Low rating</v>
      </c>
      <c r="Y92">
        <f t="shared" si="2"/>
        <v>621.28999999999985</v>
      </c>
      <c r="Z92" s="14">
        <f t="shared" si="3"/>
        <v>5.6743994885377645E-2</v>
      </c>
    </row>
    <row r="93" spans="1:26" x14ac:dyDescent="0.25">
      <c r="A93" t="s">
        <v>130</v>
      </c>
      <c r="B93" t="s">
        <v>133</v>
      </c>
      <c r="C93">
        <v>214990</v>
      </c>
      <c r="D93" s="1">
        <v>7.8245179063360926</v>
      </c>
      <c r="E93">
        <v>1</v>
      </c>
      <c r="F93" t="s">
        <v>132</v>
      </c>
      <c r="G93">
        <v>8</v>
      </c>
      <c r="H93">
        <v>2.86</v>
      </c>
      <c r="I93" s="2">
        <v>4500</v>
      </c>
      <c r="J93">
        <v>1</v>
      </c>
      <c r="K93">
        <v>33</v>
      </c>
      <c r="L93">
        <v>12</v>
      </c>
      <c r="M93">
        <v>512</v>
      </c>
      <c r="N93">
        <v>6.53</v>
      </c>
      <c r="O93">
        <v>60</v>
      </c>
      <c r="P93">
        <v>4</v>
      </c>
      <c r="Q93" t="s">
        <v>73</v>
      </c>
      <c r="R93">
        <v>40</v>
      </c>
      <c r="S93">
        <v>32</v>
      </c>
      <c r="T93">
        <v>1</v>
      </c>
      <c r="U93">
        <v>2400</v>
      </c>
      <c r="V93">
        <v>1176</v>
      </c>
      <c r="W93" t="str" cm="1">
        <f t="array" ref="W93">_xlfn.IFS(smartphones_data_clean!C93&gt;Quartile!$A$4,"💎 Ultra Premium Brand",smartphones_data_clean!C93&gt;Quartile!$A$3,"🪙 Premium Brand",smartphones_data_clean!C93&gt;Quartile!$A$2,"🔥Affordable Brand",TRUE,"✨ Bronze Brand")</f>
        <v>💎 Ultra Premium Brand</v>
      </c>
      <c r="X93" t="str" cm="1">
        <f t="array" ref="X93">_xlfn.IFS(D93&lt;=Quartile!$D$2,"Low rating",D93&lt;=Quartile!$D$3,"Medium rating",D93&lt;=Quartile!$D$4,"High rating",TRUE,"Extra High Rating")</f>
        <v>Medium rating</v>
      </c>
      <c r="Y93">
        <f t="shared" si="2"/>
        <v>1012.6149999999999</v>
      </c>
      <c r="Z93" s="14">
        <f t="shared" si="3"/>
        <v>4.7100562816875195E-3</v>
      </c>
    </row>
    <row r="94" spans="1:26" x14ac:dyDescent="0.25">
      <c r="A94" t="s">
        <v>130</v>
      </c>
      <c r="B94" t="s">
        <v>134</v>
      </c>
      <c r="C94">
        <v>69990</v>
      </c>
      <c r="D94" s="1">
        <v>7.8245179063360926</v>
      </c>
      <c r="E94">
        <v>0</v>
      </c>
      <c r="F94" t="s">
        <v>132</v>
      </c>
      <c r="G94">
        <v>8</v>
      </c>
      <c r="H94">
        <v>3.13</v>
      </c>
      <c r="I94" s="2">
        <v>4400</v>
      </c>
      <c r="J94">
        <v>1</v>
      </c>
      <c r="K94">
        <v>66</v>
      </c>
      <c r="L94">
        <v>8</v>
      </c>
      <c r="M94">
        <v>128</v>
      </c>
      <c r="N94">
        <v>6.76</v>
      </c>
      <c r="O94">
        <v>90</v>
      </c>
      <c r="P94">
        <v>3</v>
      </c>
      <c r="Q94" t="s">
        <v>98</v>
      </c>
      <c r="R94">
        <v>50</v>
      </c>
      <c r="S94">
        <v>13</v>
      </c>
      <c r="T94">
        <v>1</v>
      </c>
      <c r="U94">
        <v>2772</v>
      </c>
      <c r="V94">
        <v>1344</v>
      </c>
      <c r="W94" t="str" cm="1">
        <f t="array" ref="W94">_xlfn.IFS(smartphones_data_clean!C94&gt;Quartile!$A$4,"💎 Ultra Premium Brand",smartphones_data_clean!C94&gt;Quartile!$A$3,"🪙 Premium Brand",smartphones_data_clean!C94&gt;Quartile!$A$2,"🔥Affordable Brand",TRUE,"✨ Bronze Brand")</f>
        <v>💎 Ultra Premium Brand</v>
      </c>
      <c r="X94" t="str" cm="1">
        <f t="array" ref="X94">_xlfn.IFS(D94&lt;=Quartile!$D$2,"Low rating",D94&lt;=Quartile!$D$3,"Medium rating",D94&lt;=Quartile!$D$4,"High rating",TRUE,"Extra High Rating")</f>
        <v>Medium rating</v>
      </c>
      <c r="Y94">
        <f t="shared" si="2"/>
        <v>919.88250000000005</v>
      </c>
      <c r="Z94" s="14">
        <f t="shared" si="3"/>
        <v>1.3143056150878697E-2</v>
      </c>
    </row>
    <row r="95" spans="1:26" x14ac:dyDescent="0.25">
      <c r="A95" t="s">
        <v>130</v>
      </c>
      <c r="B95" t="s">
        <v>135</v>
      </c>
      <c r="C95">
        <v>99990</v>
      </c>
      <c r="D95" s="1">
        <v>8.5</v>
      </c>
      <c r="E95">
        <v>1</v>
      </c>
      <c r="F95" t="s">
        <v>132</v>
      </c>
      <c r="G95">
        <v>8</v>
      </c>
      <c r="H95">
        <v>3.13</v>
      </c>
      <c r="I95" s="2">
        <v>4500</v>
      </c>
      <c r="J95">
        <v>1</v>
      </c>
      <c r="K95">
        <v>66</v>
      </c>
      <c r="L95">
        <v>8</v>
      </c>
      <c r="M95">
        <v>256</v>
      </c>
      <c r="N95">
        <v>6.76</v>
      </c>
      <c r="O95">
        <v>120</v>
      </c>
      <c r="P95">
        <v>3</v>
      </c>
      <c r="Q95" t="s">
        <v>98</v>
      </c>
      <c r="R95">
        <v>64</v>
      </c>
      <c r="S95">
        <v>13</v>
      </c>
      <c r="T95">
        <v>0</v>
      </c>
      <c r="U95">
        <v>3200</v>
      </c>
      <c r="V95">
        <v>1440</v>
      </c>
      <c r="W95" t="str" cm="1">
        <f t="array" ref="W95">_xlfn.IFS(smartphones_data_clean!C95&gt;Quartile!$A$4,"💎 Ultra Premium Brand",smartphones_data_clean!C95&gt;Quartile!$A$3,"🪙 Premium Brand",smartphones_data_clean!C95&gt;Quartile!$A$2,"🔥Affordable Brand",TRUE,"✨ Bronze Brand")</f>
        <v>💎 Ultra Premium Brand</v>
      </c>
      <c r="X95" t="str" cm="1">
        <f t="array" ref="X95">_xlfn.IFS(D95&lt;=Quartile!$D$2,"Low rating",D95&lt;=Quartile!$D$3,"Medium rating",D95&lt;=Quartile!$D$4,"High rating",TRUE,"Extra High Rating")</f>
        <v>Extra High Rating</v>
      </c>
      <c r="Y95">
        <f t="shared" si="2"/>
        <v>966.98250000000007</v>
      </c>
      <c r="Z95" s="14">
        <f t="shared" si="3"/>
        <v>9.6707920792079207E-3</v>
      </c>
    </row>
    <row r="96" spans="1:26" x14ac:dyDescent="0.25">
      <c r="A96" t="s">
        <v>130</v>
      </c>
      <c r="B96" t="s">
        <v>136</v>
      </c>
      <c r="C96">
        <v>239999</v>
      </c>
      <c r="D96" s="1">
        <v>8.1</v>
      </c>
      <c r="E96">
        <v>0</v>
      </c>
      <c r="F96" t="s">
        <v>72</v>
      </c>
      <c r="G96">
        <v>8</v>
      </c>
      <c r="H96">
        <v>3.2</v>
      </c>
      <c r="I96" s="2">
        <v>4700</v>
      </c>
      <c r="J96">
        <v>1</v>
      </c>
      <c r="K96">
        <v>66</v>
      </c>
      <c r="L96">
        <v>12</v>
      </c>
      <c r="M96">
        <v>512</v>
      </c>
      <c r="N96">
        <v>6.74</v>
      </c>
      <c r="O96">
        <v>120</v>
      </c>
      <c r="P96">
        <v>3</v>
      </c>
      <c r="Q96" t="s">
        <v>98</v>
      </c>
      <c r="R96">
        <v>50</v>
      </c>
      <c r="S96">
        <v>13</v>
      </c>
      <c r="T96">
        <v>1</v>
      </c>
      <c r="U96">
        <v>2616</v>
      </c>
      <c r="V96">
        <v>1212</v>
      </c>
      <c r="W96" t="str" cm="1">
        <f t="array" ref="W96">_xlfn.IFS(smartphones_data_clean!C96&gt;Quartile!$A$4,"💎 Ultra Premium Brand",smartphones_data_clean!C96&gt;Quartile!$A$3,"🪙 Premium Brand",smartphones_data_clean!C96&gt;Quartile!$A$2,"🔥Affordable Brand",TRUE,"✨ Bronze Brand")</f>
        <v>💎 Ultra Premium Brand</v>
      </c>
      <c r="X96" t="str" cm="1">
        <f t="array" ref="X96">_xlfn.IFS(D96&lt;=Quartile!$D$2,"Low rating",D96&lt;=Quartile!$D$3,"Medium rating",D96&lt;=Quartile!$D$4,"High rating",TRUE,"Extra High Rating")</f>
        <v>High rating</v>
      </c>
      <c r="Y96">
        <f t="shared" si="2"/>
        <v>1059</v>
      </c>
      <c r="Z96" s="14">
        <f t="shared" si="3"/>
        <v>4.4125183854932725E-3</v>
      </c>
    </row>
    <row r="97" spans="1:26" x14ac:dyDescent="0.25">
      <c r="A97" t="s">
        <v>130</v>
      </c>
      <c r="B97" t="s">
        <v>137</v>
      </c>
      <c r="C97">
        <v>169000</v>
      </c>
      <c r="D97" s="1">
        <v>7.8245179063360926</v>
      </c>
      <c r="E97">
        <v>1</v>
      </c>
      <c r="F97" t="s">
        <v>132</v>
      </c>
      <c r="G97">
        <v>8</v>
      </c>
      <c r="H97">
        <v>2.86</v>
      </c>
      <c r="I97" s="2">
        <v>4500</v>
      </c>
      <c r="J97">
        <v>1</v>
      </c>
      <c r="K97">
        <v>55</v>
      </c>
      <c r="L97">
        <v>8</v>
      </c>
      <c r="M97">
        <v>512</v>
      </c>
      <c r="N97">
        <v>8</v>
      </c>
      <c r="O97">
        <v>60</v>
      </c>
      <c r="P97">
        <v>4</v>
      </c>
      <c r="Q97" t="s">
        <v>73</v>
      </c>
      <c r="R97">
        <v>48</v>
      </c>
      <c r="S97">
        <v>16</v>
      </c>
      <c r="T97">
        <v>0</v>
      </c>
      <c r="U97">
        <v>2480</v>
      </c>
      <c r="V97">
        <v>2200</v>
      </c>
      <c r="W97" t="str" cm="1">
        <f t="array" ref="W97">_xlfn.IFS(smartphones_data_clean!C97&gt;Quartile!$A$4,"💎 Ultra Premium Brand",smartphones_data_clean!C97&gt;Quartile!$A$3,"🪙 Premium Brand",smartphones_data_clean!C97&gt;Quartile!$A$2,"🔥Affordable Brand",TRUE,"✨ Bronze Brand")</f>
        <v>💎 Ultra Premium Brand</v>
      </c>
      <c r="X97" t="str" cm="1">
        <f t="array" ref="X97">_xlfn.IFS(D97&lt;=Quartile!$D$2,"Low rating",D97&lt;=Quartile!$D$3,"Medium rating",D97&lt;=Quartile!$D$4,"High rating",TRUE,"Extra High Rating")</f>
        <v>Medium rating</v>
      </c>
      <c r="Y97">
        <f t="shared" si="2"/>
        <v>1014.015</v>
      </c>
      <c r="Z97" s="14">
        <f t="shared" si="3"/>
        <v>6.00008875739645E-3</v>
      </c>
    </row>
    <row r="98" spans="1:26" x14ac:dyDescent="0.25">
      <c r="A98" t="s">
        <v>130</v>
      </c>
      <c r="B98" t="s">
        <v>138</v>
      </c>
      <c r="C98">
        <v>162990</v>
      </c>
      <c r="D98" s="1">
        <v>8.9</v>
      </c>
      <c r="E98">
        <v>0</v>
      </c>
      <c r="F98" t="s">
        <v>72</v>
      </c>
      <c r="G98">
        <v>8</v>
      </c>
      <c r="H98">
        <v>2.84</v>
      </c>
      <c r="I98" s="2">
        <v>4600</v>
      </c>
      <c r="J98">
        <v>1</v>
      </c>
      <c r="K98">
        <v>66</v>
      </c>
      <c r="L98">
        <v>8</v>
      </c>
      <c r="M98">
        <v>512</v>
      </c>
      <c r="N98">
        <v>7.8</v>
      </c>
      <c r="O98">
        <v>120</v>
      </c>
      <c r="P98">
        <v>3</v>
      </c>
      <c r="Q98" t="s">
        <v>73</v>
      </c>
      <c r="R98">
        <v>50</v>
      </c>
      <c r="S98">
        <v>11</v>
      </c>
      <c r="T98">
        <v>0</v>
      </c>
      <c r="U98">
        <v>2480</v>
      </c>
      <c r="V98">
        <v>2200</v>
      </c>
      <c r="W98" t="str" cm="1">
        <f t="array" ref="W98">_xlfn.IFS(smartphones_data_clean!C98&gt;Quartile!$A$4,"💎 Ultra Premium Brand",smartphones_data_clean!C98&gt;Quartile!$A$3,"🪙 Premium Brand",smartphones_data_clean!C98&gt;Quartile!$A$2,"🔥Affordable Brand",TRUE,"✨ Bronze Brand")</f>
        <v>💎 Ultra Premium Brand</v>
      </c>
      <c r="X98" t="str" cm="1">
        <f t="array" ref="X98">_xlfn.IFS(D98&lt;=Quartile!$D$2,"Low rating",D98&lt;=Quartile!$D$3,"Medium rating",D98&lt;=Quartile!$D$4,"High rating",TRUE,"Extra High Rating")</f>
        <v>Extra High Rating</v>
      </c>
      <c r="Y98">
        <f t="shared" si="2"/>
        <v>1038.1100000000001</v>
      </c>
      <c r="Z98" s="14">
        <f t="shared" si="3"/>
        <v>6.3691637523774474E-3</v>
      </c>
    </row>
    <row r="99" spans="1:26" x14ac:dyDescent="0.25">
      <c r="A99" t="s">
        <v>130</v>
      </c>
      <c r="B99" t="s">
        <v>139</v>
      </c>
      <c r="C99">
        <v>29990</v>
      </c>
      <c r="D99" s="1">
        <v>8.1999999999999993</v>
      </c>
      <c r="E99">
        <v>0</v>
      </c>
      <c r="F99" t="s">
        <v>72</v>
      </c>
      <c r="G99">
        <v>8</v>
      </c>
      <c r="H99">
        <v>2.4</v>
      </c>
      <c r="I99" s="2">
        <v>4000</v>
      </c>
      <c r="J99">
        <v>1</v>
      </c>
      <c r="K99">
        <v>66</v>
      </c>
      <c r="L99">
        <v>8</v>
      </c>
      <c r="M99">
        <v>128</v>
      </c>
      <c r="N99">
        <v>6.67</v>
      </c>
      <c r="O99">
        <v>120</v>
      </c>
      <c r="P99">
        <v>3</v>
      </c>
      <c r="Q99" t="s">
        <v>98</v>
      </c>
      <c r="R99">
        <v>50</v>
      </c>
      <c r="S99">
        <v>60</v>
      </c>
      <c r="T99">
        <v>0</v>
      </c>
      <c r="U99">
        <v>2400</v>
      </c>
      <c r="V99">
        <v>1080</v>
      </c>
      <c r="W99" t="str" cm="1">
        <f t="array" ref="W99">_xlfn.IFS(smartphones_data_clean!C99&gt;Quartile!$A$4,"💎 Ultra Premium Brand",smartphones_data_clean!C99&gt;Quartile!$A$3,"🪙 Premium Brand",smartphones_data_clean!C99&gt;Quartile!$A$2,"🔥Affordable Brand",TRUE,"✨ Bronze Brand")</f>
        <v>🪙 Premium Brand</v>
      </c>
      <c r="X99" t="str" cm="1">
        <f t="array" ref="X99">_xlfn.IFS(D99&lt;=Quartile!$D$2,"Low rating",D99&lt;=Quartile!$D$3,"Medium rating",D99&lt;=Quartile!$D$4,"High rating",TRUE,"Extra High Rating")</f>
        <v>High rating</v>
      </c>
      <c r="Y99">
        <f t="shared" si="2"/>
        <v>841.2</v>
      </c>
      <c r="Z99" s="14">
        <f t="shared" si="3"/>
        <v>2.8049349783261089E-2</v>
      </c>
    </row>
    <row r="100" spans="1:26" x14ac:dyDescent="0.25">
      <c r="A100" t="s">
        <v>130</v>
      </c>
      <c r="B100" t="s">
        <v>140</v>
      </c>
      <c r="C100">
        <v>23999</v>
      </c>
      <c r="D100" s="1">
        <v>8.4</v>
      </c>
      <c r="E100">
        <v>0</v>
      </c>
      <c r="F100" t="s">
        <v>72</v>
      </c>
      <c r="G100">
        <v>8</v>
      </c>
      <c r="H100">
        <v>2.4</v>
      </c>
      <c r="I100" s="2">
        <v>4500</v>
      </c>
      <c r="J100">
        <v>1</v>
      </c>
      <c r="K100">
        <v>66</v>
      </c>
      <c r="L100">
        <v>8</v>
      </c>
      <c r="M100">
        <v>256</v>
      </c>
      <c r="N100">
        <v>6.67</v>
      </c>
      <c r="O100">
        <v>90</v>
      </c>
      <c r="P100">
        <v>3</v>
      </c>
      <c r="Q100" t="s">
        <v>73</v>
      </c>
      <c r="R100">
        <v>108</v>
      </c>
      <c r="S100">
        <v>16</v>
      </c>
      <c r="T100">
        <v>1</v>
      </c>
      <c r="U100">
        <v>2160</v>
      </c>
      <c r="V100">
        <v>1080</v>
      </c>
      <c r="W100" t="str" cm="1">
        <f t="array" ref="W100">_xlfn.IFS(smartphones_data_clean!C100&gt;Quartile!$A$4,"💎 Ultra Premium Brand",smartphones_data_clean!C100&gt;Quartile!$A$3,"🪙 Premium Brand",smartphones_data_clean!C100&gt;Quartile!$A$2,"🔥Affordable Brand",TRUE,"✨ Bronze Brand")</f>
        <v>🪙 Premium Brand</v>
      </c>
      <c r="X100" t="str" cm="1">
        <f t="array" ref="X100">_xlfn.IFS(D100&lt;=Quartile!$D$2,"Low rating",D100&lt;=Quartile!$D$3,"Medium rating",D100&lt;=Quartile!$D$4,"High rating",TRUE,"Extra High Rating")</f>
        <v>High rating</v>
      </c>
      <c r="Y100">
        <f t="shared" si="2"/>
        <v>965.30000000000007</v>
      </c>
      <c r="Z100" s="14">
        <f t="shared" si="3"/>
        <v>4.0222509271219634E-2</v>
      </c>
    </row>
    <row r="101" spans="1:26" x14ac:dyDescent="0.25">
      <c r="A101" t="s">
        <v>130</v>
      </c>
      <c r="B101" t="s">
        <v>141</v>
      </c>
      <c r="C101">
        <v>21990</v>
      </c>
      <c r="D101" s="1">
        <v>8.1</v>
      </c>
      <c r="E101">
        <v>0</v>
      </c>
      <c r="F101" t="s">
        <v>132</v>
      </c>
      <c r="G101">
        <v>8</v>
      </c>
      <c r="H101">
        <v>2.2000000000000002</v>
      </c>
      <c r="I101" s="2">
        <v>4200</v>
      </c>
      <c r="J101">
        <v>1</v>
      </c>
      <c r="K101">
        <v>40</v>
      </c>
      <c r="L101">
        <v>8</v>
      </c>
      <c r="M101">
        <v>128</v>
      </c>
      <c r="N101">
        <v>6.4</v>
      </c>
      <c r="O101">
        <v>60</v>
      </c>
      <c r="P101">
        <v>4</v>
      </c>
      <c r="Q101" t="s">
        <v>73</v>
      </c>
      <c r="R101">
        <v>48</v>
      </c>
      <c r="S101">
        <v>16</v>
      </c>
      <c r="T101">
        <v>1</v>
      </c>
      <c r="U101">
        <v>2340</v>
      </c>
      <c r="V101">
        <v>1080</v>
      </c>
      <c r="W101" t="str" cm="1">
        <f t="array" ref="W101">_xlfn.IFS(smartphones_data_clean!C101&gt;Quartile!$A$4,"💎 Ultra Premium Brand",smartphones_data_clean!C101&gt;Quartile!$A$3,"🪙 Premium Brand",smartphones_data_clean!C101&gt;Quartile!$A$2,"🔥Affordable Brand",TRUE,"✨ Bronze Brand")</f>
        <v>🪙 Premium Brand</v>
      </c>
      <c r="X101" t="str" cm="1">
        <f t="array" ref="X101">_xlfn.IFS(D101&lt;=Quartile!$D$2,"Low rating",D101&lt;=Quartile!$D$3,"Medium rating",D101&lt;=Quartile!$D$4,"High rating",TRUE,"Extra High Rating")</f>
        <v>High rating</v>
      </c>
      <c r="Y101">
        <f t="shared" si="2"/>
        <v>875.55000000000007</v>
      </c>
      <c r="Z101" s="14">
        <f t="shared" si="3"/>
        <v>3.9815825375170533E-2</v>
      </c>
    </row>
    <row r="102" spans="1:26" x14ac:dyDescent="0.25">
      <c r="A102" t="s">
        <v>130</v>
      </c>
      <c r="B102" t="s">
        <v>142</v>
      </c>
      <c r="C102">
        <v>29990</v>
      </c>
      <c r="D102" s="1">
        <v>8.3000000000000007</v>
      </c>
      <c r="E102">
        <v>0</v>
      </c>
      <c r="F102" t="s">
        <v>72</v>
      </c>
      <c r="G102">
        <v>8</v>
      </c>
      <c r="H102">
        <v>2.4</v>
      </c>
      <c r="I102" s="2">
        <v>4300</v>
      </c>
      <c r="J102">
        <v>1</v>
      </c>
      <c r="K102">
        <v>66</v>
      </c>
      <c r="L102">
        <v>8</v>
      </c>
      <c r="M102">
        <v>128</v>
      </c>
      <c r="N102">
        <v>6.57</v>
      </c>
      <c r="O102">
        <v>120</v>
      </c>
      <c r="P102">
        <v>4</v>
      </c>
      <c r="Q102" t="s">
        <v>98</v>
      </c>
      <c r="R102">
        <v>50</v>
      </c>
      <c r="S102">
        <v>32</v>
      </c>
      <c r="T102">
        <v>0</v>
      </c>
      <c r="U102">
        <v>2340</v>
      </c>
      <c r="V102">
        <v>1080</v>
      </c>
      <c r="W102" t="str" cm="1">
        <f t="array" ref="W102">_xlfn.IFS(smartphones_data_clean!C102&gt;Quartile!$A$4,"💎 Ultra Premium Brand",smartphones_data_clean!C102&gt;Quartile!$A$3,"🪙 Premium Brand",smartphones_data_clean!C102&gt;Quartile!$A$2,"🔥Affordable Brand",TRUE,"✨ Bronze Brand")</f>
        <v>🪙 Premium Brand</v>
      </c>
      <c r="X102" t="str" cm="1">
        <f t="array" ref="X102">_xlfn.IFS(D102&lt;=Quartile!$D$2,"Low rating",D102&lt;=Quartile!$D$3,"Medium rating",D102&lt;=Quartile!$D$4,"High rating",TRUE,"Extra High Rating")</f>
        <v>High rating</v>
      </c>
      <c r="Y102">
        <f t="shared" si="2"/>
        <v>901.2</v>
      </c>
      <c r="Z102" s="14">
        <f t="shared" si="3"/>
        <v>3.0050016672224077E-2</v>
      </c>
    </row>
    <row r="103" spans="1:26" x14ac:dyDescent="0.25">
      <c r="A103" t="s">
        <v>130</v>
      </c>
      <c r="B103" t="s">
        <v>143</v>
      </c>
      <c r="C103">
        <v>19990</v>
      </c>
      <c r="D103" s="1">
        <v>8.4</v>
      </c>
      <c r="E103">
        <v>0</v>
      </c>
      <c r="F103" t="s">
        <v>72</v>
      </c>
      <c r="G103">
        <v>8</v>
      </c>
      <c r="H103">
        <v>2.4</v>
      </c>
      <c r="I103" s="2">
        <v>4000</v>
      </c>
      <c r="J103">
        <v>1</v>
      </c>
      <c r="K103">
        <v>66</v>
      </c>
      <c r="L103">
        <v>8</v>
      </c>
      <c r="M103">
        <v>128</v>
      </c>
      <c r="N103">
        <v>6.78</v>
      </c>
      <c r="O103">
        <v>90</v>
      </c>
      <c r="P103">
        <v>4</v>
      </c>
      <c r="Q103" t="s">
        <v>73</v>
      </c>
      <c r="R103">
        <v>108</v>
      </c>
      <c r="S103">
        <v>16</v>
      </c>
      <c r="T103">
        <v>1</v>
      </c>
      <c r="U103">
        <v>2388</v>
      </c>
      <c r="V103">
        <v>1080</v>
      </c>
      <c r="W103" t="str" cm="1">
        <f t="array" ref="W103">_xlfn.IFS(smartphones_data_clean!C103&gt;Quartile!$A$4,"💎 Ultra Premium Brand",smartphones_data_clean!C103&gt;Quartile!$A$3,"🪙 Premium Brand",smartphones_data_clean!C103&gt;Quartile!$A$2,"🔥Affordable Brand",TRUE,"✨ Bronze Brand")</f>
        <v>🔥Affordable Brand</v>
      </c>
      <c r="X103" t="str" cm="1">
        <f t="array" ref="X103">_xlfn.IFS(D103&lt;=Quartile!$D$2,"Low rating",D103&lt;=Quartile!$D$3,"Medium rating",D103&lt;=Quartile!$D$4,"High rating",TRUE,"Extra High Rating")</f>
        <v>High rating</v>
      </c>
      <c r="Y103">
        <f t="shared" si="2"/>
        <v>839.7</v>
      </c>
      <c r="Z103" s="14">
        <f t="shared" si="3"/>
        <v>4.2006003001500751E-2</v>
      </c>
    </row>
    <row r="104" spans="1:26" x14ac:dyDescent="0.25">
      <c r="A104" t="s">
        <v>130</v>
      </c>
      <c r="B104" t="s">
        <v>144</v>
      </c>
      <c r="C104">
        <v>21990</v>
      </c>
      <c r="D104" s="1">
        <v>6.3</v>
      </c>
      <c r="E104">
        <v>0</v>
      </c>
      <c r="F104" t="s">
        <v>72</v>
      </c>
      <c r="G104">
        <v>8</v>
      </c>
      <c r="H104">
        <v>2.2999999999999998</v>
      </c>
      <c r="I104" s="2">
        <v>5000</v>
      </c>
      <c r="J104">
        <v>1</v>
      </c>
      <c r="K104">
        <v>22</v>
      </c>
      <c r="L104">
        <v>4</v>
      </c>
      <c r="M104">
        <v>64</v>
      </c>
      <c r="N104">
        <v>6.52</v>
      </c>
      <c r="O104">
        <v>60</v>
      </c>
      <c r="P104">
        <v>3</v>
      </c>
      <c r="Q104" t="s">
        <v>98</v>
      </c>
      <c r="R104">
        <v>50</v>
      </c>
      <c r="S104">
        <v>5</v>
      </c>
      <c r="T104">
        <v>1</v>
      </c>
      <c r="U104">
        <v>1600</v>
      </c>
      <c r="V104">
        <v>720</v>
      </c>
      <c r="W104" t="str" cm="1">
        <f t="array" ref="W104">_xlfn.IFS(smartphones_data_clean!C104&gt;Quartile!$A$4,"💎 Ultra Premium Brand",smartphones_data_clean!C104&gt;Quartile!$A$3,"🪙 Premium Brand",smartphones_data_clean!C104&gt;Quartile!$A$2,"🔥Affordable Brand",TRUE,"✨ Bronze Brand")</f>
        <v>🪙 Premium Brand</v>
      </c>
      <c r="X104" t="str" cm="1">
        <f t="array" ref="X104">_xlfn.IFS(D104&lt;=Quartile!$D$2,"Low rating",D104&lt;=Quartile!$D$3,"Medium rating",D104&lt;=Quartile!$D$4,"High rating",TRUE,"Extra High Rating")</f>
        <v>Low rating</v>
      </c>
      <c r="Y104">
        <f t="shared" si="2"/>
        <v>1020.175</v>
      </c>
      <c r="Z104" s="14">
        <f t="shared" si="3"/>
        <v>4.6392678490222827E-2</v>
      </c>
    </row>
    <row r="105" spans="1:26" x14ac:dyDescent="0.25">
      <c r="A105" t="s">
        <v>130</v>
      </c>
      <c r="B105" t="s">
        <v>145</v>
      </c>
      <c r="C105">
        <v>22990</v>
      </c>
      <c r="D105" s="1">
        <v>8.1999999999999993</v>
      </c>
      <c r="E105">
        <v>0</v>
      </c>
      <c r="F105" t="s">
        <v>72</v>
      </c>
      <c r="G105">
        <v>8</v>
      </c>
      <c r="H105">
        <v>2.4</v>
      </c>
      <c r="I105" s="2">
        <v>5000</v>
      </c>
      <c r="J105">
        <v>1</v>
      </c>
      <c r="K105">
        <v>40</v>
      </c>
      <c r="L105">
        <v>8</v>
      </c>
      <c r="M105">
        <v>128</v>
      </c>
      <c r="N105">
        <v>6.7</v>
      </c>
      <c r="O105">
        <v>90</v>
      </c>
      <c r="P105">
        <v>4</v>
      </c>
      <c r="Q105" t="s">
        <v>98</v>
      </c>
      <c r="R105">
        <v>50</v>
      </c>
      <c r="S105">
        <v>8</v>
      </c>
      <c r="T105">
        <v>1</v>
      </c>
      <c r="U105">
        <v>2388</v>
      </c>
      <c r="V105">
        <v>1080</v>
      </c>
      <c r="W105" t="str" cm="1">
        <f t="array" ref="W105">_xlfn.IFS(smartphones_data_clean!C105&gt;Quartile!$A$4,"💎 Ultra Premium Brand",smartphones_data_clean!C105&gt;Quartile!$A$3,"🪙 Premium Brand",smartphones_data_clean!C105&gt;Quartile!$A$2,"🔥Affordable Brand",TRUE,"✨ Bronze Brand")</f>
        <v>🪙 Premium Brand</v>
      </c>
      <c r="X105" t="str" cm="1">
        <f t="array" ref="X105">_xlfn.IFS(D105&lt;=Quartile!$D$2,"Low rating",D105&lt;=Quartile!$D$3,"Medium rating",D105&lt;=Quartile!$D$4,"High rating",TRUE,"Extra High Rating")</f>
        <v>High rating</v>
      </c>
      <c r="Y105">
        <f t="shared" si="2"/>
        <v>1037.0999999999999</v>
      </c>
      <c r="Z105" s="14">
        <f t="shared" si="3"/>
        <v>4.5110917790343624E-2</v>
      </c>
    </row>
    <row r="106" spans="1:26" x14ac:dyDescent="0.25">
      <c r="A106" t="s">
        <v>130</v>
      </c>
      <c r="B106" t="s">
        <v>146</v>
      </c>
      <c r="C106">
        <v>82990</v>
      </c>
      <c r="D106" s="1">
        <v>7.8288674033149217</v>
      </c>
      <c r="E106">
        <v>1</v>
      </c>
      <c r="F106" t="s">
        <v>132</v>
      </c>
      <c r="G106">
        <v>8</v>
      </c>
      <c r="H106">
        <v>2.86</v>
      </c>
      <c r="I106" s="2">
        <v>4200</v>
      </c>
      <c r="J106">
        <v>1</v>
      </c>
      <c r="K106">
        <v>40</v>
      </c>
      <c r="L106">
        <v>8</v>
      </c>
      <c r="M106">
        <v>256</v>
      </c>
      <c r="N106">
        <v>6.58</v>
      </c>
      <c r="O106">
        <v>90</v>
      </c>
      <c r="P106">
        <v>4</v>
      </c>
      <c r="Q106" t="s">
        <v>73</v>
      </c>
      <c r="R106">
        <v>50</v>
      </c>
      <c r="S106">
        <v>32</v>
      </c>
      <c r="T106">
        <v>1</v>
      </c>
      <c r="U106">
        <v>2640</v>
      </c>
      <c r="V106">
        <v>1200</v>
      </c>
      <c r="W106" t="str" cm="1">
        <f t="array" ref="W106">_xlfn.IFS(smartphones_data_clean!C106&gt;Quartile!$A$4,"💎 Ultra Premium Brand",smartphones_data_clean!C106&gt;Quartile!$A$3,"🪙 Premium Brand",smartphones_data_clean!C106&gt;Quartile!$A$2,"🔥Affordable Brand",TRUE,"✨ Bronze Brand")</f>
        <v>💎 Ultra Premium Brand</v>
      </c>
      <c r="X106" t="str" cm="1">
        <f t="array" ref="X106">_xlfn.IFS(D106&lt;=Quartile!$D$2,"Low rating",D106&lt;=Quartile!$D$3,"Medium rating",D106&lt;=Quartile!$D$4,"High rating",TRUE,"Extra High Rating")</f>
        <v>Medium rating</v>
      </c>
      <c r="Y106">
        <f t="shared" si="2"/>
        <v>902.81500000000005</v>
      </c>
      <c r="Z106" s="14">
        <f t="shared" si="3"/>
        <v>1.0878599831304977E-2</v>
      </c>
    </row>
    <row r="107" spans="1:26" x14ac:dyDescent="0.25">
      <c r="A107" t="s">
        <v>130</v>
      </c>
      <c r="B107" t="s">
        <v>147</v>
      </c>
      <c r="C107">
        <v>60999</v>
      </c>
      <c r="D107" s="1">
        <v>7.8280774550484145</v>
      </c>
      <c r="E107">
        <v>0</v>
      </c>
      <c r="F107" t="s">
        <v>72</v>
      </c>
      <c r="G107">
        <v>8</v>
      </c>
      <c r="H107">
        <v>2.84</v>
      </c>
      <c r="I107" s="2">
        <v>4360</v>
      </c>
      <c r="J107">
        <v>1</v>
      </c>
      <c r="K107">
        <v>66</v>
      </c>
      <c r="L107">
        <v>8</v>
      </c>
      <c r="M107">
        <v>256</v>
      </c>
      <c r="N107">
        <v>6.6</v>
      </c>
      <c r="O107">
        <v>120</v>
      </c>
      <c r="P107">
        <v>4</v>
      </c>
      <c r="Q107" t="s">
        <v>98</v>
      </c>
      <c r="R107">
        <v>50</v>
      </c>
      <c r="S107">
        <v>13</v>
      </c>
      <c r="T107">
        <v>1</v>
      </c>
      <c r="U107">
        <v>2700</v>
      </c>
      <c r="V107">
        <v>1288</v>
      </c>
      <c r="W107" t="str" cm="1">
        <f t="array" ref="W107">_xlfn.IFS(smartphones_data_clean!C107&gt;Quartile!$A$4,"💎 Ultra Premium Brand",smartphones_data_clean!C107&gt;Quartile!$A$3,"🪙 Premium Brand",smartphones_data_clean!C107&gt;Quartile!$A$2,"🔥Affordable Brand",TRUE,"✨ Bronze Brand")</f>
        <v>💎 Ultra Premium Brand</v>
      </c>
      <c r="X107" t="str" cm="1">
        <f t="array" ref="X107">_xlfn.IFS(D107&lt;=Quartile!$D$2,"Low rating",D107&lt;=Quartile!$D$3,"Medium rating",D107&lt;=Quartile!$D$4,"High rating",TRUE,"Extra High Rating")</f>
        <v>Medium rating</v>
      </c>
      <c r="Y107">
        <f t="shared" si="2"/>
        <v>938.91000000000008</v>
      </c>
      <c r="Z107" s="14">
        <f t="shared" si="3"/>
        <v>1.5392219544582699E-2</v>
      </c>
    </row>
    <row r="108" spans="1:26" x14ac:dyDescent="0.25">
      <c r="A108" t="s">
        <v>148</v>
      </c>
      <c r="B108" t="s">
        <v>149</v>
      </c>
      <c r="C108">
        <v>6799</v>
      </c>
      <c r="D108" s="1">
        <v>6.1</v>
      </c>
      <c r="E108">
        <v>0</v>
      </c>
      <c r="F108" t="s">
        <v>72</v>
      </c>
      <c r="G108">
        <v>4</v>
      </c>
      <c r="H108">
        <v>1.3</v>
      </c>
      <c r="I108" s="2">
        <v>5000</v>
      </c>
      <c r="J108">
        <v>0</v>
      </c>
      <c r="K108">
        <v>33</v>
      </c>
      <c r="L108">
        <v>4</v>
      </c>
      <c r="M108">
        <v>64</v>
      </c>
      <c r="N108">
        <v>6.82</v>
      </c>
      <c r="O108">
        <v>60</v>
      </c>
      <c r="P108">
        <v>1</v>
      </c>
      <c r="Q108" t="s">
        <v>73</v>
      </c>
      <c r="R108">
        <v>20</v>
      </c>
      <c r="S108">
        <v>13</v>
      </c>
      <c r="T108">
        <v>1</v>
      </c>
      <c r="U108">
        <v>1560</v>
      </c>
      <c r="V108">
        <v>720</v>
      </c>
      <c r="W108" t="str" cm="1">
        <f t="array" ref="W108">_xlfn.IFS(smartphones_data_clean!C108&gt;Quartile!$A$4,"💎 Ultra Premium Brand",smartphones_data_clean!C108&gt;Quartile!$A$3,"🪙 Premium Brand",smartphones_data_clean!C108&gt;Quartile!$A$2,"🔥Affordable Brand",TRUE,"✨ Bronze Brand")</f>
        <v>✨ Bronze Brand</v>
      </c>
      <c r="X108" t="str" cm="1">
        <f t="array" ref="X108">_xlfn.IFS(D108&lt;=Quartile!$D$2,"Low rating",D108&lt;=Quartile!$D$3,"Medium rating",D108&lt;=Quartile!$D$4,"High rating",TRUE,"Extra High Rating")</f>
        <v>Low rating</v>
      </c>
      <c r="Y108">
        <f t="shared" si="2"/>
        <v>1020.6249999999999</v>
      </c>
      <c r="Z108" s="14">
        <f t="shared" si="3"/>
        <v>0.15011398735108103</v>
      </c>
    </row>
    <row r="109" spans="1:26" x14ac:dyDescent="0.25">
      <c r="A109" t="s">
        <v>148</v>
      </c>
      <c r="B109" t="s">
        <v>150</v>
      </c>
      <c r="C109">
        <v>7999</v>
      </c>
      <c r="D109" s="1">
        <v>6.1</v>
      </c>
      <c r="E109">
        <v>0</v>
      </c>
      <c r="F109" t="s">
        <v>72</v>
      </c>
      <c r="G109">
        <v>4</v>
      </c>
      <c r="H109">
        <v>1.6</v>
      </c>
      <c r="I109" s="2">
        <v>5000</v>
      </c>
      <c r="J109">
        <v>0</v>
      </c>
      <c r="K109">
        <v>33</v>
      </c>
      <c r="L109">
        <v>4</v>
      </c>
      <c r="M109">
        <v>32</v>
      </c>
      <c r="N109">
        <v>6.5</v>
      </c>
      <c r="O109">
        <v>60</v>
      </c>
      <c r="P109">
        <v>1</v>
      </c>
      <c r="Q109" t="s">
        <v>73</v>
      </c>
      <c r="R109">
        <v>20</v>
      </c>
      <c r="S109">
        <v>13</v>
      </c>
      <c r="T109">
        <v>1</v>
      </c>
      <c r="U109">
        <v>1600</v>
      </c>
      <c r="V109">
        <v>720</v>
      </c>
      <c r="W109" t="str" cm="1">
        <f t="array" ref="W109">_xlfn.IFS(smartphones_data_clean!C109&gt;Quartile!$A$4,"💎 Ultra Premium Brand",smartphones_data_clean!C109&gt;Quartile!$A$3,"🪙 Premium Brand",smartphones_data_clean!C109&gt;Quartile!$A$2,"🔥Affordable Brand",TRUE,"✨ Bronze Brand")</f>
        <v>✨ Bronze Brand</v>
      </c>
      <c r="X109" t="str" cm="1">
        <f t="array" ref="X109">_xlfn.IFS(D109&lt;=Quartile!$D$2,"Low rating",D109&lt;=Quartile!$D$3,"Medium rating",D109&lt;=Quartile!$D$4,"High rating",TRUE,"Extra High Rating")</f>
        <v>Low rating</v>
      </c>
      <c r="Y109">
        <f t="shared" si="2"/>
        <v>1014.2999999999998</v>
      </c>
      <c r="Z109" s="14">
        <f t="shared" si="3"/>
        <v>0.12680335041880234</v>
      </c>
    </row>
    <row r="110" spans="1:26" x14ac:dyDescent="0.25">
      <c r="A110" t="s">
        <v>148</v>
      </c>
      <c r="B110" t="s">
        <v>151</v>
      </c>
      <c r="C110">
        <v>8099</v>
      </c>
      <c r="D110" s="1">
        <v>6</v>
      </c>
      <c r="E110">
        <v>0</v>
      </c>
      <c r="F110" t="s">
        <v>72</v>
      </c>
      <c r="G110">
        <v>4</v>
      </c>
      <c r="H110">
        <v>1.6</v>
      </c>
      <c r="I110" s="2">
        <v>5000</v>
      </c>
      <c r="J110">
        <v>0</v>
      </c>
      <c r="K110">
        <v>33</v>
      </c>
      <c r="L110">
        <v>4</v>
      </c>
      <c r="M110">
        <v>64</v>
      </c>
      <c r="N110">
        <v>6.5</v>
      </c>
      <c r="O110">
        <v>60</v>
      </c>
      <c r="P110">
        <v>1</v>
      </c>
      <c r="Q110" t="s">
        <v>73</v>
      </c>
      <c r="R110">
        <v>13</v>
      </c>
      <c r="S110">
        <v>8</v>
      </c>
      <c r="T110">
        <v>1</v>
      </c>
      <c r="U110">
        <v>1600</v>
      </c>
      <c r="V110">
        <v>720</v>
      </c>
      <c r="W110" t="str" cm="1">
        <f t="array" ref="W110">_xlfn.IFS(smartphones_data_clean!C110&gt;Quartile!$A$4,"💎 Ultra Premium Brand",smartphones_data_clean!C110&gt;Quartile!$A$3,"🪙 Premium Brand",smartphones_data_clean!C110&gt;Quartile!$A$2,"🔥Affordable Brand",TRUE,"✨ Bronze Brand")</f>
        <v>✨ Bronze Brand</v>
      </c>
      <c r="X110" t="str" cm="1">
        <f t="array" ref="X110">_xlfn.IFS(D110&lt;=Quartile!$D$2,"Low rating",D110&lt;=Quartile!$D$3,"Medium rating",D110&lt;=Quartile!$D$4,"High rating",TRUE,"Extra High Rating")</f>
        <v>Low rating</v>
      </c>
      <c r="Y110">
        <f t="shared" si="2"/>
        <v>1020.6999999999998</v>
      </c>
      <c r="Z110" s="14">
        <f t="shared" si="3"/>
        <v>0.12602790467959005</v>
      </c>
    </row>
    <row r="111" spans="1:26" x14ac:dyDescent="0.25">
      <c r="A111" t="s">
        <v>152</v>
      </c>
      <c r="B111" t="s">
        <v>153</v>
      </c>
      <c r="C111">
        <v>9690</v>
      </c>
      <c r="D111" s="1">
        <v>7.1</v>
      </c>
      <c r="E111">
        <v>0</v>
      </c>
      <c r="F111" t="s">
        <v>83</v>
      </c>
      <c r="G111">
        <v>8</v>
      </c>
      <c r="H111">
        <v>2</v>
      </c>
      <c r="I111" s="2">
        <v>5000</v>
      </c>
      <c r="J111">
        <v>0</v>
      </c>
      <c r="K111">
        <v>33</v>
      </c>
      <c r="L111">
        <v>4</v>
      </c>
      <c r="M111">
        <v>64</v>
      </c>
      <c r="N111">
        <v>6.78</v>
      </c>
      <c r="O111">
        <v>90</v>
      </c>
      <c r="P111">
        <v>3</v>
      </c>
      <c r="Q111" t="s">
        <v>73</v>
      </c>
      <c r="R111">
        <v>50</v>
      </c>
      <c r="S111">
        <v>8</v>
      </c>
      <c r="T111">
        <v>1</v>
      </c>
      <c r="U111">
        <v>2480</v>
      </c>
      <c r="V111">
        <v>1080</v>
      </c>
      <c r="W111" t="str" cm="1">
        <f t="array" ref="W111">_xlfn.IFS(smartphones_data_clean!C111&gt;Quartile!$A$4,"💎 Ultra Premium Brand",smartphones_data_clean!C111&gt;Quartile!$A$3,"🪙 Premium Brand",smartphones_data_clean!C111&gt;Quartile!$A$2,"🔥Affordable Brand",TRUE,"✨ Bronze Brand")</f>
        <v>✨ Bronze Brand</v>
      </c>
      <c r="X111" t="str" cm="1">
        <f t="array" ref="X111">_xlfn.IFS(D111&lt;=Quartile!$D$2,"Low rating",D111&lt;=Quartile!$D$3,"Medium rating",D111&lt;=Quartile!$D$4,"High rating",TRUE,"Extra High Rating")</f>
        <v>Low rating</v>
      </c>
      <c r="Y111">
        <f t="shared" si="2"/>
        <v>1022.6999999999998</v>
      </c>
      <c r="Z111" s="14">
        <f t="shared" si="3"/>
        <v>0.10554179566563465</v>
      </c>
    </row>
    <row r="112" spans="1:26" x14ac:dyDescent="0.25">
      <c r="A112" t="s">
        <v>152</v>
      </c>
      <c r="B112" t="s">
        <v>154</v>
      </c>
      <c r="C112">
        <v>9999</v>
      </c>
      <c r="D112" s="1">
        <v>7.2</v>
      </c>
      <c r="E112">
        <v>0</v>
      </c>
      <c r="F112" t="s">
        <v>83</v>
      </c>
      <c r="G112">
        <v>8</v>
      </c>
      <c r="H112">
        <v>2.2999999999999998</v>
      </c>
      <c r="I112" s="2">
        <v>6000</v>
      </c>
      <c r="J112">
        <v>1</v>
      </c>
      <c r="K112">
        <v>18</v>
      </c>
      <c r="L112">
        <v>4</v>
      </c>
      <c r="M112">
        <v>64</v>
      </c>
      <c r="N112">
        <v>6.82</v>
      </c>
      <c r="O112">
        <v>90</v>
      </c>
      <c r="P112">
        <v>3</v>
      </c>
      <c r="Q112" t="s">
        <v>73</v>
      </c>
      <c r="R112">
        <v>50</v>
      </c>
      <c r="S112">
        <v>8</v>
      </c>
      <c r="T112">
        <v>1</v>
      </c>
      <c r="U112">
        <v>1640</v>
      </c>
      <c r="V112">
        <v>720</v>
      </c>
      <c r="W112" t="str" cm="1">
        <f t="array" ref="W112">_xlfn.IFS(smartphones_data_clean!C112&gt;Quartile!$A$4,"💎 Ultra Premium Brand",smartphones_data_clean!C112&gt;Quartile!$A$3,"🪙 Premium Brand",smartphones_data_clean!C112&gt;Quartile!$A$2,"🔥Affordable Brand",TRUE,"✨ Bronze Brand")</f>
        <v>✨ Bronze Brand</v>
      </c>
      <c r="X112" t="str" cm="1">
        <f t="array" ref="X112">_xlfn.IFS(D112&lt;=Quartile!$D$2,"Low rating",D112&lt;=Quartile!$D$3,"Medium rating",D112&lt;=Quartile!$D$4,"High rating",TRUE,"Extra High Rating")</f>
        <v>Low rating</v>
      </c>
      <c r="Y112">
        <f t="shared" si="2"/>
        <v>1221.2749999999999</v>
      </c>
      <c r="Z112" s="14">
        <f t="shared" si="3"/>
        <v>0.12213971397139713</v>
      </c>
    </row>
    <row r="113" spans="1:26" x14ac:dyDescent="0.25">
      <c r="A113" t="s">
        <v>152</v>
      </c>
      <c r="B113" t="s">
        <v>155</v>
      </c>
      <c r="C113">
        <v>8910</v>
      </c>
      <c r="D113" s="1">
        <v>6.6</v>
      </c>
      <c r="E113">
        <v>0</v>
      </c>
      <c r="F113" t="s">
        <v>97</v>
      </c>
      <c r="G113">
        <v>8</v>
      </c>
      <c r="H113">
        <v>1.82</v>
      </c>
      <c r="I113" s="2">
        <v>6000</v>
      </c>
      <c r="J113">
        <v>1</v>
      </c>
      <c r="K113">
        <v>18</v>
      </c>
      <c r="L113">
        <v>4</v>
      </c>
      <c r="M113">
        <v>64</v>
      </c>
      <c r="N113">
        <v>6.82</v>
      </c>
      <c r="O113">
        <v>90</v>
      </c>
      <c r="P113">
        <v>2</v>
      </c>
      <c r="Q113" t="s">
        <v>73</v>
      </c>
      <c r="R113">
        <v>13</v>
      </c>
      <c r="S113">
        <v>8</v>
      </c>
      <c r="T113">
        <v>1</v>
      </c>
      <c r="U113">
        <v>720</v>
      </c>
      <c r="V113">
        <v>1640</v>
      </c>
      <c r="W113" t="str" cm="1">
        <f t="array" ref="W113">_xlfn.IFS(smartphones_data_clean!C113&gt;Quartile!$A$4,"💎 Ultra Premium Brand",smartphones_data_clean!C113&gt;Quartile!$A$3,"🪙 Premium Brand",smartphones_data_clean!C113&gt;Quartile!$A$2,"🔥Affordable Brand",TRUE,"✨ Bronze Brand")</f>
        <v>✨ Bronze Brand</v>
      </c>
      <c r="X113" t="str" cm="1">
        <f t="array" ref="X113">_xlfn.IFS(D113&lt;=Quartile!$D$2,"Low rating",D113&lt;=Quartile!$D$3,"Medium rating",D113&lt;=Quartile!$D$4,"High rating",TRUE,"Extra High Rating")</f>
        <v>Low rating</v>
      </c>
      <c r="Y113">
        <f t="shared" si="2"/>
        <v>1221.155</v>
      </c>
      <c r="Z113" s="14">
        <f t="shared" si="3"/>
        <v>0.13705443322109989</v>
      </c>
    </row>
    <row r="114" spans="1:26" x14ac:dyDescent="0.25">
      <c r="A114" t="s">
        <v>152</v>
      </c>
      <c r="B114" t="s">
        <v>156</v>
      </c>
      <c r="C114">
        <v>10850</v>
      </c>
      <c r="D114" s="1">
        <v>7.4</v>
      </c>
      <c r="E114">
        <v>0</v>
      </c>
      <c r="F114" t="s">
        <v>97</v>
      </c>
      <c r="G114">
        <v>8</v>
      </c>
      <c r="H114">
        <v>2</v>
      </c>
      <c r="I114" s="2">
        <v>5000</v>
      </c>
      <c r="J114">
        <v>1</v>
      </c>
      <c r="K114">
        <v>18</v>
      </c>
      <c r="L114">
        <v>6</v>
      </c>
      <c r="M114">
        <v>64</v>
      </c>
      <c r="N114">
        <v>6.6</v>
      </c>
      <c r="O114">
        <v>90</v>
      </c>
      <c r="P114">
        <v>2</v>
      </c>
      <c r="Q114" t="s">
        <v>73</v>
      </c>
      <c r="R114">
        <v>50</v>
      </c>
      <c r="S114">
        <v>8</v>
      </c>
      <c r="T114">
        <v>1</v>
      </c>
      <c r="U114">
        <v>1612</v>
      </c>
      <c r="V114">
        <v>720</v>
      </c>
      <c r="W114" t="str" cm="1">
        <f t="array" ref="W114">_xlfn.IFS(smartphones_data_clean!C114&gt;Quartile!$A$4,"💎 Ultra Premium Brand",smartphones_data_clean!C114&gt;Quartile!$A$3,"🪙 Premium Brand",smartphones_data_clean!C114&gt;Quartile!$A$2,"🔥Affordable Brand",TRUE,"✨ Bronze Brand")</f>
        <v>✨ Bronze Brand</v>
      </c>
      <c r="X114" t="str" cm="1">
        <f t="array" ref="X114">_xlfn.IFS(D114&lt;=Quartile!$D$2,"Low rating",D114&lt;=Quartile!$D$3,"Medium rating",D114&lt;=Quartile!$D$4,"High rating",TRUE,"Extra High Rating")</f>
        <v>Low rating</v>
      </c>
      <c r="Y114">
        <f t="shared" si="2"/>
        <v>1021.5999999999999</v>
      </c>
      <c r="Z114" s="14">
        <f t="shared" si="3"/>
        <v>9.4156682027649763E-2</v>
      </c>
    </row>
    <row r="115" spans="1:26" x14ac:dyDescent="0.25">
      <c r="A115" t="s">
        <v>152</v>
      </c>
      <c r="B115" t="s">
        <v>157</v>
      </c>
      <c r="C115">
        <v>12340</v>
      </c>
      <c r="D115" s="1">
        <v>7.6</v>
      </c>
      <c r="E115">
        <v>0</v>
      </c>
      <c r="F115" t="s">
        <v>97</v>
      </c>
      <c r="G115">
        <v>8</v>
      </c>
      <c r="H115">
        <v>2</v>
      </c>
      <c r="I115" s="2">
        <v>5000</v>
      </c>
      <c r="J115">
        <v>1</v>
      </c>
      <c r="K115">
        <v>18</v>
      </c>
      <c r="L115">
        <v>8</v>
      </c>
      <c r="M115">
        <v>128</v>
      </c>
      <c r="N115">
        <v>6.6</v>
      </c>
      <c r="O115">
        <v>90</v>
      </c>
      <c r="P115">
        <v>2</v>
      </c>
      <c r="Q115" t="s">
        <v>73</v>
      </c>
      <c r="R115">
        <v>50</v>
      </c>
      <c r="S115">
        <v>8</v>
      </c>
      <c r="T115">
        <v>1</v>
      </c>
      <c r="U115">
        <v>1612</v>
      </c>
      <c r="V115">
        <v>720</v>
      </c>
      <c r="W115" t="str" cm="1">
        <f t="array" ref="W115">_xlfn.IFS(smartphones_data_clean!C115&gt;Quartile!$A$4,"💎 Ultra Premium Brand",smartphones_data_clean!C115&gt;Quartile!$A$3,"🪙 Premium Brand",smartphones_data_clean!C115&gt;Quartile!$A$2,"🔥Affordable Brand",TRUE,"✨ Bronze Brand")</f>
        <v>✨ Bronze Brand</v>
      </c>
      <c r="X115" t="str" cm="1">
        <f t="array" ref="X115">_xlfn.IFS(D115&lt;=Quartile!$D$2,"Low rating",D115&lt;=Quartile!$D$3,"Medium rating",D115&lt;=Quartile!$D$4,"High rating",TRUE,"Extra High Rating")</f>
        <v>Medium rating</v>
      </c>
      <c r="Y115">
        <f t="shared" si="2"/>
        <v>1034.8</v>
      </c>
      <c r="Z115" s="14">
        <f t="shared" si="3"/>
        <v>8.3857374392220421E-2</v>
      </c>
    </row>
    <row r="116" spans="1:26" x14ac:dyDescent="0.25">
      <c r="A116" t="s">
        <v>152</v>
      </c>
      <c r="B116" t="s">
        <v>158</v>
      </c>
      <c r="C116">
        <v>17999</v>
      </c>
      <c r="D116" s="1">
        <v>7.5</v>
      </c>
      <c r="E116">
        <v>1</v>
      </c>
      <c r="F116" t="s">
        <v>76</v>
      </c>
      <c r="G116">
        <v>8</v>
      </c>
      <c r="H116">
        <v>2.4</v>
      </c>
      <c r="I116" s="2">
        <v>5000</v>
      </c>
      <c r="J116">
        <v>1</v>
      </c>
      <c r="K116">
        <v>18</v>
      </c>
      <c r="L116">
        <v>4</v>
      </c>
      <c r="M116">
        <v>64</v>
      </c>
      <c r="N116">
        <v>6.6</v>
      </c>
      <c r="O116">
        <v>120</v>
      </c>
      <c r="P116">
        <v>2</v>
      </c>
      <c r="Q116" t="s">
        <v>73</v>
      </c>
      <c r="R116">
        <v>50</v>
      </c>
      <c r="S116">
        <v>8</v>
      </c>
      <c r="T116">
        <v>1</v>
      </c>
      <c r="U116">
        <v>2408</v>
      </c>
      <c r="V116">
        <v>1080</v>
      </c>
      <c r="W116" t="str" cm="1">
        <f t="array" ref="W116">_xlfn.IFS(smartphones_data_clean!C116&gt;Quartile!$A$4,"💎 Ultra Premium Brand",smartphones_data_clean!C116&gt;Quartile!$A$3,"🪙 Premium Brand",smartphones_data_clean!C116&gt;Quartile!$A$2,"🔥Affordable Brand",TRUE,"✨ Bronze Brand")</f>
        <v>🔥Affordable Brand</v>
      </c>
      <c r="X116" t="str" cm="1">
        <f t="array" ref="X116">_xlfn.IFS(D116&lt;=Quartile!$D$2,"Low rating",D116&lt;=Quartile!$D$3,"Medium rating",D116&lt;=Quartile!$D$4,"High rating",TRUE,"Extra High Rating")</f>
        <v>Low rating</v>
      </c>
      <c r="Y116">
        <f t="shared" si="2"/>
        <v>1022.7999999999998</v>
      </c>
      <c r="Z116" s="14">
        <f t="shared" si="3"/>
        <v>5.6825379187732644E-2</v>
      </c>
    </row>
    <row r="117" spans="1:26" x14ac:dyDescent="0.25">
      <c r="A117" t="s">
        <v>152</v>
      </c>
      <c r="B117" t="s">
        <v>159</v>
      </c>
      <c r="C117">
        <v>19999</v>
      </c>
      <c r="D117" s="1">
        <v>7.8</v>
      </c>
      <c r="E117">
        <v>1</v>
      </c>
      <c r="F117" t="s">
        <v>76</v>
      </c>
      <c r="G117">
        <v>8</v>
      </c>
      <c r="H117">
        <v>2.4</v>
      </c>
      <c r="I117" s="2">
        <v>5000</v>
      </c>
      <c r="J117">
        <v>1</v>
      </c>
      <c r="K117">
        <v>18</v>
      </c>
      <c r="L117">
        <v>6</v>
      </c>
      <c r="M117">
        <v>128</v>
      </c>
      <c r="N117">
        <v>6.6</v>
      </c>
      <c r="O117">
        <v>120</v>
      </c>
      <c r="P117">
        <v>2</v>
      </c>
      <c r="Q117" t="s">
        <v>73</v>
      </c>
      <c r="R117">
        <v>50</v>
      </c>
      <c r="S117">
        <v>8</v>
      </c>
      <c r="T117">
        <v>1</v>
      </c>
      <c r="U117">
        <v>2408</v>
      </c>
      <c r="V117">
        <v>1080</v>
      </c>
      <c r="W117" t="str" cm="1">
        <f t="array" ref="W117">_xlfn.IFS(smartphones_data_clean!C117&gt;Quartile!$A$4,"💎 Ultra Premium Brand",smartphones_data_clean!C117&gt;Quartile!$A$3,"🪙 Premium Brand",smartphones_data_clean!C117&gt;Quartile!$A$2,"🔥Affordable Brand",TRUE,"✨ Bronze Brand")</f>
        <v>🪙 Premium Brand</v>
      </c>
      <c r="X117" t="str" cm="1">
        <f t="array" ref="X117">_xlfn.IFS(D117&lt;=Quartile!$D$2,"Low rating",D117&lt;=Quartile!$D$3,"Medium rating",D117&lt;=Quartile!$D$4,"High rating",TRUE,"Extra High Rating")</f>
        <v>Medium rating</v>
      </c>
      <c r="Y117">
        <f t="shared" si="2"/>
        <v>1036</v>
      </c>
      <c r="Z117" s="14">
        <f t="shared" si="3"/>
        <v>5.1802590129506478E-2</v>
      </c>
    </row>
    <row r="118" spans="1:26" x14ac:dyDescent="0.25">
      <c r="A118" t="s">
        <v>152</v>
      </c>
      <c r="B118" t="s">
        <v>160</v>
      </c>
      <c r="C118">
        <v>8999</v>
      </c>
      <c r="D118" s="1">
        <v>6.7</v>
      </c>
      <c r="E118">
        <v>0</v>
      </c>
      <c r="F118" t="s">
        <v>83</v>
      </c>
      <c r="G118">
        <v>8</v>
      </c>
      <c r="H118">
        <v>2.2999999999999998</v>
      </c>
      <c r="I118" s="2">
        <v>6000</v>
      </c>
      <c r="J118">
        <v>1</v>
      </c>
      <c r="K118">
        <v>18</v>
      </c>
      <c r="L118">
        <v>4</v>
      </c>
      <c r="M118">
        <v>64</v>
      </c>
      <c r="N118">
        <v>6.82</v>
      </c>
      <c r="O118">
        <v>90</v>
      </c>
      <c r="P118">
        <v>2</v>
      </c>
      <c r="Q118" t="s">
        <v>73</v>
      </c>
      <c r="R118">
        <v>13</v>
      </c>
      <c r="S118">
        <v>8</v>
      </c>
      <c r="T118">
        <v>1</v>
      </c>
      <c r="U118">
        <v>1640</v>
      </c>
      <c r="V118">
        <v>720</v>
      </c>
      <c r="W118" t="str" cm="1">
        <f t="array" ref="W118">_xlfn.IFS(smartphones_data_clean!C118&gt;Quartile!$A$4,"💎 Ultra Premium Brand",smartphones_data_clean!C118&gt;Quartile!$A$3,"🪙 Premium Brand",smartphones_data_clean!C118&gt;Quartile!$A$2,"🔥Affordable Brand",TRUE,"✨ Bronze Brand")</f>
        <v>✨ Bronze Brand</v>
      </c>
      <c r="X118" t="str" cm="1">
        <f t="array" ref="X118">_xlfn.IFS(D118&lt;=Quartile!$D$2,"Low rating",D118&lt;=Quartile!$D$3,"Medium rating",D118&lt;=Quartile!$D$4,"High rating",TRUE,"Extra High Rating")</f>
        <v>Low rating</v>
      </c>
      <c r="Y118">
        <f t="shared" si="2"/>
        <v>1221.2749999999999</v>
      </c>
      <c r="Z118" s="14">
        <f t="shared" si="3"/>
        <v>0.13571230136681853</v>
      </c>
    </row>
    <row r="119" spans="1:26" x14ac:dyDescent="0.25">
      <c r="A119" t="s">
        <v>152</v>
      </c>
      <c r="B119" t="s">
        <v>161</v>
      </c>
      <c r="C119">
        <v>9999</v>
      </c>
      <c r="D119" s="1">
        <v>6.4</v>
      </c>
      <c r="E119">
        <v>0</v>
      </c>
      <c r="F119" t="s">
        <v>83</v>
      </c>
      <c r="G119">
        <v>8</v>
      </c>
      <c r="H119">
        <v>2</v>
      </c>
      <c r="I119" s="2">
        <v>5000</v>
      </c>
      <c r="J119">
        <v>0</v>
      </c>
      <c r="K119">
        <v>33</v>
      </c>
      <c r="L119">
        <v>3</v>
      </c>
      <c r="M119">
        <v>64</v>
      </c>
      <c r="N119">
        <v>6.6</v>
      </c>
      <c r="O119">
        <v>60</v>
      </c>
      <c r="P119">
        <v>2</v>
      </c>
      <c r="Q119" t="s">
        <v>73</v>
      </c>
      <c r="R119">
        <v>13</v>
      </c>
      <c r="S119">
        <v>8</v>
      </c>
      <c r="T119">
        <v>1</v>
      </c>
      <c r="U119">
        <v>1612</v>
      </c>
      <c r="V119">
        <v>720</v>
      </c>
      <c r="W119" t="str" cm="1">
        <f t="array" ref="W119">_xlfn.IFS(smartphones_data_clean!C119&gt;Quartile!$A$4,"💎 Ultra Premium Brand",smartphones_data_clean!C119&gt;Quartile!$A$3,"🪙 Premium Brand",smartphones_data_clean!C119&gt;Quartile!$A$2,"🔥Affordable Brand",TRUE,"✨ Bronze Brand")</f>
        <v>✨ Bronze Brand</v>
      </c>
      <c r="X119" t="str" cm="1">
        <f t="array" ref="X119">_xlfn.IFS(D119&lt;=Quartile!$D$2,"Low rating",D119&lt;=Quartile!$D$3,"Medium rating",D119&lt;=Quartile!$D$4,"High rating",TRUE,"Extra High Rating")</f>
        <v>Low rating</v>
      </c>
      <c r="Y119">
        <f t="shared" si="2"/>
        <v>1020.9999999999999</v>
      </c>
      <c r="Z119" s="14">
        <f t="shared" si="3"/>
        <v>0.1021102110211021</v>
      </c>
    </row>
    <row r="120" spans="1:26" x14ac:dyDescent="0.25">
      <c r="A120" t="s">
        <v>152</v>
      </c>
      <c r="B120" t="s">
        <v>162</v>
      </c>
      <c r="C120">
        <v>12999</v>
      </c>
      <c r="D120" s="1">
        <v>7.7</v>
      </c>
      <c r="E120">
        <v>0</v>
      </c>
      <c r="F120" t="s">
        <v>83</v>
      </c>
      <c r="G120">
        <v>8</v>
      </c>
      <c r="H120">
        <v>2.0499999999999998</v>
      </c>
      <c r="I120" s="2">
        <v>5000</v>
      </c>
      <c r="J120">
        <v>1</v>
      </c>
      <c r="K120">
        <v>18</v>
      </c>
      <c r="L120">
        <v>8</v>
      </c>
      <c r="M120">
        <v>128</v>
      </c>
      <c r="N120">
        <v>6.78</v>
      </c>
      <c r="O120">
        <v>60</v>
      </c>
      <c r="P120">
        <v>2</v>
      </c>
      <c r="Q120" t="s">
        <v>73</v>
      </c>
      <c r="R120">
        <v>50</v>
      </c>
      <c r="S120">
        <v>8</v>
      </c>
      <c r="T120">
        <v>1</v>
      </c>
      <c r="U120">
        <v>2460</v>
      </c>
      <c r="V120">
        <v>1080</v>
      </c>
      <c r="W120" t="str" cm="1">
        <f t="array" ref="W120">_xlfn.IFS(smartphones_data_clean!C120&gt;Quartile!$A$4,"💎 Ultra Premium Brand",smartphones_data_clean!C120&gt;Quartile!$A$3,"🪙 Premium Brand",smartphones_data_clean!C120&gt;Quartile!$A$2,"🔥Affordable Brand",TRUE,"✨ Bronze Brand")</f>
        <v>✨ Bronze Brand</v>
      </c>
      <c r="X120" t="str" cm="1">
        <f t="array" ref="X120">_xlfn.IFS(D120&lt;=Quartile!$D$2,"Low rating",D120&lt;=Quartile!$D$3,"Medium rating",D120&lt;=Quartile!$D$4,"High rating",TRUE,"Extra High Rating")</f>
        <v>Medium rating</v>
      </c>
      <c r="Y120">
        <f t="shared" si="2"/>
        <v>1033.3125</v>
      </c>
      <c r="Z120" s="14">
        <f t="shared" si="3"/>
        <v>7.9491691668589895E-2</v>
      </c>
    </row>
    <row r="121" spans="1:26" x14ac:dyDescent="0.25">
      <c r="A121" t="s">
        <v>152</v>
      </c>
      <c r="B121" t="s">
        <v>163</v>
      </c>
      <c r="C121">
        <v>12799</v>
      </c>
      <c r="D121" s="1">
        <v>7.7</v>
      </c>
      <c r="E121">
        <v>0</v>
      </c>
      <c r="F121" t="s">
        <v>83</v>
      </c>
      <c r="G121">
        <v>8</v>
      </c>
      <c r="H121">
        <v>2</v>
      </c>
      <c r="I121" s="2">
        <v>5000</v>
      </c>
      <c r="J121">
        <v>1</v>
      </c>
      <c r="K121">
        <v>33</v>
      </c>
      <c r="L121">
        <v>6</v>
      </c>
      <c r="M121">
        <v>128</v>
      </c>
      <c r="N121">
        <v>6.7</v>
      </c>
      <c r="O121">
        <v>60</v>
      </c>
      <c r="P121">
        <v>3</v>
      </c>
      <c r="Q121" t="s">
        <v>73</v>
      </c>
      <c r="R121">
        <v>50</v>
      </c>
      <c r="S121">
        <v>16</v>
      </c>
      <c r="T121">
        <v>1</v>
      </c>
      <c r="U121">
        <v>2400</v>
      </c>
      <c r="V121">
        <v>1080</v>
      </c>
      <c r="W121" t="str" cm="1">
        <f t="array" ref="W121">_xlfn.IFS(smartphones_data_clean!C121&gt;Quartile!$A$4,"💎 Ultra Premium Brand",smartphones_data_clean!C121&gt;Quartile!$A$3,"🪙 Premium Brand",smartphones_data_clean!C121&gt;Quartile!$A$2,"🔥Affordable Brand",TRUE,"✨ Bronze Brand")</f>
        <v>✨ Bronze Brand</v>
      </c>
      <c r="X121" t="str" cm="1">
        <f t="array" ref="X121">_xlfn.IFS(D121&lt;=Quartile!$D$2,"Low rating",D121&lt;=Quartile!$D$3,"Medium rating",D121&lt;=Quartile!$D$4,"High rating",TRUE,"Extra High Rating")</f>
        <v>Medium rating</v>
      </c>
      <c r="Y121">
        <f t="shared" si="2"/>
        <v>1034.3999999999999</v>
      </c>
      <c r="Z121" s="14">
        <f t="shared" si="3"/>
        <v>8.0818813969841377E-2</v>
      </c>
    </row>
    <row r="122" spans="1:26" x14ac:dyDescent="0.25">
      <c r="A122" t="s">
        <v>152</v>
      </c>
      <c r="B122" t="s">
        <v>164</v>
      </c>
      <c r="C122">
        <v>15999</v>
      </c>
      <c r="D122" s="1">
        <v>7.9</v>
      </c>
      <c r="E122">
        <v>0</v>
      </c>
      <c r="F122" t="s">
        <v>83</v>
      </c>
      <c r="G122">
        <v>8</v>
      </c>
      <c r="H122">
        <v>2.0499999999999998</v>
      </c>
      <c r="I122" s="2">
        <v>5000</v>
      </c>
      <c r="J122">
        <v>1</v>
      </c>
      <c r="K122">
        <v>33</v>
      </c>
      <c r="L122">
        <v>8</v>
      </c>
      <c r="M122">
        <v>128</v>
      </c>
      <c r="N122">
        <v>6.95</v>
      </c>
      <c r="O122">
        <v>120</v>
      </c>
      <c r="P122">
        <v>3</v>
      </c>
      <c r="Q122" t="s">
        <v>73</v>
      </c>
      <c r="R122">
        <v>50</v>
      </c>
      <c r="S122">
        <v>16</v>
      </c>
      <c r="T122">
        <v>1</v>
      </c>
      <c r="U122">
        <v>2460</v>
      </c>
      <c r="V122">
        <v>1080</v>
      </c>
      <c r="W122" t="str" cm="1">
        <f t="array" ref="W122">_xlfn.IFS(smartphones_data_clean!C122&gt;Quartile!$A$4,"💎 Ultra Premium Brand",smartphones_data_clean!C122&gt;Quartile!$A$3,"🪙 Premium Brand",smartphones_data_clean!C122&gt;Quartile!$A$2,"🔥Affordable Brand",TRUE,"✨ Bronze Brand")</f>
        <v>🔥Affordable Brand</v>
      </c>
      <c r="X122" t="str" cm="1">
        <f t="array" ref="X122">_xlfn.IFS(D122&lt;=Quartile!$D$2,"Low rating",D122&lt;=Quartile!$D$3,"Medium rating",D122&lt;=Quartile!$D$4,"High rating",TRUE,"Extra High Rating")</f>
        <v>Medium rating</v>
      </c>
      <c r="Y122">
        <f t="shared" si="2"/>
        <v>1037.8125</v>
      </c>
      <c r="Z122" s="14">
        <f t="shared" si="3"/>
        <v>6.4867335458466152E-2</v>
      </c>
    </row>
    <row r="123" spans="1:26" x14ac:dyDescent="0.25">
      <c r="A123" t="s">
        <v>152</v>
      </c>
      <c r="B123" t="s">
        <v>165</v>
      </c>
      <c r="C123">
        <v>11700</v>
      </c>
      <c r="D123" s="1">
        <v>7.4</v>
      </c>
      <c r="E123">
        <v>0</v>
      </c>
      <c r="F123" t="s">
        <v>83</v>
      </c>
      <c r="G123">
        <v>8</v>
      </c>
      <c r="H123">
        <v>2</v>
      </c>
      <c r="I123" s="2">
        <v>5000</v>
      </c>
      <c r="J123">
        <v>1</v>
      </c>
      <c r="K123">
        <v>33</v>
      </c>
      <c r="L123">
        <v>4</v>
      </c>
      <c r="M123">
        <v>64</v>
      </c>
      <c r="N123">
        <v>6.7</v>
      </c>
      <c r="O123">
        <v>60</v>
      </c>
      <c r="P123">
        <v>3</v>
      </c>
      <c r="Q123" t="s">
        <v>73</v>
      </c>
      <c r="R123">
        <v>50</v>
      </c>
      <c r="S123">
        <v>16</v>
      </c>
      <c r="T123">
        <v>1</v>
      </c>
      <c r="U123">
        <v>1080</v>
      </c>
      <c r="V123">
        <v>2400</v>
      </c>
      <c r="W123" t="str" cm="1">
        <f t="array" ref="W123">_xlfn.IFS(smartphones_data_clean!C123&gt;Quartile!$A$4,"💎 Ultra Premium Brand",smartphones_data_clean!C123&gt;Quartile!$A$3,"🪙 Premium Brand",smartphones_data_clean!C123&gt;Quartile!$A$2,"🔥Affordable Brand",TRUE,"✨ Bronze Brand")</f>
        <v>✨ Bronze Brand</v>
      </c>
      <c r="X123" t="str" cm="1">
        <f t="array" ref="X123">_xlfn.IFS(D123&lt;=Quartile!$D$2,"Low rating",D123&lt;=Quartile!$D$3,"Medium rating",D123&lt;=Quartile!$D$4,"High rating",TRUE,"Extra High Rating")</f>
        <v>Low rating</v>
      </c>
      <c r="Y123">
        <f t="shared" si="2"/>
        <v>1021.1999999999998</v>
      </c>
      <c r="Z123" s="14">
        <f t="shared" si="3"/>
        <v>8.7282051282051271E-2</v>
      </c>
    </row>
    <row r="124" spans="1:26" x14ac:dyDescent="0.25">
      <c r="A124" t="s">
        <v>152</v>
      </c>
      <c r="B124" t="s">
        <v>166</v>
      </c>
      <c r="C124">
        <v>12999</v>
      </c>
      <c r="D124" s="1">
        <v>7.7</v>
      </c>
      <c r="E124">
        <v>0</v>
      </c>
      <c r="F124" t="s">
        <v>83</v>
      </c>
      <c r="G124">
        <v>8</v>
      </c>
      <c r="H124">
        <v>2</v>
      </c>
      <c r="I124" s="2">
        <v>5000</v>
      </c>
      <c r="J124">
        <v>1</v>
      </c>
      <c r="K124">
        <v>33</v>
      </c>
      <c r="L124">
        <v>6</v>
      </c>
      <c r="M124">
        <v>128</v>
      </c>
      <c r="N124">
        <v>6.7</v>
      </c>
      <c r="O124">
        <v>60</v>
      </c>
      <c r="P124">
        <v>3</v>
      </c>
      <c r="Q124" t="s">
        <v>73</v>
      </c>
      <c r="R124">
        <v>50</v>
      </c>
      <c r="S124">
        <v>16</v>
      </c>
      <c r="T124">
        <v>1</v>
      </c>
      <c r="U124">
        <v>1080</v>
      </c>
      <c r="V124">
        <v>2400</v>
      </c>
      <c r="W124" t="str" cm="1">
        <f t="array" ref="W124">_xlfn.IFS(smartphones_data_clean!C124&gt;Quartile!$A$4,"💎 Ultra Premium Brand",smartphones_data_clean!C124&gt;Quartile!$A$3,"🪙 Premium Brand",smartphones_data_clean!C124&gt;Quartile!$A$2,"🔥Affordable Brand",TRUE,"✨ Bronze Brand")</f>
        <v>✨ Bronze Brand</v>
      </c>
      <c r="X124" t="str" cm="1">
        <f t="array" ref="X124">_xlfn.IFS(D124&lt;=Quartile!$D$2,"Low rating",D124&lt;=Quartile!$D$3,"Medium rating",D124&lt;=Quartile!$D$4,"High rating",TRUE,"Extra High Rating")</f>
        <v>Medium rating</v>
      </c>
      <c r="Y124">
        <f t="shared" si="2"/>
        <v>1034.3999999999999</v>
      </c>
      <c r="Z124" s="14">
        <f t="shared" si="3"/>
        <v>7.9575351950150003E-2</v>
      </c>
    </row>
    <row r="125" spans="1:26" x14ac:dyDescent="0.25">
      <c r="A125" t="s">
        <v>152</v>
      </c>
      <c r="B125" t="s">
        <v>167</v>
      </c>
      <c r="C125">
        <v>16999</v>
      </c>
      <c r="D125" s="1">
        <v>7.9</v>
      </c>
      <c r="E125">
        <v>0</v>
      </c>
      <c r="F125" t="s">
        <v>83</v>
      </c>
      <c r="G125">
        <v>8</v>
      </c>
      <c r="H125">
        <v>2.0499999999999998</v>
      </c>
      <c r="I125" s="2">
        <v>5000</v>
      </c>
      <c r="J125">
        <v>1</v>
      </c>
      <c r="K125">
        <v>33</v>
      </c>
      <c r="L125">
        <v>8</v>
      </c>
      <c r="M125">
        <v>128</v>
      </c>
      <c r="N125">
        <v>6.7</v>
      </c>
      <c r="O125">
        <v>60</v>
      </c>
      <c r="P125">
        <v>3</v>
      </c>
      <c r="Q125" t="s">
        <v>73</v>
      </c>
      <c r="R125">
        <v>50</v>
      </c>
      <c r="S125">
        <v>16</v>
      </c>
      <c r="T125">
        <v>1</v>
      </c>
      <c r="U125">
        <v>2400</v>
      </c>
      <c r="V125">
        <v>1080</v>
      </c>
      <c r="W125" t="str" cm="1">
        <f t="array" ref="W125">_xlfn.IFS(smartphones_data_clean!C125&gt;Quartile!$A$4,"💎 Ultra Premium Brand",smartphones_data_clean!C125&gt;Quartile!$A$3,"🪙 Premium Brand",smartphones_data_clean!C125&gt;Quartile!$A$2,"🔥Affordable Brand",TRUE,"✨ Bronze Brand")</f>
        <v>🔥Affordable Brand</v>
      </c>
      <c r="X125" t="str" cm="1">
        <f t="array" ref="X125">_xlfn.IFS(D125&lt;=Quartile!$D$2,"Low rating",D125&lt;=Quartile!$D$3,"Medium rating",D125&lt;=Quartile!$D$4,"High rating",TRUE,"Extra High Rating")</f>
        <v>Medium rating</v>
      </c>
      <c r="Y125">
        <f t="shared" si="2"/>
        <v>1034.8125</v>
      </c>
      <c r="Z125" s="14">
        <f t="shared" si="3"/>
        <v>6.0874904406141538E-2</v>
      </c>
    </row>
    <row r="126" spans="1:26" x14ac:dyDescent="0.25">
      <c r="A126" t="s">
        <v>152</v>
      </c>
      <c r="B126" t="s">
        <v>168</v>
      </c>
      <c r="C126">
        <v>15999</v>
      </c>
      <c r="D126" s="1">
        <v>7.8</v>
      </c>
      <c r="E126">
        <v>1</v>
      </c>
      <c r="F126" t="s">
        <v>76</v>
      </c>
      <c r="G126">
        <v>8</v>
      </c>
      <c r="H126">
        <v>2.4</v>
      </c>
      <c r="I126" s="2">
        <v>5000</v>
      </c>
      <c r="J126">
        <v>1</v>
      </c>
      <c r="K126">
        <v>33</v>
      </c>
      <c r="L126">
        <v>6</v>
      </c>
      <c r="M126">
        <v>64</v>
      </c>
      <c r="N126">
        <v>6.7</v>
      </c>
      <c r="O126">
        <v>60</v>
      </c>
      <c r="P126">
        <v>3</v>
      </c>
      <c r="Q126" t="s">
        <v>73</v>
      </c>
      <c r="R126">
        <v>50</v>
      </c>
      <c r="S126">
        <v>16</v>
      </c>
      <c r="T126">
        <v>1</v>
      </c>
      <c r="U126">
        <v>2400</v>
      </c>
      <c r="V126">
        <v>1080</v>
      </c>
      <c r="W126" t="str" cm="1">
        <f t="array" ref="W126">_xlfn.IFS(smartphones_data_clean!C126&gt;Quartile!$A$4,"💎 Ultra Premium Brand",smartphones_data_clean!C126&gt;Quartile!$A$3,"🪙 Premium Brand",smartphones_data_clean!C126&gt;Quartile!$A$2,"🔥Affordable Brand",TRUE,"✨ Bronze Brand")</f>
        <v>🔥Affordable Brand</v>
      </c>
      <c r="X126" t="str" cm="1">
        <f t="array" ref="X126">_xlfn.IFS(D126&lt;=Quartile!$D$2,"Low rating",D126&lt;=Quartile!$D$3,"Medium rating",D126&lt;=Quartile!$D$4,"High rating",TRUE,"Extra High Rating")</f>
        <v>Medium rating</v>
      </c>
      <c r="Y126">
        <f t="shared" si="2"/>
        <v>1021.6999999999999</v>
      </c>
      <c r="Z126" s="14">
        <f t="shared" si="3"/>
        <v>6.3860241265079068E-2</v>
      </c>
    </row>
    <row r="127" spans="1:26" x14ac:dyDescent="0.25">
      <c r="A127" t="s">
        <v>152</v>
      </c>
      <c r="B127" t="s">
        <v>169</v>
      </c>
      <c r="C127">
        <v>16900</v>
      </c>
      <c r="D127" s="1">
        <v>8.3000000000000007</v>
      </c>
      <c r="E127">
        <v>0</v>
      </c>
      <c r="F127" t="s">
        <v>83</v>
      </c>
      <c r="G127">
        <v>8</v>
      </c>
      <c r="H127">
        <v>2.2000000000000002</v>
      </c>
      <c r="I127" s="2">
        <v>5000</v>
      </c>
      <c r="J127">
        <v>1</v>
      </c>
      <c r="K127">
        <v>33</v>
      </c>
      <c r="L127">
        <v>8</v>
      </c>
      <c r="M127">
        <v>256</v>
      </c>
      <c r="N127">
        <v>6.7</v>
      </c>
      <c r="O127">
        <v>60</v>
      </c>
      <c r="P127">
        <v>3</v>
      </c>
      <c r="Q127" t="s">
        <v>73</v>
      </c>
      <c r="R127">
        <v>108</v>
      </c>
      <c r="S127">
        <v>16</v>
      </c>
      <c r="T127">
        <v>1</v>
      </c>
      <c r="U127">
        <v>2400</v>
      </c>
      <c r="V127">
        <v>1080</v>
      </c>
      <c r="W127" t="str" cm="1">
        <f t="array" ref="W127">_xlfn.IFS(smartphones_data_clean!C127&gt;Quartile!$A$4,"💎 Ultra Premium Brand",smartphones_data_clean!C127&gt;Quartile!$A$3,"🪙 Premium Brand",smartphones_data_clean!C127&gt;Quartile!$A$2,"🔥Affordable Brand",TRUE,"✨ Bronze Brand")</f>
        <v>🔥Affordable Brand</v>
      </c>
      <c r="X127" t="str" cm="1">
        <f t="array" ref="X127">_xlfn.IFS(D127&lt;=Quartile!$D$2,"Low rating",D127&lt;=Quartile!$D$3,"Medium rating",D127&lt;=Quartile!$D$4,"High rating",TRUE,"Extra High Rating")</f>
        <v>High rating</v>
      </c>
      <c r="Y127">
        <f t="shared" si="2"/>
        <v>1060.45</v>
      </c>
      <c r="Z127" s="14">
        <f t="shared" si="3"/>
        <v>6.274852071005918E-2</v>
      </c>
    </row>
    <row r="128" spans="1:26" x14ac:dyDescent="0.25">
      <c r="A128" t="s">
        <v>152</v>
      </c>
      <c r="B128" t="s">
        <v>170</v>
      </c>
      <c r="C128">
        <v>18999</v>
      </c>
      <c r="D128" s="1">
        <v>8.4</v>
      </c>
      <c r="E128">
        <v>1</v>
      </c>
      <c r="F128" t="s">
        <v>76</v>
      </c>
      <c r="G128">
        <v>8</v>
      </c>
      <c r="H128">
        <v>2.4</v>
      </c>
      <c r="I128" s="2">
        <v>5000</v>
      </c>
      <c r="J128">
        <v>1</v>
      </c>
      <c r="K128">
        <v>33</v>
      </c>
      <c r="L128">
        <v>8</v>
      </c>
      <c r="M128">
        <v>128</v>
      </c>
      <c r="N128">
        <v>6.7</v>
      </c>
      <c r="O128">
        <v>60</v>
      </c>
      <c r="P128">
        <v>3</v>
      </c>
      <c r="Q128" t="s">
        <v>73</v>
      </c>
      <c r="R128">
        <v>108</v>
      </c>
      <c r="S128">
        <v>16</v>
      </c>
      <c r="T128">
        <v>1</v>
      </c>
      <c r="U128">
        <v>2400</v>
      </c>
      <c r="V128">
        <v>1080</v>
      </c>
      <c r="W128" t="str" cm="1">
        <f t="array" ref="W128">_xlfn.IFS(smartphones_data_clean!C128&gt;Quartile!$A$4,"💎 Ultra Premium Brand",smartphones_data_clean!C128&gt;Quartile!$A$3,"🪙 Premium Brand",smartphones_data_clean!C128&gt;Quartile!$A$2,"🔥Affordable Brand",TRUE,"✨ Bronze Brand")</f>
        <v>🔥Affordable Brand</v>
      </c>
      <c r="X128" t="str" cm="1">
        <f t="array" ref="X128">_xlfn.IFS(D128&lt;=Quartile!$D$2,"Low rating",D128&lt;=Quartile!$D$3,"Medium rating",D128&lt;=Quartile!$D$4,"High rating",TRUE,"Extra High Rating")</f>
        <v>High rating</v>
      </c>
      <c r="Y128">
        <f t="shared" si="2"/>
        <v>1034.8999999999999</v>
      </c>
      <c r="Z128" s="14">
        <f t="shared" si="3"/>
        <v>5.4471287962524338E-2</v>
      </c>
    </row>
    <row r="129" spans="1:26" x14ac:dyDescent="0.25">
      <c r="A129" t="s">
        <v>152</v>
      </c>
      <c r="B129" t="s">
        <v>171</v>
      </c>
      <c r="C129">
        <v>14999</v>
      </c>
      <c r="D129" s="1">
        <v>7.9</v>
      </c>
      <c r="E129">
        <v>0</v>
      </c>
      <c r="F129" t="s">
        <v>83</v>
      </c>
      <c r="G129">
        <v>8</v>
      </c>
      <c r="H129">
        <v>2</v>
      </c>
      <c r="I129" s="2">
        <v>5000</v>
      </c>
      <c r="J129">
        <v>1</v>
      </c>
      <c r="K129">
        <v>33</v>
      </c>
      <c r="L129">
        <v>8</v>
      </c>
      <c r="M129">
        <v>128</v>
      </c>
      <c r="N129">
        <v>6.7</v>
      </c>
      <c r="O129">
        <v>60</v>
      </c>
      <c r="P129">
        <v>3</v>
      </c>
      <c r="Q129" t="s">
        <v>73</v>
      </c>
      <c r="R129">
        <v>50</v>
      </c>
      <c r="S129">
        <v>16</v>
      </c>
      <c r="T129">
        <v>1</v>
      </c>
      <c r="U129">
        <v>1080</v>
      </c>
      <c r="V129">
        <v>2400</v>
      </c>
      <c r="W129" t="str" cm="1">
        <f t="array" ref="W129">_xlfn.IFS(smartphones_data_clean!C129&gt;Quartile!$A$4,"💎 Ultra Premium Brand",smartphones_data_clean!C129&gt;Quartile!$A$3,"🪙 Premium Brand",smartphones_data_clean!C129&gt;Quartile!$A$2,"🔥Affordable Brand",TRUE,"✨ Bronze Brand")</f>
        <v>🔥Affordable Brand</v>
      </c>
      <c r="X129" t="str" cm="1">
        <f t="array" ref="X129">_xlfn.IFS(D129&lt;=Quartile!$D$2,"Low rating",D129&lt;=Quartile!$D$3,"Medium rating",D129&lt;=Quartile!$D$4,"High rating",TRUE,"Extra High Rating")</f>
        <v>Medium rating</v>
      </c>
      <c r="Y129">
        <f t="shared" si="2"/>
        <v>1034.8</v>
      </c>
      <c r="Z129" s="14">
        <f t="shared" si="3"/>
        <v>6.8991266084405631E-2</v>
      </c>
    </row>
    <row r="130" spans="1:26" x14ac:dyDescent="0.25">
      <c r="A130" t="s">
        <v>152</v>
      </c>
      <c r="B130" t="s">
        <v>172</v>
      </c>
      <c r="C130">
        <v>19999</v>
      </c>
      <c r="D130" s="1">
        <v>8.4</v>
      </c>
      <c r="E130">
        <v>0</v>
      </c>
      <c r="F130" t="s">
        <v>83</v>
      </c>
      <c r="G130">
        <v>8</v>
      </c>
      <c r="H130">
        <v>2.0499999999999998</v>
      </c>
      <c r="I130" s="2">
        <v>4500</v>
      </c>
      <c r="J130">
        <v>1</v>
      </c>
      <c r="K130">
        <v>120</v>
      </c>
      <c r="L130">
        <v>8</v>
      </c>
      <c r="M130">
        <v>128</v>
      </c>
      <c r="N130">
        <v>6.7</v>
      </c>
      <c r="O130">
        <v>120</v>
      </c>
      <c r="P130">
        <v>3</v>
      </c>
      <c r="Q130" t="s">
        <v>73</v>
      </c>
      <c r="R130">
        <v>108</v>
      </c>
      <c r="S130">
        <v>16</v>
      </c>
      <c r="T130">
        <v>1</v>
      </c>
      <c r="U130">
        <v>2400</v>
      </c>
      <c r="V130">
        <v>1080</v>
      </c>
      <c r="W130" t="str" cm="1">
        <f t="array" ref="W130">_xlfn.IFS(smartphones_data_clean!C130&gt;Quartile!$A$4,"💎 Ultra Premium Brand",smartphones_data_clean!C130&gt;Quartile!$A$3,"🪙 Premium Brand",smartphones_data_clean!C130&gt;Quartile!$A$2,"🔥Affordable Brand",TRUE,"✨ Bronze Brand")</f>
        <v>🪙 Premium Brand</v>
      </c>
      <c r="X130" t="str" cm="1">
        <f t="array" ref="X130">_xlfn.IFS(D130&lt;=Quartile!$D$2,"Low rating",D130&lt;=Quartile!$D$3,"Medium rating",D130&lt;=Quartile!$D$4,"High rating",TRUE,"Extra High Rating")</f>
        <v>High rating</v>
      </c>
      <c r="Y130">
        <f t="shared" ref="Y130:Y193" si="4">((G130*0.1)+ (H130*0.25)+(I130*0.2)+(K130*0.1)+(L130*0.2)+(M130*0.2)+(O130*0.05))</f>
        <v>946.51250000000005</v>
      </c>
      <c r="Z130" s="14">
        <f t="shared" ref="Z130:Z193" si="5">Y130/C130</f>
        <v>4.7327991399569981E-2</v>
      </c>
    </row>
    <row r="131" spans="1:26" x14ac:dyDescent="0.25">
      <c r="A131" t="s">
        <v>152</v>
      </c>
      <c r="B131" t="s">
        <v>173</v>
      </c>
      <c r="C131">
        <v>9999</v>
      </c>
      <c r="D131" s="1">
        <v>7.3</v>
      </c>
      <c r="E131">
        <v>0</v>
      </c>
      <c r="F131" t="s">
        <v>83</v>
      </c>
      <c r="G131">
        <v>8</v>
      </c>
      <c r="H131">
        <v>2</v>
      </c>
      <c r="I131" s="2">
        <v>5000</v>
      </c>
      <c r="J131">
        <v>1</v>
      </c>
      <c r="K131">
        <v>33</v>
      </c>
      <c r="L131">
        <v>4</v>
      </c>
      <c r="M131">
        <v>64</v>
      </c>
      <c r="N131">
        <v>6.7</v>
      </c>
      <c r="O131">
        <v>60</v>
      </c>
      <c r="P131">
        <v>3</v>
      </c>
      <c r="Q131" t="s">
        <v>73</v>
      </c>
      <c r="R131">
        <v>50</v>
      </c>
      <c r="S131">
        <v>8</v>
      </c>
      <c r="T131">
        <v>1</v>
      </c>
      <c r="U131">
        <v>2400</v>
      </c>
      <c r="V131">
        <v>1080</v>
      </c>
      <c r="W131" t="str" cm="1">
        <f t="array" ref="W131">_xlfn.IFS(smartphones_data_clean!C131&gt;Quartile!$A$4,"💎 Ultra Premium Brand",smartphones_data_clean!C131&gt;Quartile!$A$3,"🪙 Premium Brand",smartphones_data_clean!C131&gt;Quartile!$A$2,"🔥Affordable Brand",TRUE,"✨ Bronze Brand")</f>
        <v>✨ Bronze Brand</v>
      </c>
      <c r="X131" t="str" cm="1">
        <f t="array" ref="X131">_xlfn.IFS(D131&lt;=Quartile!$D$2,"Low rating",D131&lt;=Quartile!$D$3,"Medium rating",D131&lt;=Quartile!$D$4,"High rating",TRUE,"Extra High Rating")</f>
        <v>Low rating</v>
      </c>
      <c r="Y131">
        <f t="shared" si="4"/>
        <v>1021.1999999999998</v>
      </c>
      <c r="Z131" s="14">
        <f t="shared" si="5"/>
        <v>0.10213021302130211</v>
      </c>
    </row>
    <row r="132" spans="1:26" x14ac:dyDescent="0.25">
      <c r="A132" t="s">
        <v>152</v>
      </c>
      <c r="B132" t="s">
        <v>174</v>
      </c>
      <c r="C132">
        <v>16999</v>
      </c>
      <c r="D132" s="1">
        <v>8</v>
      </c>
      <c r="E132">
        <v>0</v>
      </c>
      <c r="F132" t="s">
        <v>83</v>
      </c>
      <c r="G132">
        <v>8</v>
      </c>
      <c r="H132">
        <v>2.2000000000000002</v>
      </c>
      <c r="I132" s="2">
        <v>5000</v>
      </c>
      <c r="J132">
        <v>1</v>
      </c>
      <c r="K132">
        <v>120</v>
      </c>
      <c r="L132">
        <v>6</v>
      </c>
      <c r="M132">
        <v>128</v>
      </c>
      <c r="N132">
        <v>6.91</v>
      </c>
      <c r="O132">
        <v>60</v>
      </c>
      <c r="P132">
        <v>4</v>
      </c>
      <c r="Q132" t="s">
        <v>73</v>
      </c>
      <c r="R132">
        <v>108</v>
      </c>
      <c r="S132">
        <v>16</v>
      </c>
      <c r="T132">
        <v>1</v>
      </c>
      <c r="U132">
        <v>2460</v>
      </c>
      <c r="V132">
        <v>1080</v>
      </c>
      <c r="W132" t="str" cm="1">
        <f t="array" ref="W132">_xlfn.IFS(smartphones_data_clean!C132&gt;Quartile!$A$4,"💎 Ultra Premium Brand",smartphones_data_clean!C132&gt;Quartile!$A$3,"🪙 Premium Brand",smartphones_data_clean!C132&gt;Quartile!$A$2,"🔥Affordable Brand",TRUE,"✨ Bronze Brand")</f>
        <v>🔥Affordable Brand</v>
      </c>
      <c r="X132" t="str" cm="1">
        <f t="array" ref="X132">_xlfn.IFS(D132&lt;=Quartile!$D$2,"Low rating",D132&lt;=Quartile!$D$3,"Medium rating",D132&lt;=Quartile!$D$4,"High rating",TRUE,"Extra High Rating")</f>
        <v>High rating</v>
      </c>
      <c r="Y132">
        <f t="shared" si="4"/>
        <v>1043.1500000000001</v>
      </c>
      <c r="Z132" s="14">
        <f t="shared" si="5"/>
        <v>6.1365374433790226E-2</v>
      </c>
    </row>
    <row r="133" spans="1:26" x14ac:dyDescent="0.25">
      <c r="A133" t="s">
        <v>152</v>
      </c>
      <c r="B133" t="s">
        <v>175</v>
      </c>
      <c r="C133">
        <v>7320</v>
      </c>
      <c r="D133" s="1">
        <v>6</v>
      </c>
      <c r="E133">
        <v>0</v>
      </c>
      <c r="F133" t="s">
        <v>83</v>
      </c>
      <c r="G133">
        <v>4</v>
      </c>
      <c r="H133">
        <v>2</v>
      </c>
      <c r="I133" s="2">
        <v>5000</v>
      </c>
      <c r="J133">
        <v>0</v>
      </c>
      <c r="K133">
        <v>33</v>
      </c>
      <c r="L133">
        <v>2</v>
      </c>
      <c r="M133">
        <v>64</v>
      </c>
      <c r="N133">
        <v>6.6</v>
      </c>
      <c r="O133">
        <v>60</v>
      </c>
      <c r="P133">
        <v>2</v>
      </c>
      <c r="Q133" t="s">
        <v>73</v>
      </c>
      <c r="R133">
        <v>8</v>
      </c>
      <c r="S133">
        <v>5</v>
      </c>
      <c r="T133">
        <v>1</v>
      </c>
      <c r="U133">
        <v>1600</v>
      </c>
      <c r="V133">
        <v>720</v>
      </c>
      <c r="W133" t="str" cm="1">
        <f t="array" ref="W133">_xlfn.IFS(smartphones_data_clean!C133&gt;Quartile!$A$4,"💎 Ultra Premium Brand",smartphones_data_clean!C133&gt;Quartile!$A$3,"🪙 Premium Brand",smartphones_data_clean!C133&gt;Quartile!$A$2,"🔥Affordable Brand",TRUE,"✨ Bronze Brand")</f>
        <v>✨ Bronze Brand</v>
      </c>
      <c r="X133" t="str" cm="1">
        <f t="array" ref="X133">_xlfn.IFS(D133&lt;=Quartile!$D$2,"Low rating",D133&lt;=Quartile!$D$3,"Medium rating",D133&lt;=Quartile!$D$4,"High rating",TRUE,"Extra High Rating")</f>
        <v>Low rating</v>
      </c>
      <c r="Y133">
        <f t="shared" si="4"/>
        <v>1020.3999999999999</v>
      </c>
      <c r="Z133" s="14">
        <f t="shared" si="5"/>
        <v>0.13939890710382513</v>
      </c>
    </row>
    <row r="134" spans="1:26" x14ac:dyDescent="0.25">
      <c r="A134" t="s">
        <v>152</v>
      </c>
      <c r="B134" t="s">
        <v>176</v>
      </c>
      <c r="C134">
        <v>6999</v>
      </c>
      <c r="D134" s="1">
        <v>7.828591749644386</v>
      </c>
      <c r="E134">
        <v>0</v>
      </c>
      <c r="F134" t="s">
        <v>83</v>
      </c>
      <c r="G134">
        <v>4</v>
      </c>
      <c r="H134">
        <v>2</v>
      </c>
      <c r="I134" s="2">
        <v>5000</v>
      </c>
      <c r="J134">
        <v>0</v>
      </c>
      <c r="K134">
        <v>33</v>
      </c>
      <c r="L134">
        <v>2</v>
      </c>
      <c r="M134">
        <v>32</v>
      </c>
      <c r="N134">
        <v>6.6</v>
      </c>
      <c r="O134">
        <v>60</v>
      </c>
      <c r="P134">
        <v>2</v>
      </c>
      <c r="Q134" t="s">
        <v>73</v>
      </c>
      <c r="R134">
        <v>8</v>
      </c>
      <c r="S134">
        <v>5</v>
      </c>
      <c r="T134">
        <v>1</v>
      </c>
      <c r="U134">
        <v>1600</v>
      </c>
      <c r="V134">
        <v>720</v>
      </c>
      <c r="W134" t="str" cm="1">
        <f t="array" ref="W134">_xlfn.IFS(smartphones_data_clean!C134&gt;Quartile!$A$4,"💎 Ultra Premium Brand",smartphones_data_clean!C134&gt;Quartile!$A$3,"🪙 Premium Brand",smartphones_data_clean!C134&gt;Quartile!$A$2,"🔥Affordable Brand",TRUE,"✨ Bronze Brand")</f>
        <v>✨ Bronze Brand</v>
      </c>
      <c r="X134" t="str" cm="1">
        <f t="array" ref="X134">_xlfn.IFS(D134&lt;=Quartile!$D$2,"Low rating",D134&lt;=Quartile!$D$3,"Medium rating",D134&lt;=Quartile!$D$4,"High rating",TRUE,"Extra High Rating")</f>
        <v>Medium rating</v>
      </c>
      <c r="Y134">
        <f t="shared" si="4"/>
        <v>1013.9999999999999</v>
      </c>
      <c r="Z134" s="14">
        <f t="shared" si="5"/>
        <v>0.14487783969138446</v>
      </c>
    </row>
    <row r="135" spans="1:26" x14ac:dyDescent="0.25">
      <c r="A135" t="s">
        <v>152</v>
      </c>
      <c r="B135" t="s">
        <v>177</v>
      </c>
      <c r="C135">
        <v>8299</v>
      </c>
      <c r="D135" s="1">
        <v>6.3</v>
      </c>
      <c r="E135">
        <v>0</v>
      </c>
      <c r="F135" t="s">
        <v>83</v>
      </c>
      <c r="G135">
        <v>8</v>
      </c>
      <c r="H135">
        <v>2</v>
      </c>
      <c r="I135" s="2">
        <v>5000</v>
      </c>
      <c r="J135">
        <v>0</v>
      </c>
      <c r="K135">
        <v>33</v>
      </c>
      <c r="L135">
        <v>3</v>
      </c>
      <c r="M135">
        <v>64</v>
      </c>
      <c r="N135">
        <v>6.82</v>
      </c>
      <c r="O135">
        <v>60</v>
      </c>
      <c r="P135">
        <v>2</v>
      </c>
      <c r="Q135" t="s">
        <v>73</v>
      </c>
      <c r="R135">
        <v>8</v>
      </c>
      <c r="S135">
        <v>5</v>
      </c>
      <c r="T135">
        <v>1</v>
      </c>
      <c r="U135">
        <v>1600</v>
      </c>
      <c r="V135">
        <v>720</v>
      </c>
      <c r="W135" t="str" cm="1">
        <f t="array" ref="W135">_xlfn.IFS(smartphones_data_clean!C135&gt;Quartile!$A$4,"💎 Ultra Premium Brand",smartphones_data_clean!C135&gt;Quartile!$A$3,"🪙 Premium Brand",smartphones_data_clean!C135&gt;Quartile!$A$2,"🔥Affordable Brand",TRUE,"✨ Bronze Brand")</f>
        <v>✨ Bronze Brand</v>
      </c>
      <c r="X135" t="str" cm="1">
        <f t="array" ref="X135">_xlfn.IFS(D135&lt;=Quartile!$D$2,"Low rating",D135&lt;=Quartile!$D$3,"Medium rating",D135&lt;=Quartile!$D$4,"High rating",TRUE,"Extra High Rating")</f>
        <v>Low rating</v>
      </c>
      <c r="Y135">
        <f t="shared" si="4"/>
        <v>1020.9999999999999</v>
      </c>
      <c r="Z135" s="14">
        <f t="shared" si="5"/>
        <v>0.12302687070731412</v>
      </c>
    </row>
    <row r="136" spans="1:26" x14ac:dyDescent="0.25">
      <c r="A136" t="s">
        <v>152</v>
      </c>
      <c r="B136" t="s">
        <v>178</v>
      </c>
      <c r="C136">
        <v>17999</v>
      </c>
      <c r="D136" s="1">
        <v>8.6999999999999993</v>
      </c>
      <c r="E136">
        <v>0</v>
      </c>
      <c r="F136" t="s">
        <v>83</v>
      </c>
      <c r="G136">
        <v>8</v>
      </c>
      <c r="H136">
        <v>2.2000000000000002</v>
      </c>
      <c r="I136" s="2">
        <v>4500</v>
      </c>
      <c r="J136">
        <v>1</v>
      </c>
      <c r="K136">
        <v>45</v>
      </c>
      <c r="L136">
        <v>8</v>
      </c>
      <c r="M136">
        <v>128</v>
      </c>
      <c r="N136">
        <v>6.7</v>
      </c>
      <c r="O136">
        <v>90</v>
      </c>
      <c r="P136">
        <v>3</v>
      </c>
      <c r="Q136" t="s">
        <v>73</v>
      </c>
      <c r="R136">
        <v>108</v>
      </c>
      <c r="S136">
        <v>60</v>
      </c>
      <c r="T136">
        <v>1</v>
      </c>
      <c r="U136">
        <v>2400</v>
      </c>
      <c r="V136">
        <v>1080</v>
      </c>
      <c r="W136" t="str" cm="1">
        <f t="array" ref="W136">_xlfn.IFS(smartphones_data_clean!C136&gt;Quartile!$A$4,"💎 Ultra Premium Brand",smartphones_data_clean!C136&gt;Quartile!$A$3,"🪙 Premium Brand",smartphones_data_clean!C136&gt;Quartile!$A$2,"🔥Affordable Brand",TRUE,"✨ Bronze Brand")</f>
        <v>🔥Affordable Brand</v>
      </c>
      <c r="X136" t="str" cm="1">
        <f t="array" ref="X136">_xlfn.IFS(D136&lt;=Quartile!$D$2,"Low rating",D136&lt;=Quartile!$D$3,"Medium rating",D136&lt;=Quartile!$D$4,"High rating",TRUE,"Extra High Rating")</f>
        <v>Extra High Rating</v>
      </c>
      <c r="Y136">
        <f t="shared" si="4"/>
        <v>937.55000000000007</v>
      </c>
      <c r="Z136" s="14">
        <f t="shared" si="5"/>
        <v>5.2089004944719158E-2</v>
      </c>
    </row>
    <row r="137" spans="1:26" x14ac:dyDescent="0.25">
      <c r="A137" t="s">
        <v>152</v>
      </c>
      <c r="B137" t="s">
        <v>179</v>
      </c>
      <c r="C137">
        <v>19499</v>
      </c>
      <c r="D137" s="1">
        <v>8.5</v>
      </c>
      <c r="E137">
        <v>1</v>
      </c>
      <c r="F137" t="s">
        <v>76</v>
      </c>
      <c r="G137">
        <v>8</v>
      </c>
      <c r="H137">
        <v>2.6</v>
      </c>
      <c r="I137" s="2">
        <v>5000</v>
      </c>
      <c r="J137">
        <v>1</v>
      </c>
      <c r="K137">
        <v>33</v>
      </c>
      <c r="L137">
        <v>8</v>
      </c>
      <c r="M137">
        <v>256</v>
      </c>
      <c r="N137">
        <v>6.78</v>
      </c>
      <c r="O137">
        <v>120</v>
      </c>
      <c r="P137">
        <v>3</v>
      </c>
      <c r="Q137" t="s">
        <v>73</v>
      </c>
      <c r="R137">
        <v>50</v>
      </c>
      <c r="S137">
        <v>16</v>
      </c>
      <c r="T137">
        <v>1</v>
      </c>
      <c r="U137">
        <v>2460</v>
      </c>
      <c r="V137">
        <v>1080</v>
      </c>
      <c r="W137" t="str" cm="1">
        <f t="array" ref="W137">_xlfn.IFS(smartphones_data_clean!C137&gt;Quartile!$A$4,"💎 Ultra Premium Brand",smartphones_data_clean!C137&gt;Quartile!$A$3,"🪙 Premium Brand",smartphones_data_clean!C137&gt;Quartile!$A$2,"🔥Affordable Brand",TRUE,"✨ Bronze Brand")</f>
        <v>🔥Affordable Brand</v>
      </c>
      <c r="X137" t="str" cm="1">
        <f t="array" ref="X137">_xlfn.IFS(D137&lt;=Quartile!$D$2,"Low rating",D137&lt;=Quartile!$D$3,"Medium rating",D137&lt;=Quartile!$D$4,"High rating",TRUE,"Extra High Rating")</f>
        <v>Extra High Rating</v>
      </c>
      <c r="Y137">
        <f t="shared" si="4"/>
        <v>1063.55</v>
      </c>
      <c r="Z137" s="14">
        <f t="shared" si="5"/>
        <v>5.4543822760141546E-2</v>
      </c>
    </row>
    <row r="138" spans="1:26" x14ac:dyDescent="0.25">
      <c r="A138" t="s">
        <v>152</v>
      </c>
      <c r="B138" t="s">
        <v>180</v>
      </c>
      <c r="C138">
        <v>36999</v>
      </c>
      <c r="D138" s="1">
        <v>8.9</v>
      </c>
      <c r="E138">
        <v>1</v>
      </c>
      <c r="F138" t="s">
        <v>76</v>
      </c>
      <c r="G138">
        <v>8</v>
      </c>
      <c r="H138">
        <v>2.5</v>
      </c>
      <c r="I138" s="2">
        <v>4500</v>
      </c>
      <c r="J138">
        <v>1</v>
      </c>
      <c r="K138">
        <v>180</v>
      </c>
      <c r="L138">
        <v>8</v>
      </c>
      <c r="M138">
        <v>256</v>
      </c>
      <c r="N138">
        <v>6.8</v>
      </c>
      <c r="O138">
        <v>120</v>
      </c>
      <c r="P138">
        <v>3</v>
      </c>
      <c r="Q138" t="s">
        <v>73</v>
      </c>
      <c r="R138">
        <v>200</v>
      </c>
      <c r="S138">
        <v>32</v>
      </c>
      <c r="T138">
        <v>1</v>
      </c>
      <c r="U138">
        <v>2400</v>
      </c>
      <c r="V138">
        <v>1080</v>
      </c>
      <c r="W138" t="str" cm="1">
        <f t="array" ref="W138">_xlfn.IFS(smartphones_data_clean!C138&gt;Quartile!$A$4,"💎 Ultra Premium Brand",smartphones_data_clean!C138&gt;Quartile!$A$3,"🪙 Premium Brand",smartphones_data_clean!C138&gt;Quartile!$A$2,"🔥Affordable Brand",TRUE,"✨ Bronze Brand")</f>
        <v>💎 Ultra Premium Brand</v>
      </c>
      <c r="X138" t="str" cm="1">
        <f t="array" ref="X138">_xlfn.IFS(D138&lt;=Quartile!$D$2,"Low rating",D138&lt;=Quartile!$D$3,"Medium rating",D138&lt;=Quartile!$D$4,"High rating",TRUE,"Extra High Rating")</f>
        <v>Extra High Rating</v>
      </c>
      <c r="Y138">
        <f t="shared" si="4"/>
        <v>978.22500000000002</v>
      </c>
      <c r="Z138" s="14">
        <f t="shared" si="5"/>
        <v>2.6439228087245602E-2</v>
      </c>
    </row>
    <row r="139" spans="1:26" x14ac:dyDescent="0.25">
      <c r="A139" t="s">
        <v>152</v>
      </c>
      <c r="B139" t="s">
        <v>181</v>
      </c>
      <c r="C139">
        <v>21990</v>
      </c>
      <c r="D139" s="1">
        <v>8.5</v>
      </c>
      <c r="E139">
        <v>1</v>
      </c>
      <c r="F139" t="s">
        <v>83</v>
      </c>
      <c r="G139">
        <v>8</v>
      </c>
      <c r="H139">
        <v>2.0499999999999998</v>
      </c>
      <c r="I139" s="2">
        <v>4500</v>
      </c>
      <c r="J139">
        <v>1</v>
      </c>
      <c r="K139">
        <v>45</v>
      </c>
      <c r="L139">
        <v>8</v>
      </c>
      <c r="M139">
        <v>128</v>
      </c>
      <c r="N139">
        <v>6.67</v>
      </c>
      <c r="O139">
        <v>120</v>
      </c>
      <c r="P139">
        <v>3</v>
      </c>
      <c r="Q139" t="s">
        <v>73</v>
      </c>
      <c r="R139">
        <v>108</v>
      </c>
      <c r="S139">
        <v>16</v>
      </c>
      <c r="T139">
        <v>1</v>
      </c>
      <c r="U139">
        <v>2400</v>
      </c>
      <c r="V139">
        <v>1080</v>
      </c>
      <c r="W139" t="str" cm="1">
        <f t="array" ref="W139">_xlfn.IFS(smartphones_data_clean!C139&gt;Quartile!$A$4,"💎 Ultra Premium Brand",smartphones_data_clean!C139&gt;Quartile!$A$3,"🪙 Premium Brand",smartphones_data_clean!C139&gt;Quartile!$A$2,"🔥Affordable Brand",TRUE,"✨ Bronze Brand")</f>
        <v>🪙 Premium Brand</v>
      </c>
      <c r="X139" t="str" cm="1">
        <f t="array" ref="X139">_xlfn.IFS(D139&lt;=Quartile!$D$2,"Low rating",D139&lt;=Quartile!$D$3,"Medium rating",D139&lt;=Quartile!$D$4,"High rating",TRUE,"Extra High Rating")</f>
        <v>Extra High Rating</v>
      </c>
      <c r="Y139">
        <f t="shared" si="4"/>
        <v>939.01250000000005</v>
      </c>
      <c r="Z139" s="14">
        <f t="shared" si="5"/>
        <v>4.2701796271032287E-2</v>
      </c>
    </row>
    <row r="140" spans="1:26" x14ac:dyDescent="0.25">
      <c r="A140" t="s">
        <v>182</v>
      </c>
      <c r="B140" t="s">
        <v>183</v>
      </c>
      <c r="C140">
        <v>64999</v>
      </c>
      <c r="D140" s="1">
        <v>8.9</v>
      </c>
      <c r="E140">
        <v>1</v>
      </c>
      <c r="F140" t="s">
        <v>72</v>
      </c>
      <c r="G140">
        <v>8</v>
      </c>
      <c r="H140">
        <v>3.2</v>
      </c>
      <c r="I140" s="2">
        <v>5000</v>
      </c>
      <c r="J140">
        <v>1</v>
      </c>
      <c r="K140">
        <v>120</v>
      </c>
      <c r="L140">
        <v>16</v>
      </c>
      <c r="M140">
        <v>256</v>
      </c>
      <c r="N140">
        <v>6.78</v>
      </c>
      <c r="O140">
        <v>144</v>
      </c>
      <c r="P140">
        <v>3</v>
      </c>
      <c r="Q140" t="s">
        <v>73</v>
      </c>
      <c r="R140">
        <v>50</v>
      </c>
      <c r="S140">
        <v>16</v>
      </c>
      <c r="T140">
        <v>0</v>
      </c>
      <c r="U140">
        <v>3200</v>
      </c>
      <c r="V140">
        <v>1440</v>
      </c>
      <c r="W140" t="str" cm="1">
        <f t="array" ref="W140">_xlfn.IFS(smartphones_data_clean!C140&gt;Quartile!$A$4,"💎 Ultra Premium Brand",smartphones_data_clean!C140&gt;Quartile!$A$3,"🪙 Premium Brand",smartphones_data_clean!C140&gt;Quartile!$A$2,"🔥Affordable Brand",TRUE,"✨ Bronze Brand")</f>
        <v>💎 Ultra Premium Brand</v>
      </c>
      <c r="X140" t="str" cm="1">
        <f t="array" ref="X140">_xlfn.IFS(D140&lt;=Quartile!$D$2,"Low rating",D140&lt;=Quartile!$D$3,"Medium rating",D140&lt;=Quartile!$D$4,"High rating",TRUE,"Extra High Rating")</f>
        <v>Extra High Rating</v>
      </c>
      <c r="Y140">
        <f t="shared" si="4"/>
        <v>1075.2</v>
      </c>
      <c r="Z140" s="14">
        <f t="shared" si="5"/>
        <v>1.6541792950660779E-2</v>
      </c>
    </row>
    <row r="141" spans="1:26" x14ac:dyDescent="0.25">
      <c r="A141" t="s">
        <v>182</v>
      </c>
      <c r="B141" t="s">
        <v>184</v>
      </c>
      <c r="C141">
        <v>59999</v>
      </c>
      <c r="D141" s="1">
        <v>8.8000000000000007</v>
      </c>
      <c r="E141">
        <v>1</v>
      </c>
      <c r="F141" t="s">
        <v>72</v>
      </c>
      <c r="G141">
        <v>8</v>
      </c>
      <c r="H141">
        <v>3.2</v>
      </c>
      <c r="I141" s="2">
        <v>5000</v>
      </c>
      <c r="J141">
        <v>1</v>
      </c>
      <c r="K141">
        <v>120</v>
      </c>
      <c r="L141">
        <v>8</v>
      </c>
      <c r="M141">
        <v>256</v>
      </c>
      <c r="N141">
        <v>6.78</v>
      </c>
      <c r="O141">
        <v>144</v>
      </c>
      <c r="P141">
        <v>3</v>
      </c>
      <c r="Q141" t="s">
        <v>73</v>
      </c>
      <c r="R141">
        <v>50</v>
      </c>
      <c r="S141">
        <v>16</v>
      </c>
      <c r="T141">
        <v>0</v>
      </c>
      <c r="U141">
        <v>3200</v>
      </c>
      <c r="V141">
        <v>1440</v>
      </c>
      <c r="W141" t="str" cm="1">
        <f t="array" ref="W141">_xlfn.IFS(smartphones_data_clean!C141&gt;Quartile!$A$4,"💎 Ultra Premium Brand",smartphones_data_clean!C141&gt;Quartile!$A$3,"🪙 Premium Brand",smartphones_data_clean!C141&gt;Quartile!$A$2,"🔥Affordable Brand",TRUE,"✨ Bronze Brand")</f>
        <v>💎 Ultra Premium Brand</v>
      </c>
      <c r="X141" t="str" cm="1">
        <f t="array" ref="X141">_xlfn.IFS(D141&lt;=Quartile!$D$2,"Low rating",D141&lt;=Quartile!$D$3,"Medium rating",D141&lt;=Quartile!$D$4,"High rating",TRUE,"Extra High Rating")</f>
        <v>Extra High Rating</v>
      </c>
      <c r="Y141">
        <f t="shared" si="4"/>
        <v>1073.6000000000001</v>
      </c>
      <c r="Z141" s="14">
        <f t="shared" si="5"/>
        <v>1.7893631560526011E-2</v>
      </c>
    </row>
    <row r="142" spans="1:26" x14ac:dyDescent="0.25">
      <c r="A142" t="s">
        <v>182</v>
      </c>
      <c r="B142" t="s">
        <v>185</v>
      </c>
      <c r="C142">
        <v>58990</v>
      </c>
      <c r="D142" s="1">
        <v>8.9</v>
      </c>
      <c r="E142">
        <v>1</v>
      </c>
      <c r="F142" t="s">
        <v>72</v>
      </c>
      <c r="G142">
        <v>8</v>
      </c>
      <c r="H142">
        <v>3.2</v>
      </c>
      <c r="I142" s="2">
        <v>4700</v>
      </c>
      <c r="J142">
        <v>1</v>
      </c>
      <c r="K142">
        <v>200</v>
      </c>
      <c r="L142">
        <v>8</v>
      </c>
      <c r="M142">
        <v>256</v>
      </c>
      <c r="N142">
        <v>6.78</v>
      </c>
      <c r="O142">
        <v>144</v>
      </c>
      <c r="P142">
        <v>3</v>
      </c>
      <c r="Q142" t="s">
        <v>73</v>
      </c>
      <c r="R142">
        <v>50</v>
      </c>
      <c r="S142">
        <v>16</v>
      </c>
      <c r="T142">
        <v>0</v>
      </c>
      <c r="U142">
        <v>3200</v>
      </c>
      <c r="V142">
        <v>1440</v>
      </c>
      <c r="W142" t="str" cm="1">
        <f t="array" ref="W142">_xlfn.IFS(smartphones_data_clean!C142&gt;Quartile!$A$4,"💎 Ultra Premium Brand",smartphones_data_clean!C142&gt;Quartile!$A$3,"🪙 Premium Brand",smartphones_data_clean!C142&gt;Quartile!$A$2,"🔥Affordable Brand",TRUE,"✨ Bronze Brand")</f>
        <v>💎 Ultra Premium Brand</v>
      </c>
      <c r="X142" t="str" cm="1">
        <f t="array" ref="X142">_xlfn.IFS(D142&lt;=Quartile!$D$2,"Low rating",D142&lt;=Quartile!$D$3,"Medium rating",D142&lt;=Quartile!$D$4,"High rating",TRUE,"Extra High Rating")</f>
        <v>Extra High Rating</v>
      </c>
      <c r="Y142">
        <f t="shared" si="4"/>
        <v>1021.6000000000001</v>
      </c>
      <c r="Z142" s="14">
        <f t="shared" si="5"/>
        <v>1.7318189523648077E-2</v>
      </c>
    </row>
    <row r="143" spans="1:26" x14ac:dyDescent="0.25">
      <c r="A143" t="s">
        <v>182</v>
      </c>
      <c r="B143" t="s">
        <v>186</v>
      </c>
      <c r="C143">
        <v>24990</v>
      </c>
      <c r="D143" s="1">
        <v>8.3000000000000007</v>
      </c>
      <c r="E143">
        <v>1</v>
      </c>
      <c r="F143" t="s">
        <v>72</v>
      </c>
      <c r="G143">
        <v>8</v>
      </c>
      <c r="H143">
        <v>3.2</v>
      </c>
      <c r="I143" s="2">
        <v>4400</v>
      </c>
      <c r="J143">
        <v>1</v>
      </c>
      <c r="K143">
        <v>66</v>
      </c>
      <c r="L143">
        <v>8</v>
      </c>
      <c r="M143">
        <v>128</v>
      </c>
      <c r="N143">
        <v>6.62</v>
      </c>
      <c r="O143">
        <v>120</v>
      </c>
      <c r="P143">
        <v>3</v>
      </c>
      <c r="Q143" t="s">
        <v>73</v>
      </c>
      <c r="R143">
        <v>48</v>
      </c>
      <c r="S143">
        <v>16</v>
      </c>
      <c r="T143">
        <v>0</v>
      </c>
      <c r="U143">
        <v>2400</v>
      </c>
      <c r="V143">
        <v>1080</v>
      </c>
      <c r="W143" t="str" cm="1">
        <f t="array" ref="W143">_xlfn.IFS(smartphones_data_clean!C143&gt;Quartile!$A$4,"💎 Ultra Premium Brand",smartphones_data_clean!C143&gt;Quartile!$A$3,"🪙 Premium Brand",smartphones_data_clean!C143&gt;Quartile!$A$2,"🔥Affordable Brand",TRUE,"✨ Bronze Brand")</f>
        <v>🪙 Premium Brand</v>
      </c>
      <c r="X143" t="str" cm="1">
        <f t="array" ref="X143">_xlfn.IFS(D143&lt;=Quartile!$D$2,"Low rating",D143&lt;=Quartile!$D$3,"Medium rating",D143&lt;=Quartile!$D$4,"High rating",TRUE,"Extra High Rating")</f>
        <v>High rating</v>
      </c>
      <c r="Y143">
        <f t="shared" si="4"/>
        <v>921.40000000000009</v>
      </c>
      <c r="Z143" s="14">
        <f t="shared" si="5"/>
        <v>3.6870748299319731E-2</v>
      </c>
    </row>
    <row r="144" spans="1:26" x14ac:dyDescent="0.25">
      <c r="A144" t="s">
        <v>182</v>
      </c>
      <c r="B144" t="s">
        <v>187</v>
      </c>
      <c r="C144">
        <v>35990</v>
      </c>
      <c r="D144" s="1">
        <v>8.5</v>
      </c>
      <c r="E144">
        <v>1</v>
      </c>
      <c r="F144" t="s">
        <v>72</v>
      </c>
      <c r="G144">
        <v>8</v>
      </c>
      <c r="H144">
        <v>3.2</v>
      </c>
      <c r="I144" s="2">
        <v>4400</v>
      </c>
      <c r="J144">
        <v>1</v>
      </c>
      <c r="K144">
        <v>66</v>
      </c>
      <c r="L144">
        <v>12</v>
      </c>
      <c r="M144">
        <v>256</v>
      </c>
      <c r="N144">
        <v>6.62</v>
      </c>
      <c r="O144">
        <v>120</v>
      </c>
      <c r="P144">
        <v>3</v>
      </c>
      <c r="Q144" t="s">
        <v>73</v>
      </c>
      <c r="R144">
        <v>48</v>
      </c>
      <c r="S144">
        <v>16</v>
      </c>
      <c r="T144">
        <v>0</v>
      </c>
      <c r="U144">
        <v>2400</v>
      </c>
      <c r="V144">
        <v>1080</v>
      </c>
      <c r="W144" t="str" cm="1">
        <f t="array" ref="W144">_xlfn.IFS(smartphones_data_clean!C144&gt;Quartile!$A$4,"💎 Ultra Premium Brand",smartphones_data_clean!C144&gt;Quartile!$A$3,"🪙 Premium Brand",smartphones_data_clean!C144&gt;Quartile!$A$2,"🔥Affordable Brand",TRUE,"✨ Bronze Brand")</f>
        <v>💎 Ultra Premium Brand</v>
      </c>
      <c r="X144" t="str" cm="1">
        <f t="array" ref="X144">_xlfn.IFS(D144&lt;=Quartile!$D$2,"Low rating",D144&lt;=Quartile!$D$3,"Medium rating",D144&lt;=Quartile!$D$4,"High rating",TRUE,"Extra High Rating")</f>
        <v>Extra High Rating</v>
      </c>
      <c r="Y144">
        <f t="shared" si="4"/>
        <v>947.80000000000007</v>
      </c>
      <c r="Z144" s="14">
        <f t="shared" si="5"/>
        <v>2.6335093081411506E-2</v>
      </c>
    </row>
    <row r="145" spans="1:26" x14ac:dyDescent="0.25">
      <c r="A145" t="s">
        <v>182</v>
      </c>
      <c r="B145" t="s">
        <v>188</v>
      </c>
      <c r="C145">
        <v>39990</v>
      </c>
      <c r="D145" s="1">
        <v>8.4</v>
      </c>
      <c r="E145">
        <v>1</v>
      </c>
      <c r="F145" t="s">
        <v>72</v>
      </c>
      <c r="G145">
        <v>8</v>
      </c>
      <c r="H145">
        <v>2.84</v>
      </c>
      <c r="I145" s="2">
        <v>4000</v>
      </c>
      <c r="J145">
        <v>1</v>
      </c>
      <c r="K145">
        <v>66</v>
      </c>
      <c r="L145">
        <v>8</v>
      </c>
      <c r="M145">
        <v>128</v>
      </c>
      <c r="N145">
        <v>6.62</v>
      </c>
      <c r="O145">
        <v>120</v>
      </c>
      <c r="P145">
        <v>3</v>
      </c>
      <c r="Q145" t="s">
        <v>73</v>
      </c>
      <c r="R145">
        <v>48</v>
      </c>
      <c r="S145">
        <v>16</v>
      </c>
      <c r="T145">
        <v>0</v>
      </c>
      <c r="U145">
        <v>2400</v>
      </c>
      <c r="V145">
        <v>1080</v>
      </c>
      <c r="W145" t="str" cm="1">
        <f t="array" ref="W145">_xlfn.IFS(smartphones_data_clean!C145&gt;Quartile!$A$4,"💎 Ultra Premium Brand",smartphones_data_clean!C145&gt;Quartile!$A$3,"🪙 Premium Brand",smartphones_data_clean!C145&gt;Quartile!$A$2,"🔥Affordable Brand",TRUE,"✨ Bronze Brand")</f>
        <v>💎 Ultra Premium Brand</v>
      </c>
      <c r="X145" t="str" cm="1">
        <f t="array" ref="X145">_xlfn.IFS(D145&lt;=Quartile!$D$2,"Low rating",D145&lt;=Quartile!$D$3,"Medium rating",D145&lt;=Quartile!$D$4,"High rating",TRUE,"Extra High Rating")</f>
        <v>High rating</v>
      </c>
      <c r="Y145">
        <f t="shared" si="4"/>
        <v>841.31000000000006</v>
      </c>
      <c r="Z145" s="14">
        <f t="shared" si="5"/>
        <v>2.1038009502375596E-2</v>
      </c>
    </row>
    <row r="146" spans="1:26" x14ac:dyDescent="0.25">
      <c r="A146" t="s">
        <v>182</v>
      </c>
      <c r="B146" t="s">
        <v>189</v>
      </c>
      <c r="C146">
        <v>34990</v>
      </c>
      <c r="D146" s="1">
        <v>8.4</v>
      </c>
      <c r="E146">
        <v>1</v>
      </c>
      <c r="F146" t="s">
        <v>72</v>
      </c>
      <c r="G146">
        <v>8</v>
      </c>
      <c r="H146">
        <v>2.9</v>
      </c>
      <c r="I146" s="2">
        <v>4350</v>
      </c>
      <c r="J146">
        <v>1</v>
      </c>
      <c r="K146">
        <v>120</v>
      </c>
      <c r="L146">
        <v>8</v>
      </c>
      <c r="M146">
        <v>128</v>
      </c>
      <c r="N146">
        <v>6.56</v>
      </c>
      <c r="O146">
        <v>120</v>
      </c>
      <c r="P146">
        <v>3</v>
      </c>
      <c r="Q146" t="s">
        <v>73</v>
      </c>
      <c r="R146">
        <v>48</v>
      </c>
      <c r="S146">
        <v>16</v>
      </c>
      <c r="T146">
        <v>0</v>
      </c>
      <c r="U146">
        <v>2376</v>
      </c>
      <c r="V146">
        <v>1080</v>
      </c>
      <c r="W146" t="str" cm="1">
        <f t="array" ref="W146">_xlfn.IFS(smartphones_data_clean!C146&gt;Quartile!$A$4,"💎 Ultra Premium Brand",smartphones_data_clean!C146&gt;Quartile!$A$3,"🪙 Premium Brand",smartphones_data_clean!C146&gt;Quartile!$A$2,"🔥Affordable Brand",TRUE,"✨ Bronze Brand")</f>
        <v>🪙 Premium Brand</v>
      </c>
      <c r="X146" t="str" cm="1">
        <f t="array" ref="X146">_xlfn.IFS(D146&lt;=Quartile!$D$2,"Low rating",D146&lt;=Quartile!$D$3,"Medium rating",D146&lt;=Quartile!$D$4,"High rating",TRUE,"Extra High Rating")</f>
        <v>High rating</v>
      </c>
      <c r="Y146">
        <f t="shared" si="4"/>
        <v>916.72500000000002</v>
      </c>
      <c r="Z146" s="14">
        <f t="shared" si="5"/>
        <v>2.6199628465275793E-2</v>
      </c>
    </row>
    <row r="147" spans="1:26" x14ac:dyDescent="0.25">
      <c r="A147" t="s">
        <v>182</v>
      </c>
      <c r="B147" t="s">
        <v>190</v>
      </c>
      <c r="C147">
        <v>39990</v>
      </c>
      <c r="D147" s="1">
        <v>8.5</v>
      </c>
      <c r="E147">
        <v>1</v>
      </c>
      <c r="F147" t="s">
        <v>72</v>
      </c>
      <c r="G147">
        <v>8</v>
      </c>
      <c r="H147">
        <v>2.9</v>
      </c>
      <c r="I147" s="2">
        <v>4350</v>
      </c>
      <c r="J147">
        <v>1</v>
      </c>
      <c r="K147">
        <v>120</v>
      </c>
      <c r="L147">
        <v>12</v>
      </c>
      <c r="M147">
        <v>256</v>
      </c>
      <c r="N147">
        <v>6.56</v>
      </c>
      <c r="O147">
        <v>120</v>
      </c>
      <c r="P147">
        <v>3</v>
      </c>
      <c r="Q147" t="s">
        <v>73</v>
      </c>
      <c r="R147">
        <v>48</v>
      </c>
      <c r="S147">
        <v>16</v>
      </c>
      <c r="T147">
        <v>0</v>
      </c>
      <c r="U147">
        <v>2376</v>
      </c>
      <c r="V147">
        <v>1080</v>
      </c>
      <c r="W147" t="str" cm="1">
        <f t="array" ref="W147">_xlfn.IFS(smartphones_data_clean!C147&gt;Quartile!$A$4,"💎 Ultra Premium Brand",smartphones_data_clean!C147&gt;Quartile!$A$3,"🪙 Premium Brand",smartphones_data_clean!C147&gt;Quartile!$A$2,"🔥Affordable Brand",TRUE,"✨ Bronze Brand")</f>
        <v>💎 Ultra Premium Brand</v>
      </c>
      <c r="X147" t="str" cm="1">
        <f t="array" ref="X147">_xlfn.IFS(D147&lt;=Quartile!$D$2,"Low rating",D147&lt;=Quartile!$D$3,"Medium rating",D147&lt;=Quartile!$D$4,"High rating",TRUE,"Extra High Rating")</f>
        <v>Extra High Rating</v>
      </c>
      <c r="Y147">
        <f t="shared" si="4"/>
        <v>943.125</v>
      </c>
      <c r="Z147" s="14">
        <f t="shared" si="5"/>
        <v>2.3584021005251313E-2</v>
      </c>
    </row>
    <row r="148" spans="1:26" x14ac:dyDescent="0.25">
      <c r="A148" t="s">
        <v>182</v>
      </c>
      <c r="B148" t="s">
        <v>191</v>
      </c>
      <c r="C148">
        <v>59990</v>
      </c>
      <c r="D148" s="1">
        <v>8.8000000000000007</v>
      </c>
      <c r="E148">
        <v>1</v>
      </c>
      <c r="F148" t="s">
        <v>72</v>
      </c>
      <c r="G148">
        <v>8</v>
      </c>
      <c r="H148">
        <v>3</v>
      </c>
      <c r="I148" s="2">
        <v>4700</v>
      </c>
      <c r="J148">
        <v>1</v>
      </c>
      <c r="K148">
        <v>120</v>
      </c>
      <c r="L148">
        <v>8</v>
      </c>
      <c r="M148">
        <v>256</v>
      </c>
      <c r="N148">
        <v>6.78</v>
      </c>
      <c r="O148">
        <v>120</v>
      </c>
      <c r="P148">
        <v>3</v>
      </c>
      <c r="Q148" t="s">
        <v>73</v>
      </c>
      <c r="R148">
        <v>50</v>
      </c>
      <c r="S148">
        <v>16</v>
      </c>
      <c r="T148">
        <v>0</v>
      </c>
      <c r="U148">
        <v>3200</v>
      </c>
      <c r="V148">
        <v>1440</v>
      </c>
      <c r="W148" t="str" cm="1">
        <f t="array" ref="W148">_xlfn.IFS(smartphones_data_clean!C148&gt;Quartile!$A$4,"💎 Ultra Premium Brand",smartphones_data_clean!C148&gt;Quartile!$A$3,"🪙 Premium Brand",smartphones_data_clean!C148&gt;Quartile!$A$2,"🔥Affordable Brand",TRUE,"✨ Bronze Brand")</f>
        <v>💎 Ultra Premium Brand</v>
      </c>
      <c r="X148" t="str" cm="1">
        <f t="array" ref="X148">_xlfn.IFS(D148&lt;=Quartile!$D$2,"Low rating",D148&lt;=Quartile!$D$3,"Medium rating",D148&lt;=Quartile!$D$4,"High rating",TRUE,"Extra High Rating")</f>
        <v>Extra High Rating</v>
      </c>
      <c r="Y148">
        <f t="shared" si="4"/>
        <v>1012.35</v>
      </c>
      <c r="Z148" s="14">
        <f t="shared" si="5"/>
        <v>1.6875312552092014E-2</v>
      </c>
    </row>
    <row r="149" spans="1:26" x14ac:dyDescent="0.25">
      <c r="A149" t="s">
        <v>182</v>
      </c>
      <c r="B149" t="s">
        <v>192</v>
      </c>
      <c r="C149">
        <v>30990</v>
      </c>
      <c r="D149" s="1">
        <v>8.3000000000000007</v>
      </c>
      <c r="E149">
        <v>1</v>
      </c>
      <c r="F149" t="s">
        <v>72</v>
      </c>
      <c r="G149">
        <v>8</v>
      </c>
      <c r="H149">
        <v>2.84</v>
      </c>
      <c r="I149" s="2">
        <v>4500</v>
      </c>
      <c r="J149">
        <v>1</v>
      </c>
      <c r="K149">
        <v>66</v>
      </c>
      <c r="L149">
        <v>8</v>
      </c>
      <c r="M149">
        <v>128</v>
      </c>
      <c r="N149">
        <v>6.62</v>
      </c>
      <c r="O149">
        <v>120</v>
      </c>
      <c r="P149">
        <v>3</v>
      </c>
      <c r="Q149" t="s">
        <v>73</v>
      </c>
      <c r="R149">
        <v>48</v>
      </c>
      <c r="S149">
        <v>16</v>
      </c>
      <c r="T149">
        <v>0</v>
      </c>
      <c r="U149">
        <v>2400</v>
      </c>
      <c r="V149">
        <v>1080</v>
      </c>
      <c r="W149" t="str" cm="1">
        <f t="array" ref="W149">_xlfn.IFS(smartphones_data_clean!C149&gt;Quartile!$A$4,"💎 Ultra Premium Brand",smartphones_data_clean!C149&gt;Quartile!$A$3,"🪙 Premium Brand",smartphones_data_clean!C149&gt;Quartile!$A$2,"🔥Affordable Brand",TRUE,"✨ Bronze Brand")</f>
        <v>🪙 Premium Brand</v>
      </c>
      <c r="X149" t="str" cm="1">
        <f t="array" ref="X149">_xlfn.IFS(D149&lt;=Quartile!$D$2,"Low rating",D149&lt;=Quartile!$D$3,"Medium rating",D149&lt;=Quartile!$D$4,"High rating",TRUE,"Extra High Rating")</f>
        <v>High rating</v>
      </c>
      <c r="Y149">
        <f t="shared" si="4"/>
        <v>941.31000000000006</v>
      </c>
      <c r="Z149" s="14">
        <f t="shared" si="5"/>
        <v>3.0374636979670862E-2</v>
      </c>
    </row>
    <row r="150" spans="1:26" x14ac:dyDescent="0.25">
      <c r="A150" t="s">
        <v>182</v>
      </c>
      <c r="B150" t="s">
        <v>193</v>
      </c>
      <c r="C150">
        <v>34949</v>
      </c>
      <c r="D150" s="1">
        <v>8.5</v>
      </c>
      <c r="E150">
        <v>1</v>
      </c>
      <c r="F150" t="s">
        <v>72</v>
      </c>
      <c r="G150">
        <v>8</v>
      </c>
      <c r="H150">
        <v>2.84</v>
      </c>
      <c r="I150" s="2">
        <v>4500</v>
      </c>
      <c r="J150">
        <v>1</v>
      </c>
      <c r="K150">
        <v>66</v>
      </c>
      <c r="L150">
        <v>12</v>
      </c>
      <c r="M150">
        <v>256</v>
      </c>
      <c r="N150">
        <v>6.62</v>
      </c>
      <c r="O150">
        <v>120</v>
      </c>
      <c r="P150">
        <v>3</v>
      </c>
      <c r="Q150" t="s">
        <v>73</v>
      </c>
      <c r="R150">
        <v>48</v>
      </c>
      <c r="S150">
        <v>16</v>
      </c>
      <c r="T150">
        <v>0</v>
      </c>
      <c r="U150">
        <v>2400</v>
      </c>
      <c r="V150">
        <v>1080</v>
      </c>
      <c r="W150" t="str" cm="1">
        <f t="array" ref="W150">_xlfn.IFS(smartphones_data_clean!C150&gt;Quartile!$A$4,"💎 Ultra Premium Brand",smartphones_data_clean!C150&gt;Quartile!$A$3,"🪙 Premium Brand",smartphones_data_clean!C150&gt;Quartile!$A$2,"🔥Affordable Brand",TRUE,"✨ Bronze Brand")</f>
        <v>🪙 Premium Brand</v>
      </c>
      <c r="X150" t="str" cm="1">
        <f t="array" ref="X150">_xlfn.IFS(D150&lt;=Quartile!$D$2,"Low rating",D150&lt;=Quartile!$D$3,"Medium rating",D150&lt;=Quartile!$D$4,"High rating",TRUE,"Extra High Rating")</f>
        <v>Extra High Rating</v>
      </c>
      <c r="Y150">
        <f t="shared" si="4"/>
        <v>967.71</v>
      </c>
      <c r="Z150" s="14">
        <f t="shared" si="5"/>
        <v>2.76892042690778E-2</v>
      </c>
    </row>
    <row r="151" spans="1:26" x14ac:dyDescent="0.25">
      <c r="A151" t="s">
        <v>182</v>
      </c>
      <c r="B151" t="s">
        <v>194</v>
      </c>
      <c r="C151">
        <v>47990</v>
      </c>
      <c r="D151" s="1">
        <v>8.5</v>
      </c>
      <c r="E151">
        <v>1</v>
      </c>
      <c r="F151" t="s">
        <v>72</v>
      </c>
      <c r="G151">
        <v>8</v>
      </c>
      <c r="H151">
        <v>3.2</v>
      </c>
      <c r="I151" s="2">
        <v>4700</v>
      </c>
      <c r="J151">
        <v>1</v>
      </c>
      <c r="K151">
        <v>120</v>
      </c>
      <c r="L151">
        <v>8</v>
      </c>
      <c r="M151">
        <v>128</v>
      </c>
      <c r="N151">
        <v>6.78</v>
      </c>
      <c r="O151">
        <v>120</v>
      </c>
      <c r="P151">
        <v>3</v>
      </c>
      <c r="Q151" t="s">
        <v>73</v>
      </c>
      <c r="R151">
        <v>50</v>
      </c>
      <c r="S151">
        <v>16</v>
      </c>
      <c r="T151">
        <v>0</v>
      </c>
      <c r="U151">
        <v>2400</v>
      </c>
      <c r="V151">
        <v>1080</v>
      </c>
      <c r="W151" t="str" cm="1">
        <f t="array" ref="W151">_xlfn.IFS(smartphones_data_clean!C151&gt;Quartile!$A$4,"💎 Ultra Premium Brand",smartphones_data_clean!C151&gt;Quartile!$A$3,"🪙 Premium Brand",smartphones_data_clean!C151&gt;Quartile!$A$2,"🔥Affordable Brand",TRUE,"✨ Bronze Brand")</f>
        <v>💎 Ultra Premium Brand</v>
      </c>
      <c r="X151" t="str" cm="1">
        <f t="array" ref="X151">_xlfn.IFS(D151&lt;=Quartile!$D$2,"Low rating",D151&lt;=Quartile!$D$3,"Medium rating",D151&lt;=Quartile!$D$4,"High rating",TRUE,"Extra High Rating")</f>
        <v>Extra High Rating</v>
      </c>
      <c r="Y151">
        <f t="shared" si="4"/>
        <v>986.80000000000007</v>
      </c>
      <c r="Z151" s="14">
        <f t="shared" si="5"/>
        <v>2.0562617211919151E-2</v>
      </c>
    </row>
    <row r="152" spans="1:26" x14ac:dyDescent="0.25">
      <c r="A152" t="s">
        <v>182</v>
      </c>
      <c r="B152" t="s">
        <v>195</v>
      </c>
      <c r="C152">
        <v>28999</v>
      </c>
      <c r="D152" s="1">
        <v>8.1999999999999993</v>
      </c>
      <c r="E152">
        <v>1</v>
      </c>
      <c r="F152" t="s">
        <v>72</v>
      </c>
      <c r="G152">
        <v>8</v>
      </c>
      <c r="H152">
        <v>3.2</v>
      </c>
      <c r="I152" s="2">
        <v>4700</v>
      </c>
      <c r="J152">
        <v>1</v>
      </c>
      <c r="K152">
        <v>80</v>
      </c>
      <c r="L152">
        <v>8</v>
      </c>
      <c r="M152">
        <v>128</v>
      </c>
      <c r="N152">
        <v>6.62</v>
      </c>
      <c r="O152">
        <v>120</v>
      </c>
      <c r="P152">
        <v>3</v>
      </c>
      <c r="Q152" t="s">
        <v>73</v>
      </c>
      <c r="R152">
        <v>64</v>
      </c>
      <c r="S152">
        <v>16</v>
      </c>
      <c r="T152">
        <v>0</v>
      </c>
      <c r="U152">
        <v>2400</v>
      </c>
      <c r="V152">
        <v>1080</v>
      </c>
      <c r="W152" t="str" cm="1">
        <f t="array" ref="W152">_xlfn.IFS(smartphones_data_clean!C152&gt;Quartile!$A$4,"💎 Ultra Premium Brand",smartphones_data_clean!C152&gt;Quartile!$A$3,"🪙 Premium Brand",smartphones_data_clean!C152&gt;Quartile!$A$2,"🔥Affordable Brand",TRUE,"✨ Bronze Brand")</f>
        <v>🪙 Premium Brand</v>
      </c>
      <c r="X152" t="str" cm="1">
        <f t="array" ref="X152">_xlfn.IFS(D152&lt;=Quartile!$D$2,"Low rating",D152&lt;=Quartile!$D$3,"Medium rating",D152&lt;=Quartile!$D$4,"High rating",TRUE,"Extra High Rating")</f>
        <v>High rating</v>
      </c>
      <c r="Y152">
        <f t="shared" si="4"/>
        <v>982.80000000000007</v>
      </c>
      <c r="Z152" s="14">
        <f t="shared" si="5"/>
        <v>3.3890823821511089E-2</v>
      </c>
    </row>
    <row r="153" spans="1:26" x14ac:dyDescent="0.25">
      <c r="A153" t="s">
        <v>182</v>
      </c>
      <c r="B153" t="s">
        <v>196</v>
      </c>
      <c r="C153">
        <v>33749</v>
      </c>
      <c r="D153" s="1">
        <v>8.4</v>
      </c>
      <c r="E153">
        <v>1</v>
      </c>
      <c r="F153" t="s">
        <v>72</v>
      </c>
      <c r="G153">
        <v>8</v>
      </c>
      <c r="H153">
        <v>3.2</v>
      </c>
      <c r="I153" s="2">
        <v>4700</v>
      </c>
      <c r="J153">
        <v>1</v>
      </c>
      <c r="K153">
        <v>80</v>
      </c>
      <c r="L153">
        <v>12</v>
      </c>
      <c r="M153">
        <v>256</v>
      </c>
      <c r="N153">
        <v>6.62</v>
      </c>
      <c r="O153">
        <v>120</v>
      </c>
      <c r="P153">
        <v>3</v>
      </c>
      <c r="Q153" t="s">
        <v>73</v>
      </c>
      <c r="R153">
        <v>64</v>
      </c>
      <c r="S153">
        <v>16</v>
      </c>
      <c r="T153">
        <v>0</v>
      </c>
      <c r="U153">
        <v>2400</v>
      </c>
      <c r="V153">
        <v>1080</v>
      </c>
      <c r="W153" t="str" cm="1">
        <f t="array" ref="W153">_xlfn.IFS(smartphones_data_clean!C153&gt;Quartile!$A$4,"💎 Ultra Premium Brand",smartphones_data_clean!C153&gt;Quartile!$A$3,"🪙 Premium Brand",smartphones_data_clean!C153&gt;Quartile!$A$2,"🔥Affordable Brand",TRUE,"✨ Bronze Brand")</f>
        <v>🪙 Premium Brand</v>
      </c>
      <c r="X153" t="str" cm="1">
        <f t="array" ref="X153">_xlfn.IFS(D153&lt;=Quartile!$D$2,"Low rating",D153&lt;=Quartile!$D$3,"Medium rating",D153&lt;=Quartile!$D$4,"High rating",TRUE,"Extra High Rating")</f>
        <v>High rating</v>
      </c>
      <c r="Y153">
        <f t="shared" si="4"/>
        <v>1009.2</v>
      </c>
      <c r="Z153" s="14">
        <f t="shared" si="5"/>
        <v>2.9903108240244156E-2</v>
      </c>
    </row>
    <row r="154" spans="1:26" x14ac:dyDescent="0.25">
      <c r="A154" t="s">
        <v>182</v>
      </c>
      <c r="B154" t="s">
        <v>197</v>
      </c>
      <c r="C154">
        <v>22990</v>
      </c>
      <c r="D154" s="1">
        <v>8.3000000000000007</v>
      </c>
      <c r="E154">
        <v>1</v>
      </c>
      <c r="F154" t="s">
        <v>72</v>
      </c>
      <c r="G154">
        <v>8</v>
      </c>
      <c r="H154">
        <v>3.2</v>
      </c>
      <c r="I154" s="2">
        <v>4700</v>
      </c>
      <c r="J154">
        <v>1</v>
      </c>
      <c r="K154">
        <v>80</v>
      </c>
      <c r="L154">
        <v>8</v>
      </c>
      <c r="M154">
        <v>128</v>
      </c>
      <c r="N154">
        <v>6.62</v>
      </c>
      <c r="O154">
        <v>120</v>
      </c>
      <c r="P154">
        <v>3</v>
      </c>
      <c r="Q154" t="s">
        <v>73</v>
      </c>
      <c r="R154">
        <v>64</v>
      </c>
      <c r="S154">
        <v>16</v>
      </c>
      <c r="T154">
        <v>0</v>
      </c>
      <c r="U154">
        <v>2400</v>
      </c>
      <c r="V154">
        <v>1080</v>
      </c>
      <c r="W154" t="str" cm="1">
        <f t="array" ref="W154">_xlfn.IFS(smartphones_data_clean!C154&gt;Quartile!$A$4,"💎 Ultra Premium Brand",smartphones_data_clean!C154&gt;Quartile!$A$3,"🪙 Premium Brand",smartphones_data_clean!C154&gt;Quartile!$A$2,"🔥Affordable Brand",TRUE,"✨ Bronze Brand")</f>
        <v>🪙 Premium Brand</v>
      </c>
      <c r="X154" t="str" cm="1">
        <f t="array" ref="X154">_xlfn.IFS(D154&lt;=Quartile!$D$2,"Low rating",D154&lt;=Quartile!$D$3,"Medium rating",D154&lt;=Quartile!$D$4,"High rating",TRUE,"Extra High Rating")</f>
        <v>High rating</v>
      </c>
      <c r="Y154">
        <f t="shared" si="4"/>
        <v>982.80000000000007</v>
      </c>
      <c r="Z154" s="14">
        <f t="shared" si="5"/>
        <v>4.2749021313614619E-2</v>
      </c>
    </row>
    <row r="155" spans="1:26" x14ac:dyDescent="0.25">
      <c r="A155" t="s">
        <v>182</v>
      </c>
      <c r="B155" t="s">
        <v>198</v>
      </c>
      <c r="C155">
        <v>29999</v>
      </c>
      <c r="D155" s="1">
        <v>8.1999999999999993</v>
      </c>
      <c r="E155">
        <v>1</v>
      </c>
      <c r="F155" t="s">
        <v>76</v>
      </c>
      <c r="G155">
        <v>8</v>
      </c>
      <c r="H155">
        <v>3.1</v>
      </c>
      <c r="I155" s="2">
        <v>5000</v>
      </c>
      <c r="J155">
        <v>1</v>
      </c>
      <c r="K155">
        <v>120</v>
      </c>
      <c r="L155">
        <v>8</v>
      </c>
      <c r="M155">
        <v>128</v>
      </c>
      <c r="N155">
        <v>6.78</v>
      </c>
      <c r="O155">
        <v>120</v>
      </c>
      <c r="P155">
        <v>3</v>
      </c>
      <c r="Q155" t="s">
        <v>73</v>
      </c>
      <c r="R155">
        <v>64</v>
      </c>
      <c r="S155">
        <v>16</v>
      </c>
      <c r="T155">
        <v>0</v>
      </c>
      <c r="U155">
        <v>2400</v>
      </c>
      <c r="V155">
        <v>1080</v>
      </c>
      <c r="W155" t="str" cm="1">
        <f t="array" ref="W155">_xlfn.IFS(smartphones_data_clean!C155&gt;Quartile!$A$4,"💎 Ultra Premium Brand",smartphones_data_clean!C155&gt;Quartile!$A$3,"🪙 Premium Brand",smartphones_data_clean!C155&gt;Quartile!$A$2,"🔥Affordable Brand",TRUE,"✨ Bronze Brand")</f>
        <v>🪙 Premium Brand</v>
      </c>
      <c r="X155" t="str" cm="1">
        <f t="array" ref="X155">_xlfn.IFS(D155&lt;=Quartile!$D$2,"Low rating",D155&lt;=Quartile!$D$3,"Medium rating",D155&lt;=Quartile!$D$4,"High rating",TRUE,"Extra High Rating")</f>
        <v>High rating</v>
      </c>
      <c r="Y155">
        <f t="shared" si="4"/>
        <v>1046.7750000000001</v>
      </c>
      <c r="Z155" s="14">
        <f t="shared" si="5"/>
        <v>3.4893663122104075E-2</v>
      </c>
    </row>
    <row r="156" spans="1:26" x14ac:dyDescent="0.25">
      <c r="A156" t="s">
        <v>182</v>
      </c>
      <c r="B156" t="s">
        <v>199</v>
      </c>
      <c r="C156">
        <v>32990</v>
      </c>
      <c r="D156" s="1">
        <v>8.4</v>
      </c>
      <c r="E156">
        <v>1</v>
      </c>
      <c r="F156" t="s">
        <v>72</v>
      </c>
      <c r="G156">
        <v>8</v>
      </c>
      <c r="H156">
        <v>3.2</v>
      </c>
      <c r="I156" s="2">
        <v>5000</v>
      </c>
      <c r="J156">
        <v>1</v>
      </c>
      <c r="K156">
        <v>120</v>
      </c>
      <c r="L156">
        <v>8</v>
      </c>
      <c r="M156">
        <v>256</v>
      </c>
      <c r="N156">
        <v>6.78</v>
      </c>
      <c r="O156">
        <v>120</v>
      </c>
      <c r="P156">
        <v>3</v>
      </c>
      <c r="Q156" t="s">
        <v>73</v>
      </c>
      <c r="R156">
        <v>50</v>
      </c>
      <c r="S156">
        <v>16</v>
      </c>
      <c r="T156">
        <v>0</v>
      </c>
      <c r="U156">
        <v>2400</v>
      </c>
      <c r="V156">
        <v>1080</v>
      </c>
      <c r="W156" t="str" cm="1">
        <f t="array" ref="W156">_xlfn.IFS(smartphones_data_clean!C156&gt;Quartile!$A$4,"💎 Ultra Premium Brand",smartphones_data_clean!C156&gt;Quartile!$A$3,"🪙 Premium Brand",smartphones_data_clean!C156&gt;Quartile!$A$2,"🔥Affordable Brand",TRUE,"✨ Bronze Brand")</f>
        <v>🪙 Premium Brand</v>
      </c>
      <c r="X156" t="str" cm="1">
        <f t="array" ref="X156">_xlfn.IFS(D156&lt;=Quartile!$D$2,"Low rating",D156&lt;=Quartile!$D$3,"Medium rating",D156&lt;=Quartile!$D$4,"High rating",TRUE,"Extra High Rating")</f>
        <v>High rating</v>
      </c>
      <c r="Y156">
        <f t="shared" si="4"/>
        <v>1072.4000000000001</v>
      </c>
      <c r="Z156" s="14">
        <f t="shared" si="5"/>
        <v>3.2506820248560171E-2</v>
      </c>
    </row>
    <row r="157" spans="1:26" x14ac:dyDescent="0.25">
      <c r="A157" t="s">
        <v>182</v>
      </c>
      <c r="B157" t="s">
        <v>200</v>
      </c>
      <c r="C157">
        <v>24990</v>
      </c>
      <c r="D157" s="1">
        <v>8.3000000000000007</v>
      </c>
      <c r="E157">
        <v>1</v>
      </c>
      <c r="F157" t="s">
        <v>76</v>
      </c>
      <c r="G157">
        <v>8</v>
      </c>
      <c r="H157">
        <v>3.1</v>
      </c>
      <c r="I157" s="2">
        <v>5000</v>
      </c>
      <c r="J157">
        <v>1</v>
      </c>
      <c r="K157">
        <v>120</v>
      </c>
      <c r="L157">
        <v>8</v>
      </c>
      <c r="M157">
        <v>128</v>
      </c>
      <c r="N157">
        <v>6.78</v>
      </c>
      <c r="O157">
        <v>120</v>
      </c>
      <c r="P157">
        <v>3</v>
      </c>
      <c r="Q157" t="s">
        <v>73</v>
      </c>
      <c r="R157">
        <v>64</v>
      </c>
      <c r="S157">
        <v>16</v>
      </c>
      <c r="T157">
        <v>0</v>
      </c>
      <c r="U157">
        <v>2400</v>
      </c>
      <c r="V157">
        <v>1080</v>
      </c>
      <c r="W157" t="str" cm="1">
        <f t="array" ref="W157">_xlfn.IFS(smartphones_data_clean!C157&gt;Quartile!$A$4,"💎 Ultra Premium Brand",smartphones_data_clean!C157&gt;Quartile!$A$3,"🪙 Premium Brand",smartphones_data_clean!C157&gt;Quartile!$A$2,"🔥Affordable Brand",TRUE,"✨ Bronze Brand")</f>
        <v>🪙 Premium Brand</v>
      </c>
      <c r="X157" t="str" cm="1">
        <f t="array" ref="X157">_xlfn.IFS(D157&lt;=Quartile!$D$2,"Low rating",D157&lt;=Quartile!$D$3,"Medium rating",D157&lt;=Quartile!$D$4,"High rating",TRUE,"Extra High Rating")</f>
        <v>High rating</v>
      </c>
      <c r="Y157">
        <f t="shared" si="4"/>
        <v>1046.7750000000001</v>
      </c>
      <c r="Z157" s="14">
        <f t="shared" si="5"/>
        <v>4.1887755102040819E-2</v>
      </c>
    </row>
    <row r="158" spans="1:26" x14ac:dyDescent="0.25">
      <c r="A158" t="s">
        <v>182</v>
      </c>
      <c r="B158" t="s">
        <v>201</v>
      </c>
      <c r="C158">
        <v>14489</v>
      </c>
      <c r="D158" s="1">
        <v>7.7</v>
      </c>
      <c r="E158">
        <v>0</v>
      </c>
      <c r="F158" t="s">
        <v>72</v>
      </c>
      <c r="G158">
        <v>8</v>
      </c>
      <c r="H158">
        <v>2.4</v>
      </c>
      <c r="I158" s="2">
        <v>5000</v>
      </c>
      <c r="J158">
        <v>1</v>
      </c>
      <c r="K158">
        <v>44</v>
      </c>
      <c r="L158">
        <v>4</v>
      </c>
      <c r="M158">
        <v>128</v>
      </c>
      <c r="N158">
        <v>6.44</v>
      </c>
      <c r="O158">
        <v>120</v>
      </c>
      <c r="P158">
        <v>3</v>
      </c>
      <c r="Q158" t="s">
        <v>73</v>
      </c>
      <c r="R158">
        <v>50</v>
      </c>
      <c r="S158">
        <v>16</v>
      </c>
      <c r="T158">
        <v>1</v>
      </c>
      <c r="U158">
        <v>2400</v>
      </c>
      <c r="V158">
        <v>1080</v>
      </c>
      <c r="W158" t="str" cm="1">
        <f t="array" ref="W158">_xlfn.IFS(smartphones_data_clean!C158&gt;Quartile!$A$4,"💎 Ultra Premium Brand",smartphones_data_clean!C158&gt;Quartile!$A$3,"🪙 Premium Brand",smartphones_data_clean!C158&gt;Quartile!$A$2,"🔥Affordable Brand",TRUE,"✨ Bronze Brand")</f>
        <v>🔥Affordable Brand</v>
      </c>
      <c r="X158" t="str" cm="1">
        <f t="array" ref="X158">_xlfn.IFS(D158&lt;=Quartile!$D$2,"Low rating",D158&lt;=Quartile!$D$3,"Medium rating",D158&lt;=Quartile!$D$4,"High rating",TRUE,"Extra High Rating")</f>
        <v>Medium rating</v>
      </c>
      <c r="Y158">
        <f t="shared" si="4"/>
        <v>1038.1999999999998</v>
      </c>
      <c r="Z158" s="14">
        <f t="shared" si="5"/>
        <v>7.1654358478846006E-2</v>
      </c>
    </row>
    <row r="159" spans="1:26" x14ac:dyDescent="0.25">
      <c r="A159" t="s">
        <v>182</v>
      </c>
      <c r="B159" t="s">
        <v>202</v>
      </c>
      <c r="C159">
        <v>15999</v>
      </c>
      <c r="D159" s="1">
        <v>8</v>
      </c>
      <c r="E159">
        <v>0</v>
      </c>
      <c r="F159" t="s">
        <v>72</v>
      </c>
      <c r="G159">
        <v>8</v>
      </c>
      <c r="H159">
        <v>2.4</v>
      </c>
      <c r="I159" s="2">
        <v>5000</v>
      </c>
      <c r="J159">
        <v>1</v>
      </c>
      <c r="K159">
        <v>44</v>
      </c>
      <c r="L159">
        <v>6</v>
      </c>
      <c r="M159">
        <v>128</v>
      </c>
      <c r="N159">
        <v>6.44</v>
      </c>
      <c r="O159">
        <v>120</v>
      </c>
      <c r="P159">
        <v>3</v>
      </c>
      <c r="Q159" t="s">
        <v>73</v>
      </c>
      <c r="R159">
        <v>50</v>
      </c>
      <c r="S159">
        <v>16</v>
      </c>
      <c r="T159">
        <v>1</v>
      </c>
      <c r="U159">
        <v>2400</v>
      </c>
      <c r="V159">
        <v>1080</v>
      </c>
      <c r="W159" t="str" cm="1">
        <f t="array" ref="W159">_xlfn.IFS(smartphones_data_clean!C159&gt;Quartile!$A$4,"💎 Ultra Premium Brand",smartphones_data_clean!C159&gt;Quartile!$A$3,"🪙 Premium Brand",smartphones_data_clean!C159&gt;Quartile!$A$2,"🔥Affordable Brand",TRUE,"✨ Bronze Brand")</f>
        <v>🔥Affordable Brand</v>
      </c>
      <c r="X159" t="str" cm="1">
        <f t="array" ref="X159">_xlfn.IFS(D159&lt;=Quartile!$D$2,"Low rating",D159&lt;=Quartile!$D$3,"Medium rating",D159&lt;=Quartile!$D$4,"High rating",TRUE,"Extra High Rating")</f>
        <v>High rating</v>
      </c>
      <c r="Y159">
        <f t="shared" si="4"/>
        <v>1038.5999999999999</v>
      </c>
      <c r="Z159" s="14">
        <f t="shared" si="5"/>
        <v>6.4916557284830298E-2</v>
      </c>
    </row>
    <row r="160" spans="1:26" x14ac:dyDescent="0.25">
      <c r="A160" t="s">
        <v>182</v>
      </c>
      <c r="B160" t="s">
        <v>203</v>
      </c>
      <c r="C160">
        <v>15499</v>
      </c>
      <c r="D160" s="1">
        <v>7.8</v>
      </c>
      <c r="E160">
        <v>1</v>
      </c>
      <c r="F160" t="s">
        <v>72</v>
      </c>
      <c r="G160">
        <v>8</v>
      </c>
      <c r="H160">
        <v>2.2000000000000002</v>
      </c>
      <c r="I160" s="2">
        <v>5000</v>
      </c>
      <c r="J160">
        <v>1</v>
      </c>
      <c r="K160">
        <v>18</v>
      </c>
      <c r="L160">
        <v>4</v>
      </c>
      <c r="M160">
        <v>128</v>
      </c>
      <c r="N160">
        <v>6.58</v>
      </c>
      <c r="O160">
        <v>120</v>
      </c>
      <c r="P160">
        <v>3</v>
      </c>
      <c r="Q160" t="s">
        <v>73</v>
      </c>
      <c r="R160">
        <v>50</v>
      </c>
      <c r="S160">
        <v>16</v>
      </c>
      <c r="T160">
        <v>1</v>
      </c>
      <c r="U160">
        <v>2408</v>
      </c>
      <c r="V160">
        <v>1080</v>
      </c>
      <c r="W160" t="str" cm="1">
        <f t="array" ref="W160">_xlfn.IFS(smartphones_data_clean!C160&gt;Quartile!$A$4,"💎 Ultra Premium Brand",smartphones_data_clean!C160&gt;Quartile!$A$3,"🪙 Premium Brand",smartphones_data_clean!C160&gt;Quartile!$A$2,"🔥Affordable Brand",TRUE,"✨ Bronze Brand")</f>
        <v>🔥Affordable Brand</v>
      </c>
      <c r="X160" t="str" cm="1">
        <f t="array" ref="X160">_xlfn.IFS(D160&lt;=Quartile!$D$2,"Low rating",D160&lt;=Quartile!$D$3,"Medium rating",D160&lt;=Quartile!$D$4,"High rating",TRUE,"Extra High Rating")</f>
        <v>Medium rating</v>
      </c>
      <c r="Y160">
        <f t="shared" si="4"/>
        <v>1035.55</v>
      </c>
      <c r="Z160" s="14">
        <f t="shared" si="5"/>
        <v>6.6813987999225749E-2</v>
      </c>
    </row>
    <row r="161" spans="1:26" x14ac:dyDescent="0.25">
      <c r="A161" t="s">
        <v>182</v>
      </c>
      <c r="B161" t="s">
        <v>204</v>
      </c>
      <c r="C161">
        <v>16940</v>
      </c>
      <c r="D161" s="1">
        <v>8</v>
      </c>
      <c r="E161">
        <v>1</v>
      </c>
      <c r="F161" t="s">
        <v>72</v>
      </c>
      <c r="G161">
        <v>8</v>
      </c>
      <c r="H161">
        <v>2.2000000000000002</v>
      </c>
      <c r="I161" s="2">
        <v>5000</v>
      </c>
      <c r="J161">
        <v>1</v>
      </c>
      <c r="K161">
        <v>18</v>
      </c>
      <c r="L161">
        <v>6</v>
      </c>
      <c r="M161">
        <v>128</v>
      </c>
      <c r="N161">
        <v>6.58</v>
      </c>
      <c r="O161">
        <v>120</v>
      </c>
      <c r="P161">
        <v>3</v>
      </c>
      <c r="Q161" t="s">
        <v>73</v>
      </c>
      <c r="R161">
        <v>50</v>
      </c>
      <c r="S161">
        <v>16</v>
      </c>
      <c r="T161">
        <v>1</v>
      </c>
      <c r="U161">
        <v>2408</v>
      </c>
      <c r="V161">
        <v>1080</v>
      </c>
      <c r="W161" t="str" cm="1">
        <f t="array" ref="W161">_xlfn.IFS(smartphones_data_clean!C161&gt;Quartile!$A$4,"💎 Ultra Premium Brand",smartphones_data_clean!C161&gt;Quartile!$A$3,"🪙 Premium Brand",smartphones_data_clean!C161&gt;Quartile!$A$2,"🔥Affordable Brand",TRUE,"✨ Bronze Brand")</f>
        <v>🔥Affordable Brand</v>
      </c>
      <c r="X161" t="str" cm="1">
        <f t="array" ref="X161">_xlfn.IFS(D161&lt;=Quartile!$D$2,"Low rating",D161&lt;=Quartile!$D$3,"Medium rating",D161&lt;=Quartile!$D$4,"High rating",TRUE,"Extra High Rating")</f>
        <v>High rating</v>
      </c>
      <c r="Y161">
        <f t="shared" si="4"/>
        <v>1035.95</v>
      </c>
      <c r="Z161" s="14">
        <f t="shared" si="5"/>
        <v>6.1154073199527745E-2</v>
      </c>
    </row>
    <row r="162" spans="1:26" x14ac:dyDescent="0.25">
      <c r="A162" t="s">
        <v>182</v>
      </c>
      <c r="B162" t="s">
        <v>205</v>
      </c>
      <c r="C162">
        <v>18498</v>
      </c>
      <c r="D162" s="1">
        <v>8.1999999999999993</v>
      </c>
      <c r="E162">
        <v>1</v>
      </c>
      <c r="F162" t="s">
        <v>72</v>
      </c>
      <c r="G162">
        <v>8</v>
      </c>
      <c r="H162">
        <v>2.2000000000000002</v>
      </c>
      <c r="I162" s="2">
        <v>5000</v>
      </c>
      <c r="J162">
        <v>1</v>
      </c>
      <c r="K162">
        <v>18</v>
      </c>
      <c r="L162">
        <v>8</v>
      </c>
      <c r="M162">
        <v>128</v>
      </c>
      <c r="N162">
        <v>6.58</v>
      </c>
      <c r="O162">
        <v>120</v>
      </c>
      <c r="P162">
        <v>3</v>
      </c>
      <c r="Q162" t="s">
        <v>73</v>
      </c>
      <c r="R162">
        <v>50</v>
      </c>
      <c r="S162">
        <v>16</v>
      </c>
      <c r="T162">
        <v>1</v>
      </c>
      <c r="U162">
        <v>2408</v>
      </c>
      <c r="V162">
        <v>1080</v>
      </c>
      <c r="W162" t="str" cm="1">
        <f t="array" ref="W162">_xlfn.IFS(smartphones_data_clean!C162&gt;Quartile!$A$4,"💎 Ultra Premium Brand",smartphones_data_clean!C162&gt;Quartile!$A$3,"🪙 Premium Brand",smartphones_data_clean!C162&gt;Quartile!$A$2,"🔥Affordable Brand",TRUE,"✨ Bronze Brand")</f>
        <v>🔥Affordable Brand</v>
      </c>
      <c r="X162" t="str" cm="1">
        <f t="array" ref="X162">_xlfn.IFS(D162&lt;=Quartile!$D$2,"Low rating",D162&lt;=Quartile!$D$3,"Medium rating",D162&lt;=Quartile!$D$4,"High rating",TRUE,"Extra High Rating")</f>
        <v>High rating</v>
      </c>
      <c r="Y162">
        <f t="shared" si="4"/>
        <v>1036.3499999999999</v>
      </c>
      <c r="Z162" s="14">
        <f t="shared" si="5"/>
        <v>5.6024975673045728E-2</v>
      </c>
    </row>
    <row r="163" spans="1:26" x14ac:dyDescent="0.25">
      <c r="A163" t="s">
        <v>182</v>
      </c>
      <c r="B163" t="s">
        <v>206</v>
      </c>
      <c r="C163">
        <v>15499</v>
      </c>
      <c r="D163" s="1">
        <v>7.9</v>
      </c>
      <c r="E163">
        <v>1</v>
      </c>
      <c r="F163" t="s">
        <v>72</v>
      </c>
      <c r="G163">
        <v>8</v>
      </c>
      <c r="H163">
        <v>2</v>
      </c>
      <c r="I163" s="2">
        <v>5000</v>
      </c>
      <c r="J163">
        <v>1</v>
      </c>
      <c r="K163">
        <v>18</v>
      </c>
      <c r="L163">
        <v>6</v>
      </c>
      <c r="M163">
        <v>128</v>
      </c>
      <c r="N163">
        <v>6.58</v>
      </c>
      <c r="O163">
        <v>120</v>
      </c>
      <c r="P163">
        <v>2</v>
      </c>
      <c r="Q163" t="s">
        <v>73</v>
      </c>
      <c r="R163">
        <v>50</v>
      </c>
      <c r="S163">
        <v>8</v>
      </c>
      <c r="T163">
        <v>1</v>
      </c>
      <c r="U163">
        <v>2408</v>
      </c>
      <c r="V163">
        <v>1080</v>
      </c>
      <c r="W163" t="str" cm="1">
        <f t="array" ref="W163">_xlfn.IFS(smartphones_data_clean!C163&gt;Quartile!$A$4,"💎 Ultra Premium Brand",smartphones_data_clean!C163&gt;Quartile!$A$3,"🪙 Premium Brand",smartphones_data_clean!C163&gt;Quartile!$A$2,"🔥Affordable Brand",TRUE,"✨ Bronze Brand")</f>
        <v>🔥Affordable Brand</v>
      </c>
      <c r="X163" t="str" cm="1">
        <f t="array" ref="X163">_xlfn.IFS(D163&lt;=Quartile!$D$2,"Low rating",D163&lt;=Quartile!$D$3,"Medium rating",D163&lt;=Quartile!$D$4,"High rating",TRUE,"Extra High Rating")</f>
        <v>Medium rating</v>
      </c>
      <c r="Y163">
        <f t="shared" si="4"/>
        <v>1035.8999999999999</v>
      </c>
      <c r="Z163" s="14">
        <f t="shared" si="5"/>
        <v>6.6836570101296844E-2</v>
      </c>
    </row>
    <row r="164" spans="1:26" x14ac:dyDescent="0.25">
      <c r="A164" t="s">
        <v>182</v>
      </c>
      <c r="B164" t="s">
        <v>207</v>
      </c>
      <c r="C164">
        <v>13989</v>
      </c>
      <c r="D164" s="1">
        <v>7.5</v>
      </c>
      <c r="E164">
        <v>1</v>
      </c>
      <c r="F164" t="s">
        <v>72</v>
      </c>
      <c r="G164">
        <v>8</v>
      </c>
      <c r="H164">
        <v>2</v>
      </c>
      <c r="I164" s="2">
        <v>5000</v>
      </c>
      <c r="J164">
        <v>1</v>
      </c>
      <c r="K164">
        <v>18</v>
      </c>
      <c r="L164">
        <v>4</v>
      </c>
      <c r="M164">
        <v>64</v>
      </c>
      <c r="N164">
        <v>6.58</v>
      </c>
      <c r="O164">
        <v>120</v>
      </c>
      <c r="P164">
        <v>2</v>
      </c>
      <c r="Q164" t="s">
        <v>73</v>
      </c>
      <c r="R164">
        <v>50</v>
      </c>
      <c r="S164">
        <v>8</v>
      </c>
      <c r="T164">
        <v>1</v>
      </c>
      <c r="U164">
        <v>2408</v>
      </c>
      <c r="V164">
        <v>1080</v>
      </c>
      <c r="W164" t="str" cm="1">
        <f t="array" ref="W164">_xlfn.IFS(smartphones_data_clean!C164&gt;Quartile!$A$4,"💎 Ultra Premium Brand",smartphones_data_clean!C164&gt;Quartile!$A$3,"🪙 Premium Brand",smartphones_data_clean!C164&gt;Quartile!$A$2,"🔥Affordable Brand",TRUE,"✨ Bronze Brand")</f>
        <v>🔥Affordable Brand</v>
      </c>
      <c r="X164" t="str" cm="1">
        <f t="array" ref="X164">_xlfn.IFS(D164&lt;=Quartile!$D$2,"Low rating",D164&lt;=Quartile!$D$3,"Medium rating",D164&lt;=Quartile!$D$4,"High rating",TRUE,"Extra High Rating")</f>
        <v>Low rating</v>
      </c>
      <c r="Y164">
        <f t="shared" si="4"/>
        <v>1022.6999999999998</v>
      </c>
      <c r="Z164" s="14">
        <f t="shared" si="5"/>
        <v>7.3107441561226671E-2</v>
      </c>
    </row>
    <row r="165" spans="1:26" x14ac:dyDescent="0.25">
      <c r="A165" t="s">
        <v>182</v>
      </c>
      <c r="B165" t="s">
        <v>208</v>
      </c>
      <c r="C165">
        <v>21788</v>
      </c>
      <c r="D165" s="1">
        <v>7.8</v>
      </c>
      <c r="E165">
        <v>1</v>
      </c>
      <c r="F165" t="s">
        <v>72</v>
      </c>
      <c r="G165">
        <v>8</v>
      </c>
      <c r="H165">
        <v>2.4</v>
      </c>
      <c r="I165" s="2">
        <v>4700</v>
      </c>
      <c r="J165">
        <v>1</v>
      </c>
      <c r="K165">
        <v>66</v>
      </c>
      <c r="L165">
        <v>6</v>
      </c>
      <c r="M165">
        <v>128</v>
      </c>
      <c r="N165">
        <v>6.44</v>
      </c>
      <c r="O165">
        <v>90</v>
      </c>
      <c r="P165">
        <v>3</v>
      </c>
      <c r="Q165" t="s">
        <v>73</v>
      </c>
      <c r="R165">
        <v>64</v>
      </c>
      <c r="S165">
        <v>16</v>
      </c>
      <c r="T165">
        <v>0</v>
      </c>
      <c r="U165">
        <v>2404</v>
      </c>
      <c r="V165">
        <v>1080</v>
      </c>
      <c r="W165" t="str" cm="1">
        <f t="array" ref="W165">_xlfn.IFS(smartphones_data_clean!C165&gt;Quartile!$A$4,"💎 Ultra Premium Brand",smartphones_data_clean!C165&gt;Quartile!$A$3,"🪙 Premium Brand",smartphones_data_clean!C165&gt;Quartile!$A$2,"🔥Affordable Brand",TRUE,"✨ Bronze Brand")</f>
        <v>🪙 Premium Brand</v>
      </c>
      <c r="X165" t="str" cm="1">
        <f t="array" ref="X165">_xlfn.IFS(D165&lt;=Quartile!$D$2,"Low rating",D165&lt;=Quartile!$D$3,"Medium rating",D165&lt;=Quartile!$D$4,"High rating",TRUE,"Extra High Rating")</f>
        <v>Medium rating</v>
      </c>
      <c r="Y165">
        <f t="shared" si="4"/>
        <v>979.30000000000007</v>
      </c>
      <c r="Z165" s="14">
        <f t="shared" si="5"/>
        <v>4.4946759684229856E-2</v>
      </c>
    </row>
    <row r="166" spans="1:26" x14ac:dyDescent="0.25">
      <c r="A166" t="s">
        <v>182</v>
      </c>
      <c r="B166" t="s">
        <v>209</v>
      </c>
      <c r="C166">
        <v>27999</v>
      </c>
      <c r="D166" s="1">
        <v>8.1999999999999993</v>
      </c>
      <c r="E166">
        <v>1</v>
      </c>
      <c r="F166" t="s">
        <v>72</v>
      </c>
      <c r="G166">
        <v>8</v>
      </c>
      <c r="H166">
        <v>2.4</v>
      </c>
      <c r="I166" s="2">
        <v>4700</v>
      </c>
      <c r="J166">
        <v>1</v>
      </c>
      <c r="K166">
        <v>66</v>
      </c>
      <c r="L166">
        <v>12</v>
      </c>
      <c r="M166">
        <v>256</v>
      </c>
      <c r="N166">
        <v>6.44</v>
      </c>
      <c r="O166">
        <v>90</v>
      </c>
      <c r="P166">
        <v>3</v>
      </c>
      <c r="Q166" t="s">
        <v>73</v>
      </c>
      <c r="R166">
        <v>64</v>
      </c>
      <c r="S166">
        <v>16</v>
      </c>
      <c r="T166">
        <v>0</v>
      </c>
      <c r="U166">
        <v>2404</v>
      </c>
      <c r="V166">
        <v>1080</v>
      </c>
      <c r="W166" t="str" cm="1">
        <f t="array" ref="W166">_xlfn.IFS(smartphones_data_clean!C166&gt;Quartile!$A$4,"💎 Ultra Premium Brand",smartphones_data_clean!C166&gt;Quartile!$A$3,"🪙 Premium Brand",smartphones_data_clean!C166&gt;Quartile!$A$2,"🔥Affordable Brand",TRUE,"✨ Bronze Brand")</f>
        <v>🪙 Premium Brand</v>
      </c>
      <c r="X166" t="str" cm="1">
        <f t="array" ref="X166">_xlfn.IFS(D166&lt;=Quartile!$D$2,"Low rating",D166&lt;=Quartile!$D$3,"Medium rating",D166&lt;=Quartile!$D$4,"High rating",TRUE,"Extra High Rating")</f>
        <v>High rating</v>
      </c>
      <c r="Y166">
        <f t="shared" si="4"/>
        <v>1006.1</v>
      </c>
      <c r="Z166" s="14">
        <f t="shared" si="5"/>
        <v>3.5933426193792639E-2</v>
      </c>
    </row>
    <row r="167" spans="1:26" x14ac:dyDescent="0.25">
      <c r="A167" t="s">
        <v>182</v>
      </c>
      <c r="B167" t="s">
        <v>210</v>
      </c>
      <c r="C167">
        <v>23399</v>
      </c>
      <c r="D167" s="1">
        <v>8</v>
      </c>
      <c r="E167">
        <v>1</v>
      </c>
      <c r="F167" t="s">
        <v>72</v>
      </c>
      <c r="G167">
        <v>8</v>
      </c>
      <c r="H167">
        <v>2.4</v>
      </c>
      <c r="I167" s="2">
        <v>4700</v>
      </c>
      <c r="J167">
        <v>1</v>
      </c>
      <c r="K167">
        <v>66</v>
      </c>
      <c r="L167">
        <v>8</v>
      </c>
      <c r="M167">
        <v>128</v>
      </c>
      <c r="N167">
        <v>6.44</v>
      </c>
      <c r="O167">
        <v>90</v>
      </c>
      <c r="P167">
        <v>3</v>
      </c>
      <c r="Q167" t="s">
        <v>73</v>
      </c>
      <c r="R167">
        <v>64</v>
      </c>
      <c r="S167">
        <v>16</v>
      </c>
      <c r="T167">
        <v>0</v>
      </c>
      <c r="U167">
        <v>2404</v>
      </c>
      <c r="V167">
        <v>1080</v>
      </c>
      <c r="W167" t="str" cm="1">
        <f t="array" ref="W167">_xlfn.IFS(smartphones_data_clean!C167&gt;Quartile!$A$4,"💎 Ultra Premium Brand",smartphones_data_clean!C167&gt;Quartile!$A$3,"🪙 Premium Brand",smartphones_data_clean!C167&gt;Quartile!$A$2,"🔥Affordable Brand",TRUE,"✨ Bronze Brand")</f>
        <v>🪙 Premium Brand</v>
      </c>
      <c r="X167" t="str" cm="1">
        <f t="array" ref="X167">_xlfn.IFS(D167&lt;=Quartile!$D$2,"Low rating",D167&lt;=Quartile!$D$3,"Medium rating",D167&lt;=Quartile!$D$4,"High rating",TRUE,"Extra High Rating")</f>
        <v>High rating</v>
      </c>
      <c r="Y167">
        <f t="shared" si="4"/>
        <v>979.7</v>
      </c>
      <c r="Z167" s="14">
        <f t="shared" si="5"/>
        <v>4.1869310654301467E-2</v>
      </c>
    </row>
    <row r="168" spans="1:26" x14ac:dyDescent="0.25">
      <c r="A168" t="s">
        <v>182</v>
      </c>
      <c r="B168" t="s">
        <v>211</v>
      </c>
      <c r="C168">
        <v>17999</v>
      </c>
      <c r="D168" s="1">
        <v>8</v>
      </c>
      <c r="E168">
        <v>1</v>
      </c>
      <c r="F168" t="s">
        <v>72</v>
      </c>
      <c r="G168">
        <v>8</v>
      </c>
      <c r="H168">
        <v>2.2000000000000002</v>
      </c>
      <c r="I168" s="2">
        <v>4200</v>
      </c>
      <c r="J168">
        <v>1</v>
      </c>
      <c r="K168">
        <v>55</v>
      </c>
      <c r="L168">
        <v>8</v>
      </c>
      <c r="M168">
        <v>128</v>
      </c>
      <c r="N168">
        <v>6.67</v>
      </c>
      <c r="O168">
        <v>120</v>
      </c>
      <c r="P168">
        <v>3</v>
      </c>
      <c r="Q168" t="s">
        <v>73</v>
      </c>
      <c r="R168">
        <v>50</v>
      </c>
      <c r="S168">
        <v>16</v>
      </c>
      <c r="T168">
        <v>0</v>
      </c>
      <c r="U168">
        <v>2400</v>
      </c>
      <c r="V168">
        <v>1080</v>
      </c>
      <c r="W168" t="str" cm="1">
        <f t="array" ref="W168">_xlfn.IFS(smartphones_data_clean!C168&gt;Quartile!$A$4,"💎 Ultra Premium Brand",smartphones_data_clean!C168&gt;Quartile!$A$3,"🪙 Premium Brand",smartphones_data_clean!C168&gt;Quartile!$A$2,"🔥Affordable Brand",TRUE,"✨ Bronze Brand")</f>
        <v>🔥Affordable Brand</v>
      </c>
      <c r="X168" t="str" cm="1">
        <f t="array" ref="X168">_xlfn.IFS(D168&lt;=Quartile!$D$2,"Low rating",D168&lt;=Quartile!$D$3,"Medium rating",D168&lt;=Quartile!$D$4,"High rating",TRUE,"Extra High Rating")</f>
        <v>High rating</v>
      </c>
      <c r="Y168">
        <f t="shared" si="4"/>
        <v>880.05000000000007</v>
      </c>
      <c r="Z168" s="14">
        <f t="shared" si="5"/>
        <v>4.8894383021278964E-2</v>
      </c>
    </row>
    <row r="169" spans="1:26" x14ac:dyDescent="0.25">
      <c r="A169" t="s">
        <v>182</v>
      </c>
      <c r="B169" t="s">
        <v>212</v>
      </c>
      <c r="C169">
        <v>24999</v>
      </c>
      <c r="D169" s="1">
        <v>8</v>
      </c>
      <c r="E169">
        <v>1</v>
      </c>
      <c r="F169" t="s">
        <v>72</v>
      </c>
      <c r="G169">
        <v>8</v>
      </c>
      <c r="H169">
        <v>2.36</v>
      </c>
      <c r="I169" s="2">
        <v>5000</v>
      </c>
      <c r="J169">
        <v>1</v>
      </c>
      <c r="K169">
        <v>67</v>
      </c>
      <c r="L169">
        <v>6</v>
      </c>
      <c r="M169">
        <v>128</v>
      </c>
      <c r="N169">
        <v>6.62</v>
      </c>
      <c r="O169">
        <v>144</v>
      </c>
      <c r="P169">
        <v>3</v>
      </c>
      <c r="Q169" t="s">
        <v>73</v>
      </c>
      <c r="R169">
        <v>50</v>
      </c>
      <c r="S169">
        <v>16</v>
      </c>
      <c r="T169">
        <v>1</v>
      </c>
      <c r="U169">
        <v>2412</v>
      </c>
      <c r="V169">
        <v>1080</v>
      </c>
      <c r="W169" t="str" cm="1">
        <f t="array" ref="W169">_xlfn.IFS(smartphones_data_clean!C169&gt;Quartile!$A$4,"💎 Ultra Premium Brand",smartphones_data_clean!C169&gt;Quartile!$A$3,"🪙 Premium Brand",smartphones_data_clean!C169&gt;Quartile!$A$2,"🔥Affordable Brand",TRUE,"✨ Bronze Brand")</f>
        <v>🪙 Premium Brand</v>
      </c>
      <c r="X169" t="str" cm="1">
        <f t="array" ref="X169">_xlfn.IFS(D169&lt;=Quartile!$D$2,"Low rating",D169&lt;=Quartile!$D$3,"Medium rating",D169&lt;=Quartile!$D$4,"High rating",TRUE,"Extra High Rating")</f>
        <v>High rating</v>
      </c>
      <c r="Y169">
        <f t="shared" si="4"/>
        <v>1042.0900000000001</v>
      </c>
      <c r="Z169" s="14">
        <f t="shared" si="5"/>
        <v>4.1685267410696433E-2</v>
      </c>
    </row>
    <row r="170" spans="1:26" x14ac:dyDescent="0.25">
      <c r="A170" t="s">
        <v>182</v>
      </c>
      <c r="B170" t="s">
        <v>213</v>
      </c>
      <c r="C170">
        <v>14999</v>
      </c>
      <c r="D170" s="1">
        <v>7.8</v>
      </c>
      <c r="E170">
        <v>1</v>
      </c>
      <c r="F170" t="s">
        <v>72</v>
      </c>
      <c r="G170">
        <v>8</v>
      </c>
      <c r="H170">
        <v>2.2000000000000002</v>
      </c>
      <c r="I170" s="2">
        <v>5000</v>
      </c>
      <c r="J170">
        <v>1</v>
      </c>
      <c r="K170">
        <v>18</v>
      </c>
      <c r="L170">
        <v>4</v>
      </c>
      <c r="M170">
        <v>128</v>
      </c>
      <c r="N170">
        <v>6.58</v>
      </c>
      <c r="O170">
        <v>120</v>
      </c>
      <c r="P170">
        <v>3</v>
      </c>
      <c r="Q170" t="s">
        <v>73</v>
      </c>
      <c r="R170">
        <v>50</v>
      </c>
      <c r="S170">
        <v>16</v>
      </c>
      <c r="T170">
        <v>1</v>
      </c>
      <c r="U170">
        <v>2412</v>
      </c>
      <c r="V170">
        <v>1080</v>
      </c>
      <c r="W170" t="str" cm="1">
        <f t="array" ref="W170">_xlfn.IFS(smartphones_data_clean!C170&gt;Quartile!$A$4,"💎 Ultra Premium Brand",smartphones_data_clean!C170&gt;Quartile!$A$3,"🪙 Premium Brand",smartphones_data_clean!C170&gt;Quartile!$A$2,"🔥Affordable Brand",TRUE,"✨ Bronze Brand")</f>
        <v>🔥Affordable Brand</v>
      </c>
      <c r="X170" t="str" cm="1">
        <f t="array" ref="X170">_xlfn.IFS(D170&lt;=Quartile!$D$2,"Low rating",D170&lt;=Quartile!$D$3,"Medium rating",D170&lt;=Quartile!$D$4,"High rating",TRUE,"Extra High Rating")</f>
        <v>Medium rating</v>
      </c>
      <c r="Y170">
        <f t="shared" si="4"/>
        <v>1035.55</v>
      </c>
      <c r="Z170" s="14">
        <f t="shared" si="5"/>
        <v>6.9041269417961196E-2</v>
      </c>
    </row>
    <row r="171" spans="1:26" x14ac:dyDescent="0.25">
      <c r="A171" t="s">
        <v>182</v>
      </c>
      <c r="B171" t="s">
        <v>214</v>
      </c>
      <c r="C171">
        <v>19990</v>
      </c>
      <c r="D171" s="1">
        <v>7.6</v>
      </c>
      <c r="E171">
        <v>1</v>
      </c>
      <c r="F171" t="s">
        <v>72</v>
      </c>
      <c r="G171">
        <v>8</v>
      </c>
      <c r="H171">
        <v>2.2999999999999998</v>
      </c>
      <c r="I171" s="2">
        <v>5000</v>
      </c>
      <c r="J171">
        <v>1</v>
      </c>
      <c r="K171">
        <v>45</v>
      </c>
      <c r="L171">
        <v>8</v>
      </c>
      <c r="M171">
        <v>128</v>
      </c>
      <c r="N171">
        <v>6.67</v>
      </c>
      <c r="O171">
        <v>120</v>
      </c>
      <c r="P171">
        <v>3</v>
      </c>
      <c r="Q171" t="s">
        <v>73</v>
      </c>
      <c r="R171">
        <v>64</v>
      </c>
      <c r="S171">
        <v>16</v>
      </c>
      <c r="T171">
        <v>1</v>
      </c>
      <c r="U171">
        <v>2412</v>
      </c>
      <c r="V171">
        <v>1080</v>
      </c>
      <c r="W171" t="str" cm="1">
        <f t="array" ref="W171">_xlfn.IFS(smartphones_data_clean!C171&gt;Quartile!$A$4,"💎 Ultra Premium Brand",smartphones_data_clean!C171&gt;Quartile!$A$3,"🪙 Premium Brand",smartphones_data_clean!C171&gt;Quartile!$A$2,"🔥Affordable Brand",TRUE,"✨ Bronze Brand")</f>
        <v>🔥Affordable Brand</v>
      </c>
      <c r="X171" t="str" cm="1">
        <f t="array" ref="X171">_xlfn.IFS(D171&lt;=Quartile!$D$2,"Low rating",D171&lt;=Quartile!$D$3,"Medium rating",D171&lt;=Quartile!$D$4,"High rating",TRUE,"Extra High Rating")</f>
        <v>Medium rating</v>
      </c>
      <c r="Y171">
        <f t="shared" si="4"/>
        <v>1039.075</v>
      </c>
      <c r="Z171" s="14">
        <f t="shared" si="5"/>
        <v>5.1979739869934968E-2</v>
      </c>
    </row>
    <row r="172" spans="1:26" x14ac:dyDescent="0.25">
      <c r="A172" t="s">
        <v>215</v>
      </c>
      <c r="B172" t="s">
        <v>216</v>
      </c>
      <c r="C172">
        <v>3999</v>
      </c>
      <c r="D172" s="1">
        <v>7.8259759759759824</v>
      </c>
      <c r="E172">
        <v>0</v>
      </c>
      <c r="F172" t="s">
        <v>217</v>
      </c>
      <c r="G172">
        <v>4</v>
      </c>
      <c r="H172">
        <v>1.4</v>
      </c>
      <c r="I172" s="2">
        <v>2400</v>
      </c>
      <c r="J172">
        <v>0</v>
      </c>
      <c r="K172">
        <v>33</v>
      </c>
      <c r="L172">
        <v>1</v>
      </c>
      <c r="M172">
        <v>8</v>
      </c>
      <c r="N172">
        <v>5</v>
      </c>
      <c r="O172">
        <v>60</v>
      </c>
      <c r="P172">
        <v>1</v>
      </c>
      <c r="Q172" t="s">
        <v>73</v>
      </c>
      <c r="R172">
        <v>5</v>
      </c>
      <c r="S172">
        <v>2</v>
      </c>
      <c r="T172">
        <v>0</v>
      </c>
      <c r="U172">
        <v>480</v>
      </c>
      <c r="V172">
        <v>854</v>
      </c>
      <c r="W172" t="str" cm="1">
        <f t="array" ref="W172">_xlfn.IFS(smartphones_data_clean!C172&gt;Quartile!$A$4,"💎 Ultra Premium Brand",smartphones_data_clean!C172&gt;Quartile!$A$3,"🪙 Premium Brand",smartphones_data_clean!C172&gt;Quartile!$A$2,"🔥Affordable Brand",TRUE,"✨ Bronze Brand")</f>
        <v>✨ Bronze Brand</v>
      </c>
      <c r="X172" t="str" cm="1">
        <f t="array" ref="X172">_xlfn.IFS(D172&lt;=Quartile!$D$2,"Low rating",D172&lt;=Quartile!$D$3,"Medium rating",D172&lt;=Quartile!$D$4,"High rating",TRUE,"Extra High Rating")</f>
        <v>Medium rating</v>
      </c>
      <c r="Y172">
        <f t="shared" si="4"/>
        <v>488.85</v>
      </c>
      <c r="Z172" s="14">
        <f t="shared" si="5"/>
        <v>0.1222430607651913</v>
      </c>
    </row>
    <row r="173" spans="1:26" x14ac:dyDescent="0.25">
      <c r="A173" t="s">
        <v>215</v>
      </c>
      <c r="B173" t="s">
        <v>218</v>
      </c>
      <c r="C173">
        <v>4787</v>
      </c>
      <c r="D173" s="1">
        <v>7.8259759759759824</v>
      </c>
      <c r="E173">
        <v>0</v>
      </c>
      <c r="F173" t="s">
        <v>217</v>
      </c>
      <c r="G173">
        <v>4</v>
      </c>
      <c r="H173">
        <v>1.4</v>
      </c>
      <c r="I173" s="2">
        <v>3020</v>
      </c>
      <c r="J173">
        <v>0</v>
      </c>
      <c r="K173">
        <v>33</v>
      </c>
      <c r="L173">
        <v>2</v>
      </c>
      <c r="M173">
        <v>32</v>
      </c>
      <c r="N173">
        <v>5</v>
      </c>
      <c r="O173">
        <v>60</v>
      </c>
      <c r="P173">
        <v>1</v>
      </c>
      <c r="Q173" t="s">
        <v>73</v>
      </c>
      <c r="R173">
        <v>2</v>
      </c>
      <c r="S173">
        <v>16</v>
      </c>
      <c r="T173">
        <v>0</v>
      </c>
      <c r="U173">
        <v>480</v>
      </c>
      <c r="V173">
        <v>854</v>
      </c>
      <c r="W173" t="str" cm="1">
        <f t="array" ref="W173">_xlfn.IFS(smartphones_data_clean!C173&gt;Quartile!$A$4,"💎 Ultra Premium Brand",smartphones_data_clean!C173&gt;Quartile!$A$3,"🪙 Premium Brand",smartphones_data_clean!C173&gt;Quartile!$A$2,"🔥Affordable Brand",TRUE,"✨ Bronze Brand")</f>
        <v>✨ Bronze Brand</v>
      </c>
      <c r="X173" t="str" cm="1">
        <f t="array" ref="X173">_xlfn.IFS(D173&lt;=Quartile!$D$2,"Low rating",D173&lt;=Quartile!$D$3,"Medium rating",D173&lt;=Quartile!$D$4,"High rating",TRUE,"Extra High Rating")</f>
        <v>Medium rating</v>
      </c>
      <c r="Y173">
        <f t="shared" si="4"/>
        <v>617.84999999999991</v>
      </c>
      <c r="Z173" s="14">
        <f t="shared" si="5"/>
        <v>0.12906831000626695</v>
      </c>
    </row>
    <row r="174" spans="1:26" x14ac:dyDescent="0.25">
      <c r="A174" t="s">
        <v>215</v>
      </c>
      <c r="B174" t="s">
        <v>219</v>
      </c>
      <c r="C174">
        <v>5990</v>
      </c>
      <c r="D174" s="1">
        <v>7.824360902255644</v>
      </c>
      <c r="E174">
        <v>0</v>
      </c>
      <c r="F174" t="s">
        <v>220</v>
      </c>
      <c r="G174">
        <v>4</v>
      </c>
      <c r="H174">
        <v>1.4</v>
      </c>
      <c r="I174" s="2">
        <v>3020</v>
      </c>
      <c r="J174">
        <v>0</v>
      </c>
      <c r="K174">
        <v>33</v>
      </c>
      <c r="L174">
        <v>2</v>
      </c>
      <c r="M174">
        <v>32</v>
      </c>
      <c r="N174">
        <v>5</v>
      </c>
      <c r="O174">
        <v>60</v>
      </c>
      <c r="P174">
        <v>1</v>
      </c>
      <c r="Q174" t="s">
        <v>73</v>
      </c>
      <c r="R174">
        <v>2</v>
      </c>
      <c r="S174">
        <v>0</v>
      </c>
      <c r="T174">
        <v>1</v>
      </c>
      <c r="U174">
        <v>480</v>
      </c>
      <c r="V174">
        <v>854</v>
      </c>
      <c r="W174" t="str" cm="1">
        <f t="array" ref="W174">_xlfn.IFS(smartphones_data_clean!C174&gt;Quartile!$A$4,"💎 Ultra Premium Brand",smartphones_data_clean!C174&gt;Quartile!$A$3,"🪙 Premium Brand",smartphones_data_clean!C174&gt;Quartile!$A$2,"🔥Affordable Brand",TRUE,"✨ Bronze Brand")</f>
        <v>✨ Bronze Brand</v>
      </c>
      <c r="X174" t="str" cm="1">
        <f t="array" ref="X174">_xlfn.IFS(D174&lt;=Quartile!$D$2,"Low rating",D174&lt;=Quartile!$D$3,"Medium rating",D174&lt;=Quartile!$D$4,"High rating",TRUE,"Extra High Rating")</f>
        <v>Medium rating</v>
      </c>
      <c r="Y174">
        <f t="shared" si="4"/>
        <v>617.84999999999991</v>
      </c>
      <c r="Z174" s="14">
        <f t="shared" si="5"/>
        <v>0.10314691151919865</v>
      </c>
    </row>
    <row r="175" spans="1:26" x14ac:dyDescent="0.25">
      <c r="A175" t="s">
        <v>215</v>
      </c>
      <c r="B175" t="s">
        <v>221</v>
      </c>
      <c r="C175">
        <v>5490</v>
      </c>
      <c r="D175" s="1">
        <v>7.824096385542175</v>
      </c>
      <c r="E175">
        <v>0</v>
      </c>
      <c r="F175" t="s">
        <v>220</v>
      </c>
      <c r="G175">
        <v>4</v>
      </c>
      <c r="H175">
        <v>1.3</v>
      </c>
      <c r="I175" s="2">
        <v>4000</v>
      </c>
      <c r="J175">
        <v>0</v>
      </c>
      <c r="K175">
        <v>33</v>
      </c>
      <c r="L175">
        <v>1</v>
      </c>
      <c r="M175">
        <v>16</v>
      </c>
      <c r="N175">
        <v>6</v>
      </c>
      <c r="O175">
        <v>60</v>
      </c>
      <c r="P175">
        <v>2</v>
      </c>
      <c r="Q175" t="s">
        <v>73</v>
      </c>
      <c r="R175">
        <v>8</v>
      </c>
      <c r="S175">
        <v>5</v>
      </c>
      <c r="T175">
        <v>1</v>
      </c>
      <c r="U175">
        <v>1600</v>
      </c>
      <c r="V175">
        <v>720</v>
      </c>
      <c r="W175" t="str" cm="1">
        <f t="array" ref="W175">_xlfn.IFS(smartphones_data_clean!C175&gt;Quartile!$A$4,"💎 Ultra Premium Brand",smartphones_data_clean!C175&gt;Quartile!$A$3,"🪙 Premium Brand",smartphones_data_clean!C175&gt;Quartile!$A$2,"🔥Affordable Brand",TRUE,"✨ Bronze Brand")</f>
        <v>✨ Bronze Brand</v>
      </c>
      <c r="X175" t="str" cm="1">
        <f t="array" ref="X175">_xlfn.IFS(D175&lt;=Quartile!$D$2,"Low rating",D175&lt;=Quartile!$D$3,"Medium rating",D175&lt;=Quartile!$D$4,"High rating",TRUE,"Extra High Rating")</f>
        <v>Medium rating</v>
      </c>
      <c r="Y175">
        <f t="shared" si="4"/>
        <v>810.42500000000007</v>
      </c>
      <c r="Z175" s="14">
        <f t="shared" si="5"/>
        <v>0.14761839708561023</v>
      </c>
    </row>
    <row r="176" spans="1:26" x14ac:dyDescent="0.25">
      <c r="A176" t="s">
        <v>215</v>
      </c>
      <c r="B176" t="s">
        <v>222</v>
      </c>
      <c r="C176">
        <v>6490</v>
      </c>
      <c r="D176" s="1">
        <v>7.8256410256410316</v>
      </c>
      <c r="E176">
        <v>0</v>
      </c>
      <c r="F176" t="s">
        <v>217</v>
      </c>
      <c r="G176">
        <v>4</v>
      </c>
      <c r="H176">
        <v>1.3</v>
      </c>
      <c r="I176" s="2">
        <v>5000</v>
      </c>
      <c r="J176">
        <v>0</v>
      </c>
      <c r="K176">
        <v>33</v>
      </c>
      <c r="L176">
        <v>1</v>
      </c>
      <c r="M176">
        <v>16</v>
      </c>
      <c r="N176">
        <v>6.5</v>
      </c>
      <c r="O176">
        <v>60</v>
      </c>
      <c r="P176">
        <v>2</v>
      </c>
      <c r="Q176" t="s">
        <v>73</v>
      </c>
      <c r="R176">
        <v>8</v>
      </c>
      <c r="S176">
        <v>8</v>
      </c>
      <c r="T176">
        <v>0</v>
      </c>
      <c r="U176">
        <v>720</v>
      </c>
      <c r="V176">
        <v>1600</v>
      </c>
      <c r="W176" t="str" cm="1">
        <f t="array" ref="W176">_xlfn.IFS(smartphones_data_clean!C176&gt;Quartile!$A$4,"💎 Ultra Premium Brand",smartphones_data_clean!C176&gt;Quartile!$A$3,"🪙 Premium Brand",smartphones_data_clean!C176&gt;Quartile!$A$2,"🔥Affordable Brand",TRUE,"✨ Bronze Brand")</f>
        <v>✨ Bronze Brand</v>
      </c>
      <c r="X176" t="str" cm="1">
        <f t="array" ref="X176">_xlfn.IFS(D176&lt;=Quartile!$D$2,"Low rating",D176&lt;=Quartile!$D$3,"Medium rating",D176&lt;=Quartile!$D$4,"High rating",TRUE,"Extra High Rating")</f>
        <v>Medium rating</v>
      </c>
      <c r="Y176">
        <f t="shared" si="4"/>
        <v>1010.4250000000001</v>
      </c>
      <c r="Z176" s="14">
        <f t="shared" si="5"/>
        <v>0.15568952234206473</v>
      </c>
    </row>
    <row r="177" spans="1:26" x14ac:dyDescent="0.25">
      <c r="A177" t="s">
        <v>215</v>
      </c>
      <c r="B177" t="s">
        <v>223</v>
      </c>
      <c r="C177">
        <v>5990</v>
      </c>
      <c r="D177" s="1">
        <v>7.8240181268882241</v>
      </c>
      <c r="E177">
        <v>0</v>
      </c>
      <c r="F177" t="s">
        <v>220</v>
      </c>
      <c r="G177">
        <v>4</v>
      </c>
      <c r="H177">
        <v>1.3</v>
      </c>
      <c r="I177" s="2">
        <v>4000</v>
      </c>
      <c r="J177">
        <v>0</v>
      </c>
      <c r="K177">
        <v>33</v>
      </c>
      <c r="L177">
        <v>1</v>
      </c>
      <c r="M177">
        <v>16</v>
      </c>
      <c r="N177">
        <v>6.5</v>
      </c>
      <c r="O177">
        <v>60</v>
      </c>
      <c r="P177">
        <v>3</v>
      </c>
      <c r="Q177" t="s">
        <v>73</v>
      </c>
      <c r="R177">
        <v>8</v>
      </c>
      <c r="S177">
        <v>8</v>
      </c>
      <c r="T177">
        <v>1</v>
      </c>
      <c r="U177">
        <v>720</v>
      </c>
      <c r="V177">
        <v>1600</v>
      </c>
      <c r="W177" t="str" cm="1">
        <f t="array" ref="W177">_xlfn.IFS(smartphones_data_clean!C177&gt;Quartile!$A$4,"💎 Ultra Premium Brand",smartphones_data_clean!C177&gt;Quartile!$A$3,"🪙 Premium Brand",smartphones_data_clean!C177&gt;Quartile!$A$2,"🔥Affordable Brand",TRUE,"✨ Bronze Brand")</f>
        <v>✨ Bronze Brand</v>
      </c>
      <c r="X177" t="str" cm="1">
        <f t="array" ref="X177">_xlfn.IFS(D177&lt;=Quartile!$D$2,"Low rating",D177&lt;=Quartile!$D$3,"Medium rating",D177&lt;=Quartile!$D$4,"High rating",TRUE,"Extra High Rating")</f>
        <v>Medium rating</v>
      </c>
      <c r="Y177">
        <f t="shared" si="4"/>
        <v>810.42500000000007</v>
      </c>
      <c r="Z177" s="14">
        <f t="shared" si="5"/>
        <v>0.13529632721202003</v>
      </c>
    </row>
    <row r="178" spans="1:26" x14ac:dyDescent="0.25">
      <c r="A178" t="s">
        <v>215</v>
      </c>
      <c r="B178" t="s">
        <v>224</v>
      </c>
      <c r="C178">
        <v>6990</v>
      </c>
      <c r="D178" s="1">
        <v>7.8240181268882241</v>
      </c>
      <c r="E178">
        <v>0</v>
      </c>
      <c r="F178" t="s">
        <v>220</v>
      </c>
      <c r="G178">
        <v>4</v>
      </c>
      <c r="H178">
        <v>1.3</v>
      </c>
      <c r="I178" s="2">
        <v>4000</v>
      </c>
      <c r="J178">
        <v>0</v>
      </c>
      <c r="K178">
        <v>33</v>
      </c>
      <c r="L178">
        <v>2</v>
      </c>
      <c r="M178">
        <v>32</v>
      </c>
      <c r="N178">
        <v>6.6</v>
      </c>
      <c r="O178">
        <v>60</v>
      </c>
      <c r="P178">
        <v>3</v>
      </c>
      <c r="Q178" t="s">
        <v>73</v>
      </c>
      <c r="R178">
        <v>8</v>
      </c>
      <c r="S178">
        <v>8</v>
      </c>
      <c r="T178">
        <v>1</v>
      </c>
      <c r="U178">
        <v>720</v>
      </c>
      <c r="V178">
        <v>1600</v>
      </c>
      <c r="W178" t="str" cm="1">
        <f t="array" ref="W178">_xlfn.IFS(smartphones_data_clean!C178&gt;Quartile!$A$4,"💎 Ultra Premium Brand",smartphones_data_clean!C178&gt;Quartile!$A$3,"🪙 Premium Brand",smartphones_data_clean!C178&gt;Quartile!$A$2,"🔥Affordable Brand",TRUE,"✨ Bronze Brand")</f>
        <v>✨ Bronze Brand</v>
      </c>
      <c r="X178" t="str" cm="1">
        <f t="array" ref="X178">_xlfn.IFS(D178&lt;=Quartile!$D$2,"Low rating",D178&lt;=Quartile!$D$3,"Medium rating",D178&lt;=Quartile!$D$4,"High rating",TRUE,"Extra High Rating")</f>
        <v>Medium rating</v>
      </c>
      <c r="Y178">
        <f t="shared" si="4"/>
        <v>813.82499999999993</v>
      </c>
      <c r="Z178" s="14">
        <f t="shared" si="5"/>
        <v>0.11642703862660943</v>
      </c>
    </row>
    <row r="179" spans="1:26" x14ac:dyDescent="0.25">
      <c r="A179" t="s">
        <v>215</v>
      </c>
      <c r="B179" t="s">
        <v>225</v>
      </c>
      <c r="C179">
        <v>5890</v>
      </c>
      <c r="D179" s="1">
        <v>7.8261724659606715</v>
      </c>
      <c r="E179">
        <v>0</v>
      </c>
      <c r="F179" t="s">
        <v>220</v>
      </c>
      <c r="G179">
        <v>8</v>
      </c>
      <c r="H179">
        <v>1.6</v>
      </c>
      <c r="I179" s="2">
        <v>4000</v>
      </c>
      <c r="J179">
        <v>0</v>
      </c>
      <c r="K179">
        <v>33</v>
      </c>
      <c r="L179">
        <v>3</v>
      </c>
      <c r="M179">
        <v>32</v>
      </c>
      <c r="N179">
        <v>6.09</v>
      </c>
      <c r="O179">
        <v>60</v>
      </c>
      <c r="P179">
        <v>2</v>
      </c>
      <c r="Q179" t="s">
        <v>73</v>
      </c>
      <c r="R179">
        <v>8</v>
      </c>
      <c r="S179">
        <v>5</v>
      </c>
      <c r="T179">
        <v>1</v>
      </c>
      <c r="U179">
        <v>720</v>
      </c>
      <c r="V179">
        <v>1520</v>
      </c>
      <c r="W179" t="str" cm="1">
        <f t="array" ref="W179">_xlfn.IFS(smartphones_data_clean!C179&gt;Quartile!$A$4,"💎 Ultra Premium Brand",smartphones_data_clean!C179&gt;Quartile!$A$3,"🪙 Premium Brand",smartphones_data_clean!C179&gt;Quartile!$A$2,"🔥Affordable Brand",TRUE,"✨ Bronze Brand")</f>
        <v>✨ Bronze Brand</v>
      </c>
      <c r="X179" t="str" cm="1">
        <f t="array" ref="X179">_xlfn.IFS(D179&lt;=Quartile!$D$2,"Low rating",D179&lt;=Quartile!$D$3,"Medium rating",D179&lt;=Quartile!$D$4,"High rating",TRUE,"Extra High Rating")</f>
        <v>Medium rating</v>
      </c>
      <c r="Y179">
        <f t="shared" si="4"/>
        <v>814.5</v>
      </c>
      <c r="Z179" s="14">
        <f t="shared" si="5"/>
        <v>0.13828522920203734</v>
      </c>
    </row>
    <row r="180" spans="1:26" x14ac:dyDescent="0.25">
      <c r="A180" t="s">
        <v>215</v>
      </c>
      <c r="B180" t="s">
        <v>226</v>
      </c>
      <c r="C180">
        <v>6699</v>
      </c>
      <c r="D180" s="1">
        <v>6.1</v>
      </c>
      <c r="E180">
        <v>0</v>
      </c>
      <c r="F180" t="s">
        <v>220</v>
      </c>
      <c r="G180">
        <v>8</v>
      </c>
      <c r="H180">
        <v>1.6</v>
      </c>
      <c r="I180" s="2">
        <v>5000</v>
      </c>
      <c r="J180">
        <v>1</v>
      </c>
      <c r="K180">
        <v>18</v>
      </c>
      <c r="L180">
        <v>3</v>
      </c>
      <c r="M180">
        <v>64</v>
      </c>
      <c r="N180">
        <v>6.6</v>
      </c>
      <c r="O180">
        <v>60</v>
      </c>
      <c r="P180">
        <v>2</v>
      </c>
      <c r="Q180" t="s">
        <v>73</v>
      </c>
      <c r="R180">
        <v>8</v>
      </c>
      <c r="S180">
        <v>5</v>
      </c>
      <c r="T180">
        <v>1</v>
      </c>
      <c r="U180">
        <v>720</v>
      </c>
      <c r="V180">
        <v>1612</v>
      </c>
      <c r="W180" t="str" cm="1">
        <f t="array" ref="W180">_xlfn.IFS(smartphones_data_clean!C180&gt;Quartile!$A$4,"💎 Ultra Premium Brand",smartphones_data_clean!C180&gt;Quartile!$A$3,"🪙 Premium Brand",smartphones_data_clean!C180&gt;Quartile!$A$2,"🔥Affordable Brand",TRUE,"✨ Bronze Brand")</f>
        <v>✨ Bronze Brand</v>
      </c>
      <c r="X180" t="str" cm="1">
        <f t="array" ref="X180">_xlfn.IFS(D180&lt;=Quartile!$D$2,"Low rating",D180&lt;=Quartile!$D$3,"Medium rating",D180&lt;=Quartile!$D$4,"High rating",TRUE,"Extra High Rating")</f>
        <v>Low rating</v>
      </c>
      <c r="Y180">
        <f t="shared" si="4"/>
        <v>1019.4</v>
      </c>
      <c r="Z180" s="14">
        <f t="shared" si="5"/>
        <v>0.15217196596506941</v>
      </c>
    </row>
    <row r="181" spans="1:26" x14ac:dyDescent="0.25">
      <c r="A181" t="s">
        <v>215</v>
      </c>
      <c r="B181" t="s">
        <v>227</v>
      </c>
      <c r="C181">
        <v>5785</v>
      </c>
      <c r="D181" s="1">
        <v>7.8298937784522069</v>
      </c>
      <c r="E181">
        <v>0</v>
      </c>
      <c r="F181" t="s">
        <v>220</v>
      </c>
      <c r="G181">
        <v>8</v>
      </c>
      <c r="H181">
        <v>1.6</v>
      </c>
      <c r="I181" s="2">
        <v>5000</v>
      </c>
      <c r="J181">
        <v>1</v>
      </c>
      <c r="K181">
        <v>18</v>
      </c>
      <c r="L181">
        <v>2</v>
      </c>
      <c r="M181">
        <v>32</v>
      </c>
      <c r="N181">
        <v>6.6</v>
      </c>
      <c r="O181">
        <v>60</v>
      </c>
      <c r="P181">
        <v>2</v>
      </c>
      <c r="Q181" t="s">
        <v>73</v>
      </c>
      <c r="R181">
        <v>8</v>
      </c>
      <c r="S181">
        <v>5</v>
      </c>
      <c r="T181">
        <v>1</v>
      </c>
      <c r="U181">
        <v>720</v>
      </c>
      <c r="V181">
        <v>1612</v>
      </c>
      <c r="W181" t="str" cm="1">
        <f t="array" ref="W181">_xlfn.IFS(smartphones_data_clean!C181&gt;Quartile!$A$4,"💎 Ultra Premium Brand",smartphones_data_clean!C181&gt;Quartile!$A$3,"🪙 Premium Brand",smartphones_data_clean!C181&gt;Quartile!$A$2,"🔥Affordable Brand",TRUE,"✨ Bronze Brand")</f>
        <v>✨ Bronze Brand</v>
      </c>
      <c r="X181" t="str" cm="1">
        <f t="array" ref="X181">_xlfn.IFS(D181&lt;=Quartile!$D$2,"Low rating",D181&lt;=Quartile!$D$3,"Medium rating",D181&lt;=Quartile!$D$4,"High rating",TRUE,"Extra High Rating")</f>
        <v>Medium rating</v>
      </c>
      <c r="Y181">
        <f t="shared" si="4"/>
        <v>1012.8</v>
      </c>
      <c r="Z181" s="14">
        <f t="shared" si="5"/>
        <v>0.17507346585998271</v>
      </c>
    </row>
    <row r="182" spans="1:26" x14ac:dyDescent="0.25">
      <c r="A182" t="s">
        <v>228</v>
      </c>
      <c r="B182" t="s">
        <v>229</v>
      </c>
      <c r="C182">
        <v>11990</v>
      </c>
      <c r="D182" s="1">
        <v>6.4</v>
      </c>
      <c r="E182">
        <v>1</v>
      </c>
      <c r="F182" t="s">
        <v>72</v>
      </c>
      <c r="G182">
        <v>8</v>
      </c>
      <c r="H182">
        <v>2.2000000000000002</v>
      </c>
      <c r="I182" s="2">
        <v>5000</v>
      </c>
      <c r="J182">
        <v>1</v>
      </c>
      <c r="K182">
        <v>18</v>
      </c>
      <c r="L182">
        <v>4</v>
      </c>
      <c r="M182">
        <v>32</v>
      </c>
      <c r="N182">
        <v>6.5</v>
      </c>
      <c r="O182">
        <v>90</v>
      </c>
      <c r="P182">
        <v>1</v>
      </c>
      <c r="Q182" t="s">
        <v>73</v>
      </c>
      <c r="R182">
        <v>13</v>
      </c>
      <c r="S182">
        <v>8</v>
      </c>
      <c r="T182">
        <v>1</v>
      </c>
      <c r="U182">
        <v>1600</v>
      </c>
      <c r="V182">
        <v>720</v>
      </c>
      <c r="W182" t="str" cm="1">
        <f t="array" ref="W182">_xlfn.IFS(smartphones_data_clean!C182&gt;Quartile!$A$4,"💎 Ultra Premium Brand",smartphones_data_clean!C182&gt;Quartile!$A$3,"🪙 Premium Brand",smartphones_data_clean!C182&gt;Quartile!$A$2,"🔥Affordable Brand",TRUE,"✨ Bronze Brand")</f>
        <v>✨ Bronze Brand</v>
      </c>
      <c r="X182" t="str" cm="1">
        <f t="array" ref="X182">_xlfn.IFS(D182&lt;=Quartile!$D$2,"Low rating",D182&lt;=Quartile!$D$3,"Medium rating",D182&lt;=Quartile!$D$4,"High rating",TRUE,"Extra High Rating")</f>
        <v>Low rating</v>
      </c>
      <c r="Y182">
        <f t="shared" si="4"/>
        <v>1014.8499999999999</v>
      </c>
      <c r="Z182" s="14">
        <f t="shared" si="5"/>
        <v>8.4641367806505413E-2</v>
      </c>
    </row>
    <row r="183" spans="1:26" x14ac:dyDescent="0.25">
      <c r="A183" t="s">
        <v>228</v>
      </c>
      <c r="B183" t="s">
        <v>230</v>
      </c>
      <c r="C183">
        <v>4649</v>
      </c>
      <c r="D183" s="1">
        <v>7.8315068493150761</v>
      </c>
      <c r="E183">
        <v>0</v>
      </c>
      <c r="F183" t="s">
        <v>72</v>
      </c>
      <c r="G183">
        <v>4</v>
      </c>
      <c r="H183">
        <v>1.3</v>
      </c>
      <c r="I183" s="2">
        <v>3500</v>
      </c>
      <c r="J183">
        <v>0</v>
      </c>
      <c r="K183">
        <v>33</v>
      </c>
      <c r="L183">
        <v>2</v>
      </c>
      <c r="M183">
        <v>32</v>
      </c>
      <c r="N183">
        <v>5.45</v>
      </c>
      <c r="O183">
        <v>60</v>
      </c>
      <c r="P183">
        <v>1</v>
      </c>
      <c r="Q183" t="s">
        <v>73</v>
      </c>
      <c r="R183">
        <v>13</v>
      </c>
      <c r="S183">
        <v>8</v>
      </c>
      <c r="T183">
        <v>1</v>
      </c>
      <c r="U183">
        <v>1440</v>
      </c>
      <c r="V183">
        <v>720</v>
      </c>
      <c r="W183" t="str" cm="1">
        <f t="array" ref="W183">_xlfn.IFS(smartphones_data_clean!C183&gt;Quartile!$A$4,"💎 Ultra Premium Brand",smartphones_data_clean!C183&gt;Quartile!$A$3,"🪙 Premium Brand",smartphones_data_clean!C183&gt;Quartile!$A$2,"🔥Affordable Brand",TRUE,"✨ Bronze Brand")</f>
        <v>✨ Bronze Brand</v>
      </c>
      <c r="X183" t="str" cm="1">
        <f t="array" ref="X183">_xlfn.IFS(D183&lt;=Quartile!$D$2,"Low rating",D183&lt;=Quartile!$D$3,"Medium rating",D183&lt;=Quartile!$D$4,"High rating",TRUE,"Extra High Rating")</f>
        <v>Medium rating</v>
      </c>
      <c r="Y183">
        <f t="shared" si="4"/>
        <v>713.82499999999993</v>
      </c>
      <c r="Z183" s="14">
        <f t="shared" si="5"/>
        <v>0.15354377285437726</v>
      </c>
    </row>
    <row r="184" spans="1:26" x14ac:dyDescent="0.25">
      <c r="A184" t="s">
        <v>228</v>
      </c>
      <c r="B184" t="s">
        <v>231</v>
      </c>
      <c r="C184">
        <v>7499</v>
      </c>
      <c r="D184" s="1">
        <v>7.8310975609756168</v>
      </c>
      <c r="E184">
        <v>0</v>
      </c>
      <c r="F184" t="s">
        <v>72</v>
      </c>
      <c r="G184">
        <v>4</v>
      </c>
      <c r="H184">
        <v>1.3</v>
      </c>
      <c r="I184" s="2">
        <v>3000</v>
      </c>
      <c r="J184">
        <v>0</v>
      </c>
      <c r="K184">
        <v>33</v>
      </c>
      <c r="L184">
        <v>3</v>
      </c>
      <c r="M184">
        <v>32</v>
      </c>
      <c r="N184">
        <v>5.5</v>
      </c>
      <c r="O184">
        <v>60</v>
      </c>
      <c r="P184">
        <v>1</v>
      </c>
      <c r="Q184" t="s">
        <v>73</v>
      </c>
      <c r="R184">
        <v>13</v>
      </c>
      <c r="S184">
        <v>8</v>
      </c>
      <c r="T184">
        <v>1</v>
      </c>
      <c r="U184">
        <v>1440</v>
      </c>
      <c r="V184">
        <v>720</v>
      </c>
      <c r="W184" t="str" cm="1">
        <f t="array" ref="W184">_xlfn.IFS(smartphones_data_clean!C184&gt;Quartile!$A$4,"💎 Ultra Premium Brand",smartphones_data_clean!C184&gt;Quartile!$A$3,"🪙 Premium Brand",smartphones_data_clean!C184&gt;Quartile!$A$2,"🔥Affordable Brand",TRUE,"✨ Bronze Brand")</f>
        <v>✨ Bronze Brand</v>
      </c>
      <c r="X184" t="str" cm="1">
        <f t="array" ref="X184">_xlfn.IFS(D184&lt;=Quartile!$D$2,"Low rating",D184&lt;=Quartile!$D$3,"Medium rating",D184&lt;=Quartile!$D$4,"High rating",TRUE,"Extra High Rating")</f>
        <v>Medium rating</v>
      </c>
      <c r="Y184">
        <f t="shared" si="4"/>
        <v>614.02499999999998</v>
      </c>
      <c r="Z184" s="14">
        <f t="shared" si="5"/>
        <v>8.1880917455660757E-2</v>
      </c>
    </row>
    <row r="185" spans="1:26" x14ac:dyDescent="0.25">
      <c r="A185" t="s">
        <v>228</v>
      </c>
      <c r="B185" t="s">
        <v>232</v>
      </c>
      <c r="C185">
        <v>4499</v>
      </c>
      <c r="D185" s="1">
        <v>7.8310975609756168</v>
      </c>
      <c r="E185">
        <v>0</v>
      </c>
      <c r="F185" t="s">
        <v>72</v>
      </c>
      <c r="G185">
        <v>4</v>
      </c>
      <c r="H185">
        <v>1.4</v>
      </c>
      <c r="I185" s="2">
        <v>2800</v>
      </c>
      <c r="J185">
        <v>0</v>
      </c>
      <c r="K185">
        <v>33</v>
      </c>
      <c r="L185">
        <v>2</v>
      </c>
      <c r="M185">
        <v>64</v>
      </c>
      <c r="N185">
        <v>5</v>
      </c>
      <c r="O185">
        <v>60</v>
      </c>
      <c r="P185">
        <v>1</v>
      </c>
      <c r="Q185" t="s">
        <v>73</v>
      </c>
      <c r="R185">
        <v>5</v>
      </c>
      <c r="S185">
        <v>2</v>
      </c>
      <c r="T185">
        <v>1</v>
      </c>
      <c r="U185">
        <v>1280</v>
      </c>
      <c r="V185">
        <v>720</v>
      </c>
      <c r="W185" t="str" cm="1">
        <f t="array" ref="W185">_xlfn.IFS(smartphones_data_clean!C185&gt;Quartile!$A$4,"💎 Ultra Premium Brand",smartphones_data_clean!C185&gt;Quartile!$A$3,"🪙 Premium Brand",smartphones_data_clean!C185&gt;Quartile!$A$2,"🔥Affordable Brand",TRUE,"✨ Bronze Brand")</f>
        <v>✨ Bronze Brand</v>
      </c>
      <c r="X185" t="str" cm="1">
        <f t="array" ref="X185">_xlfn.IFS(D185&lt;=Quartile!$D$2,"Low rating",D185&lt;=Quartile!$D$3,"Medium rating",D185&lt;=Quartile!$D$4,"High rating",TRUE,"Extra High Rating")</f>
        <v>Medium rating</v>
      </c>
      <c r="Y185">
        <f t="shared" si="4"/>
        <v>580.24999999999989</v>
      </c>
      <c r="Z185" s="14">
        <f t="shared" si="5"/>
        <v>0.1289731051344743</v>
      </c>
    </row>
    <row r="186" spans="1:26" x14ac:dyDescent="0.25">
      <c r="A186" t="s">
        <v>233</v>
      </c>
      <c r="B186" t="s">
        <v>234</v>
      </c>
      <c r="C186">
        <v>17990</v>
      </c>
      <c r="D186" s="1">
        <v>8.4</v>
      </c>
      <c r="E186">
        <v>1</v>
      </c>
      <c r="F186" t="s">
        <v>76</v>
      </c>
      <c r="G186">
        <v>8</v>
      </c>
      <c r="H186">
        <v>2.4</v>
      </c>
      <c r="I186" s="2">
        <v>5000</v>
      </c>
      <c r="J186">
        <v>1</v>
      </c>
      <c r="K186">
        <v>30</v>
      </c>
      <c r="L186">
        <v>8</v>
      </c>
      <c r="M186">
        <v>128</v>
      </c>
      <c r="N186">
        <v>6.78</v>
      </c>
      <c r="O186">
        <v>90</v>
      </c>
      <c r="P186">
        <v>4</v>
      </c>
      <c r="Q186" t="s">
        <v>73</v>
      </c>
      <c r="R186">
        <v>64</v>
      </c>
      <c r="S186">
        <v>16</v>
      </c>
      <c r="T186">
        <v>1</v>
      </c>
      <c r="U186">
        <v>2460</v>
      </c>
      <c r="V186">
        <v>1080</v>
      </c>
      <c r="W186" t="str" cm="1">
        <f t="array" ref="W186">_xlfn.IFS(smartphones_data_clean!C186&gt;Quartile!$A$4,"💎 Ultra Premium Brand",smartphones_data_clean!C186&gt;Quartile!$A$3,"🪙 Premium Brand",smartphones_data_clean!C186&gt;Quartile!$A$2,"🔥Affordable Brand",TRUE,"✨ Bronze Brand")</f>
        <v>🔥Affordable Brand</v>
      </c>
      <c r="X186" t="str" cm="1">
        <f t="array" ref="X186">_xlfn.IFS(D186&lt;=Quartile!$D$2,"Low rating",D186&lt;=Quartile!$D$3,"Medium rating",D186&lt;=Quartile!$D$4,"High rating",TRUE,"Extra High Rating")</f>
        <v>High rating</v>
      </c>
      <c r="Y186">
        <f t="shared" si="4"/>
        <v>1036.0999999999999</v>
      </c>
      <c r="Z186" s="14">
        <f t="shared" si="5"/>
        <v>5.7593107281823229E-2</v>
      </c>
    </row>
    <row r="187" spans="1:26" x14ac:dyDescent="0.25">
      <c r="A187" t="s">
        <v>233</v>
      </c>
      <c r="B187" t="s">
        <v>235</v>
      </c>
      <c r="C187">
        <v>10999</v>
      </c>
      <c r="D187" s="1">
        <v>7.3</v>
      </c>
      <c r="E187">
        <v>1</v>
      </c>
      <c r="F187" t="s">
        <v>76</v>
      </c>
      <c r="G187">
        <v>8</v>
      </c>
      <c r="H187">
        <v>2.2000000000000002</v>
      </c>
      <c r="I187" s="2">
        <v>5000</v>
      </c>
      <c r="J187">
        <v>0</v>
      </c>
      <c r="K187">
        <v>33</v>
      </c>
      <c r="L187">
        <v>4</v>
      </c>
      <c r="M187">
        <v>128</v>
      </c>
      <c r="N187">
        <v>6.5</v>
      </c>
      <c r="O187">
        <v>90</v>
      </c>
      <c r="P187">
        <v>3</v>
      </c>
      <c r="Q187" t="s">
        <v>73</v>
      </c>
      <c r="R187">
        <v>50</v>
      </c>
      <c r="S187">
        <v>8</v>
      </c>
      <c r="T187">
        <v>1</v>
      </c>
      <c r="U187">
        <v>720</v>
      </c>
      <c r="V187">
        <v>1600</v>
      </c>
      <c r="W187" t="str" cm="1">
        <f t="array" ref="W187">_xlfn.IFS(smartphones_data_clean!C187&gt;Quartile!$A$4,"💎 Ultra Premium Brand",smartphones_data_clean!C187&gt;Quartile!$A$3,"🪙 Premium Brand",smartphones_data_clean!C187&gt;Quartile!$A$2,"🔥Affordable Brand",TRUE,"✨ Bronze Brand")</f>
        <v>✨ Bronze Brand</v>
      </c>
      <c r="X187" t="str" cm="1">
        <f t="array" ref="X187">_xlfn.IFS(D187&lt;=Quartile!$D$2,"Low rating",D187&lt;=Quartile!$D$3,"Medium rating",D187&lt;=Quartile!$D$4,"High rating",TRUE,"Extra High Rating")</f>
        <v>Low rating</v>
      </c>
      <c r="Y187">
        <f t="shared" si="4"/>
        <v>1035.55</v>
      </c>
      <c r="Z187" s="14">
        <f t="shared" si="5"/>
        <v>9.4149468133466668E-2</v>
      </c>
    </row>
    <row r="188" spans="1:26" x14ac:dyDescent="0.25">
      <c r="A188" t="s">
        <v>233</v>
      </c>
      <c r="B188" t="s">
        <v>236</v>
      </c>
      <c r="C188">
        <v>8999</v>
      </c>
      <c r="D188" s="1">
        <v>6.6</v>
      </c>
      <c r="E188">
        <v>0</v>
      </c>
      <c r="F188" t="s">
        <v>83</v>
      </c>
      <c r="G188">
        <v>8</v>
      </c>
      <c r="H188">
        <v>2.2999999999999998</v>
      </c>
      <c r="I188" s="2">
        <v>5000</v>
      </c>
      <c r="J188">
        <v>0</v>
      </c>
      <c r="K188">
        <v>33</v>
      </c>
      <c r="L188">
        <v>4</v>
      </c>
      <c r="M188">
        <v>64</v>
      </c>
      <c r="N188">
        <v>6.5</v>
      </c>
      <c r="O188">
        <v>60</v>
      </c>
      <c r="P188">
        <v>3</v>
      </c>
      <c r="Q188" t="s">
        <v>73</v>
      </c>
      <c r="R188">
        <v>13</v>
      </c>
      <c r="S188">
        <v>8</v>
      </c>
      <c r="T188">
        <v>1</v>
      </c>
      <c r="U188">
        <v>1600</v>
      </c>
      <c r="V188">
        <v>720</v>
      </c>
      <c r="W188" t="str" cm="1">
        <f t="array" ref="W188">_xlfn.IFS(smartphones_data_clean!C188&gt;Quartile!$A$4,"💎 Ultra Premium Brand",smartphones_data_clean!C188&gt;Quartile!$A$3,"🪙 Premium Brand",smartphones_data_clean!C188&gt;Quartile!$A$2,"🔥Affordable Brand",TRUE,"✨ Bronze Brand")</f>
        <v>✨ Bronze Brand</v>
      </c>
      <c r="X188" t="str" cm="1">
        <f t="array" ref="X188">_xlfn.IFS(D188&lt;=Quartile!$D$2,"Low rating",D188&lt;=Quartile!$D$3,"Medium rating",D188&lt;=Quartile!$D$4,"High rating",TRUE,"Extra High Rating")</f>
        <v>Low rating</v>
      </c>
      <c r="Y188">
        <f t="shared" si="4"/>
        <v>1021.2749999999999</v>
      </c>
      <c r="Z188" s="14">
        <f t="shared" si="5"/>
        <v>0.11348760973441492</v>
      </c>
    </row>
    <row r="189" spans="1:26" x14ac:dyDescent="0.25">
      <c r="A189" t="s">
        <v>233</v>
      </c>
      <c r="B189" t="s">
        <v>237</v>
      </c>
      <c r="C189">
        <v>6999</v>
      </c>
      <c r="D189" s="1">
        <v>7.8285276073619698</v>
      </c>
      <c r="E189">
        <v>0</v>
      </c>
      <c r="F189" t="s">
        <v>83</v>
      </c>
      <c r="G189">
        <v>4</v>
      </c>
      <c r="H189">
        <v>2</v>
      </c>
      <c r="I189" s="2">
        <v>4000</v>
      </c>
      <c r="J189">
        <v>0</v>
      </c>
      <c r="K189">
        <v>33</v>
      </c>
      <c r="L189">
        <v>3</v>
      </c>
      <c r="M189">
        <v>32</v>
      </c>
      <c r="N189">
        <v>6.5</v>
      </c>
      <c r="O189">
        <v>60</v>
      </c>
      <c r="P189">
        <v>2</v>
      </c>
      <c r="Q189" t="s">
        <v>73</v>
      </c>
      <c r="R189">
        <v>8</v>
      </c>
      <c r="S189">
        <v>5</v>
      </c>
      <c r="T189">
        <v>1</v>
      </c>
      <c r="U189">
        <v>720</v>
      </c>
      <c r="V189">
        <v>1600</v>
      </c>
      <c r="W189" t="str" cm="1">
        <f t="array" ref="W189">_xlfn.IFS(smartphones_data_clean!C189&gt;Quartile!$A$4,"💎 Ultra Premium Brand",smartphones_data_clean!C189&gt;Quartile!$A$3,"🪙 Premium Brand",smartphones_data_clean!C189&gt;Quartile!$A$2,"🔥Affordable Brand",TRUE,"✨ Bronze Brand")</f>
        <v>✨ Bronze Brand</v>
      </c>
      <c r="X189" t="str" cm="1">
        <f t="array" ref="X189">_xlfn.IFS(D189&lt;=Quartile!$D$2,"Low rating",D189&lt;=Quartile!$D$3,"Medium rating",D189&lt;=Quartile!$D$4,"High rating",TRUE,"Extra High Rating")</f>
        <v>Medium rating</v>
      </c>
      <c r="Y189">
        <f t="shared" si="4"/>
        <v>814.19999999999993</v>
      </c>
      <c r="Z189" s="14">
        <f t="shared" si="5"/>
        <v>0.11633090441491641</v>
      </c>
    </row>
    <row r="190" spans="1:26" x14ac:dyDescent="0.25">
      <c r="A190" t="s">
        <v>238</v>
      </c>
      <c r="B190" t="s">
        <v>239</v>
      </c>
      <c r="C190">
        <v>10999</v>
      </c>
      <c r="D190" s="1">
        <v>6.5</v>
      </c>
      <c r="E190">
        <v>0</v>
      </c>
      <c r="F190" t="s">
        <v>97</v>
      </c>
      <c r="G190">
        <v>4</v>
      </c>
      <c r="H190">
        <v>1.8</v>
      </c>
      <c r="I190" s="2">
        <v>5000</v>
      </c>
      <c r="J190">
        <v>1</v>
      </c>
      <c r="K190">
        <v>10</v>
      </c>
      <c r="L190">
        <v>8</v>
      </c>
      <c r="M190">
        <v>128</v>
      </c>
      <c r="N190">
        <v>6.5</v>
      </c>
      <c r="O190">
        <v>60</v>
      </c>
      <c r="P190">
        <v>2</v>
      </c>
      <c r="Q190" t="s">
        <v>73</v>
      </c>
      <c r="R190">
        <v>13</v>
      </c>
      <c r="S190">
        <v>5</v>
      </c>
      <c r="T190">
        <v>0</v>
      </c>
      <c r="U190">
        <v>1600</v>
      </c>
      <c r="V190">
        <v>720</v>
      </c>
      <c r="W190" t="str" cm="1">
        <f t="array" ref="W190">_xlfn.IFS(smartphones_data_clean!C190&gt;Quartile!$A$4,"💎 Ultra Premium Brand",smartphones_data_clean!C190&gt;Quartile!$A$3,"🪙 Premium Brand",smartphones_data_clean!C190&gt;Quartile!$A$2,"🔥Affordable Brand",TRUE,"✨ Bronze Brand")</f>
        <v>✨ Bronze Brand</v>
      </c>
      <c r="X190" t="str" cm="1">
        <f t="array" ref="X190">_xlfn.IFS(D190&lt;=Quartile!$D$2,"Low rating",D190&lt;=Quartile!$D$3,"Medium rating",D190&lt;=Quartile!$D$4,"High rating",TRUE,"Extra High Rating")</f>
        <v>Low rating</v>
      </c>
      <c r="Y190">
        <f t="shared" si="4"/>
        <v>1032.05</v>
      </c>
      <c r="Z190" s="14">
        <f t="shared" si="5"/>
        <v>9.3831257387035183E-2</v>
      </c>
    </row>
    <row r="191" spans="1:26" x14ac:dyDescent="0.25">
      <c r="A191" t="s">
        <v>240</v>
      </c>
      <c r="B191" t="s">
        <v>241</v>
      </c>
      <c r="C191">
        <v>124990</v>
      </c>
      <c r="D191" s="1">
        <v>8.9</v>
      </c>
      <c r="E191">
        <v>1</v>
      </c>
      <c r="F191" t="s">
        <v>72</v>
      </c>
      <c r="G191">
        <v>8</v>
      </c>
      <c r="H191">
        <v>3</v>
      </c>
      <c r="I191" s="2">
        <v>5000</v>
      </c>
      <c r="J191">
        <v>1</v>
      </c>
      <c r="K191">
        <v>33</v>
      </c>
      <c r="L191">
        <v>12</v>
      </c>
      <c r="M191">
        <v>256</v>
      </c>
      <c r="N191">
        <v>6.6</v>
      </c>
      <c r="O191">
        <v>240</v>
      </c>
      <c r="P191">
        <v>2</v>
      </c>
      <c r="Q191" t="s">
        <v>73</v>
      </c>
      <c r="R191">
        <v>47.2</v>
      </c>
      <c r="S191">
        <v>13</v>
      </c>
      <c r="T191">
        <v>1</v>
      </c>
      <c r="U191">
        <v>2730</v>
      </c>
      <c r="V191">
        <v>1260</v>
      </c>
      <c r="W191" t="str" cm="1">
        <f t="array" ref="W191">_xlfn.IFS(smartphones_data_clean!C191&gt;Quartile!$A$4,"💎 Ultra Premium Brand",smartphones_data_clean!C191&gt;Quartile!$A$3,"🪙 Premium Brand",smartphones_data_clean!C191&gt;Quartile!$A$2,"🔥Affordable Brand",TRUE,"✨ Bronze Brand")</f>
        <v>💎 Ultra Premium Brand</v>
      </c>
      <c r="X191" t="str" cm="1">
        <f t="array" ref="X191">_xlfn.IFS(D191&lt;=Quartile!$D$2,"Low rating",D191&lt;=Quartile!$D$3,"Medium rating",D191&lt;=Quartile!$D$4,"High rating",TRUE,"Extra High Rating")</f>
        <v>Extra High Rating</v>
      </c>
      <c r="Y191">
        <f t="shared" si="4"/>
        <v>1070.4499999999998</v>
      </c>
      <c r="Z191" s="14">
        <f t="shared" si="5"/>
        <v>8.5642851428114238E-3</v>
      </c>
    </row>
    <row r="192" spans="1:26" x14ac:dyDescent="0.25">
      <c r="A192" t="s">
        <v>242</v>
      </c>
      <c r="B192" t="s">
        <v>243</v>
      </c>
      <c r="C192">
        <v>59999</v>
      </c>
      <c r="D192" s="1">
        <v>8.9</v>
      </c>
      <c r="E192">
        <v>1</v>
      </c>
      <c r="F192" t="s">
        <v>72</v>
      </c>
      <c r="G192">
        <v>8</v>
      </c>
      <c r="H192">
        <v>2.84</v>
      </c>
      <c r="I192" s="2">
        <v>5000</v>
      </c>
      <c r="J192">
        <v>1</v>
      </c>
      <c r="K192">
        <v>120</v>
      </c>
      <c r="L192">
        <v>16</v>
      </c>
      <c r="M192">
        <v>512</v>
      </c>
      <c r="N192">
        <v>6.5</v>
      </c>
      <c r="O192">
        <v>144</v>
      </c>
      <c r="P192">
        <v>2</v>
      </c>
      <c r="Q192" t="s">
        <v>73</v>
      </c>
      <c r="R192">
        <v>64</v>
      </c>
      <c r="S192">
        <v>20</v>
      </c>
      <c r="T192">
        <v>0</v>
      </c>
      <c r="U192">
        <v>2400</v>
      </c>
      <c r="V192">
        <v>1080</v>
      </c>
      <c r="W192" t="str" cm="1">
        <f t="array" ref="W192">_xlfn.IFS(smartphones_data_clean!C192&gt;Quartile!$A$4,"💎 Ultra Premium Brand",smartphones_data_clean!C192&gt;Quartile!$A$3,"🪙 Premium Brand",smartphones_data_clean!C192&gt;Quartile!$A$2,"🔥Affordable Brand",TRUE,"✨ Bronze Brand")</f>
        <v>💎 Ultra Premium Brand</v>
      </c>
      <c r="X192" t="str" cm="1">
        <f t="array" ref="X192">_xlfn.IFS(D192&lt;=Quartile!$D$2,"Low rating",D192&lt;=Quartile!$D$3,"Medium rating",D192&lt;=Quartile!$D$4,"High rating",TRUE,"Extra High Rating")</f>
        <v>Extra High Rating</v>
      </c>
      <c r="Y192">
        <f t="shared" si="4"/>
        <v>1126.3100000000002</v>
      </c>
      <c r="Z192" s="14">
        <f t="shared" si="5"/>
        <v>1.877214620243671E-2</v>
      </c>
    </row>
    <row r="193" spans="1:26" x14ac:dyDescent="0.25">
      <c r="A193" t="s">
        <v>242</v>
      </c>
      <c r="B193" t="s">
        <v>244</v>
      </c>
      <c r="C193">
        <v>46990</v>
      </c>
      <c r="D193" s="1">
        <v>8.6999999999999993</v>
      </c>
      <c r="E193">
        <v>1</v>
      </c>
      <c r="F193" t="s">
        <v>72</v>
      </c>
      <c r="G193">
        <v>8</v>
      </c>
      <c r="H193">
        <v>3</v>
      </c>
      <c r="I193" s="2">
        <v>5600</v>
      </c>
      <c r="J193">
        <v>1</v>
      </c>
      <c r="K193">
        <v>68</v>
      </c>
      <c r="L193">
        <v>12</v>
      </c>
      <c r="M193">
        <v>256</v>
      </c>
      <c r="N193">
        <v>6.92</v>
      </c>
      <c r="O193">
        <v>144</v>
      </c>
      <c r="P193">
        <v>2</v>
      </c>
      <c r="Q193" t="s">
        <v>73</v>
      </c>
      <c r="R193">
        <v>64</v>
      </c>
      <c r="S193">
        <v>16</v>
      </c>
      <c r="T193">
        <v>0</v>
      </c>
      <c r="U193">
        <v>2460</v>
      </c>
      <c r="V193">
        <v>1080</v>
      </c>
      <c r="W193" t="str" cm="1">
        <f t="array" ref="W193">_xlfn.IFS(smartphones_data_clean!C193&gt;Quartile!$A$4,"💎 Ultra Premium Brand",smartphones_data_clean!C193&gt;Quartile!$A$3,"🪙 Premium Brand",smartphones_data_clean!C193&gt;Quartile!$A$2,"🔥Affordable Brand",TRUE,"✨ Bronze Brand")</f>
        <v>💎 Ultra Premium Brand</v>
      </c>
      <c r="X193" t="str" cm="1">
        <f t="array" ref="X193">_xlfn.IFS(D193&lt;=Quartile!$D$2,"Low rating",D193&lt;=Quartile!$D$3,"Medium rating",D193&lt;=Quartile!$D$4,"High rating",TRUE,"Extra High Rating")</f>
        <v>Extra High Rating</v>
      </c>
      <c r="Y193">
        <f t="shared" si="4"/>
        <v>1189.1500000000001</v>
      </c>
      <c r="Z193" s="14">
        <f t="shared" si="5"/>
        <v>2.5306448180463931E-2</v>
      </c>
    </row>
    <row r="194" spans="1:26" x14ac:dyDescent="0.25">
      <c r="A194" t="s">
        <v>245</v>
      </c>
      <c r="B194" t="s">
        <v>246</v>
      </c>
      <c r="C194">
        <v>5499</v>
      </c>
      <c r="D194" s="1">
        <v>7.8246913580246966</v>
      </c>
      <c r="E194">
        <v>0</v>
      </c>
      <c r="F194" t="s">
        <v>97</v>
      </c>
      <c r="G194">
        <v>4</v>
      </c>
      <c r="H194">
        <v>2</v>
      </c>
      <c r="I194" s="2">
        <v>4000</v>
      </c>
      <c r="J194">
        <v>0</v>
      </c>
      <c r="K194">
        <v>33</v>
      </c>
      <c r="L194">
        <v>4</v>
      </c>
      <c r="M194">
        <v>32</v>
      </c>
      <c r="N194">
        <v>6.54</v>
      </c>
      <c r="O194">
        <v>60</v>
      </c>
      <c r="P194">
        <v>2</v>
      </c>
      <c r="Q194" t="s">
        <v>73</v>
      </c>
      <c r="R194">
        <v>8</v>
      </c>
      <c r="S194">
        <v>5</v>
      </c>
      <c r="T194">
        <v>0</v>
      </c>
      <c r="U194">
        <v>1560</v>
      </c>
      <c r="V194">
        <v>720</v>
      </c>
      <c r="W194" t="str" cm="1">
        <f t="array" ref="W194">_xlfn.IFS(smartphones_data_clean!C194&gt;Quartile!$A$4,"💎 Ultra Premium Brand",smartphones_data_clean!C194&gt;Quartile!$A$3,"🪙 Premium Brand",smartphones_data_clean!C194&gt;Quartile!$A$2,"🔥Affordable Brand",TRUE,"✨ Bronze Brand")</f>
        <v>✨ Bronze Brand</v>
      </c>
      <c r="X194" t="str" cm="1">
        <f t="array" ref="X194">_xlfn.IFS(D194&lt;=Quartile!$D$2,"Low rating",D194&lt;=Quartile!$D$3,"Medium rating",D194&lt;=Quartile!$D$4,"High rating",TRUE,"Extra High Rating")</f>
        <v>Medium rating</v>
      </c>
      <c r="Y194">
        <f t="shared" ref="Y194:Y257" si="6">((G194*0.1)+ (H194*0.25)+(I194*0.2)+(K194*0.1)+(L194*0.2)+(M194*0.2)+(O194*0.05))</f>
        <v>814.39999999999986</v>
      </c>
      <c r="Z194" s="14">
        <f t="shared" ref="Z194:Z257" si="7">Y194/C194</f>
        <v>0.14809965448263318</v>
      </c>
    </row>
    <row r="195" spans="1:26" x14ac:dyDescent="0.25">
      <c r="A195" t="s">
        <v>245</v>
      </c>
      <c r="B195" t="s">
        <v>247</v>
      </c>
      <c r="C195">
        <v>5999</v>
      </c>
      <c r="D195" s="1">
        <v>6</v>
      </c>
      <c r="E195">
        <v>0</v>
      </c>
      <c r="F195" t="s">
        <v>97</v>
      </c>
      <c r="G195">
        <v>4</v>
      </c>
      <c r="H195">
        <v>1.8</v>
      </c>
      <c r="I195" s="2">
        <v>4000</v>
      </c>
      <c r="J195">
        <v>1</v>
      </c>
      <c r="K195">
        <v>10</v>
      </c>
      <c r="L195">
        <v>6</v>
      </c>
      <c r="M195">
        <v>64</v>
      </c>
      <c r="N195">
        <v>6.5</v>
      </c>
      <c r="O195">
        <v>60</v>
      </c>
      <c r="P195">
        <v>2</v>
      </c>
      <c r="Q195" t="s">
        <v>73</v>
      </c>
      <c r="R195">
        <v>8</v>
      </c>
      <c r="S195">
        <v>5</v>
      </c>
      <c r="T195">
        <v>0</v>
      </c>
      <c r="U195">
        <v>1560</v>
      </c>
      <c r="V195">
        <v>720</v>
      </c>
      <c r="W195" t="str" cm="1">
        <f t="array" ref="W195">_xlfn.IFS(smartphones_data_clean!C195&gt;Quartile!$A$4,"💎 Ultra Premium Brand",smartphones_data_clean!C195&gt;Quartile!$A$3,"🪙 Premium Brand",smartphones_data_clean!C195&gt;Quartile!$A$2,"🔥Affordable Brand",TRUE,"✨ Bronze Brand")</f>
        <v>✨ Bronze Brand</v>
      </c>
      <c r="X195" t="str" cm="1">
        <f t="array" ref="X195">_xlfn.IFS(D195&lt;=Quartile!$D$2,"Low rating",D195&lt;=Quartile!$D$3,"Medium rating",D195&lt;=Quartile!$D$4,"High rating",TRUE,"Extra High Rating")</f>
        <v>Low rating</v>
      </c>
      <c r="Y195">
        <f t="shared" si="6"/>
        <v>818.85</v>
      </c>
      <c r="Z195" s="14">
        <f t="shared" si="7"/>
        <v>0.13649774962493749</v>
      </c>
    </row>
    <row r="196" spans="1:26" x14ac:dyDescent="0.25">
      <c r="A196" t="s">
        <v>245</v>
      </c>
      <c r="B196" t="s">
        <v>248</v>
      </c>
      <c r="C196">
        <v>6999</v>
      </c>
      <c r="D196" s="1">
        <v>7.8222910216718322</v>
      </c>
      <c r="E196">
        <v>0</v>
      </c>
      <c r="F196" t="s">
        <v>220</v>
      </c>
      <c r="G196">
        <v>8</v>
      </c>
      <c r="H196">
        <v>2.2999999999999998</v>
      </c>
      <c r="I196" s="2">
        <v>4000</v>
      </c>
      <c r="J196">
        <v>0</v>
      </c>
      <c r="K196">
        <v>33</v>
      </c>
      <c r="L196">
        <v>4</v>
      </c>
      <c r="M196">
        <v>32</v>
      </c>
      <c r="N196">
        <v>6.5</v>
      </c>
      <c r="O196">
        <v>60</v>
      </c>
      <c r="P196">
        <v>3</v>
      </c>
      <c r="Q196" t="s">
        <v>73</v>
      </c>
      <c r="R196">
        <v>13</v>
      </c>
      <c r="S196">
        <v>8</v>
      </c>
      <c r="T196">
        <v>0</v>
      </c>
      <c r="U196">
        <v>1560</v>
      </c>
      <c r="V196">
        <v>720</v>
      </c>
      <c r="W196" t="str" cm="1">
        <f t="array" ref="W196">_xlfn.IFS(smartphones_data_clean!C196&gt;Quartile!$A$4,"💎 Ultra Premium Brand",smartphones_data_clean!C196&gt;Quartile!$A$3,"🪙 Premium Brand",smartphones_data_clean!C196&gt;Quartile!$A$2,"🔥Affordable Brand",TRUE,"✨ Bronze Brand")</f>
        <v>✨ Bronze Brand</v>
      </c>
      <c r="X196" t="str" cm="1">
        <f t="array" ref="X196">_xlfn.IFS(D196&lt;=Quartile!$D$2,"Low rating",D196&lt;=Quartile!$D$3,"Medium rating",D196&lt;=Quartile!$D$4,"High rating",TRUE,"Extra High Rating")</f>
        <v>Medium rating</v>
      </c>
      <c r="Y196">
        <f t="shared" si="6"/>
        <v>814.87499999999989</v>
      </c>
      <c r="Z196" s="14">
        <f t="shared" si="7"/>
        <v>0.11642734676382338</v>
      </c>
    </row>
    <row r="197" spans="1:26" x14ac:dyDescent="0.25">
      <c r="A197" t="s">
        <v>249</v>
      </c>
      <c r="B197" t="s">
        <v>250</v>
      </c>
      <c r="C197">
        <v>79990</v>
      </c>
      <c r="D197" s="1">
        <v>7.8210852713178367</v>
      </c>
      <c r="E197">
        <v>1</v>
      </c>
      <c r="F197" t="s">
        <v>72</v>
      </c>
      <c r="G197">
        <v>8</v>
      </c>
      <c r="H197">
        <v>2.84</v>
      </c>
      <c r="I197" s="2">
        <v>5000</v>
      </c>
      <c r="J197">
        <v>1</v>
      </c>
      <c r="K197">
        <v>33</v>
      </c>
      <c r="L197">
        <v>8</v>
      </c>
      <c r="M197">
        <v>128</v>
      </c>
      <c r="N197">
        <v>6.8</v>
      </c>
      <c r="O197">
        <v>60</v>
      </c>
      <c r="P197">
        <v>3</v>
      </c>
      <c r="Q197" t="s">
        <v>73</v>
      </c>
      <c r="R197">
        <v>64</v>
      </c>
      <c r="S197">
        <v>10</v>
      </c>
      <c r="T197">
        <v>0</v>
      </c>
      <c r="U197">
        <v>2460</v>
      </c>
      <c r="V197">
        <v>1080</v>
      </c>
      <c r="W197" t="str" cm="1">
        <f t="array" ref="W197">_xlfn.IFS(smartphones_data_clean!C197&gt;Quartile!$A$4,"💎 Ultra Premium Brand",smartphones_data_clean!C197&gt;Quartile!$A$3,"🪙 Premium Brand",smartphones_data_clean!C197&gt;Quartile!$A$2,"🔥Affordable Brand",TRUE,"✨ Bronze Brand")</f>
        <v>💎 Ultra Premium Brand</v>
      </c>
      <c r="X197" t="str" cm="1">
        <f t="array" ref="X197">_xlfn.IFS(D197&lt;=Quartile!$D$2,"Low rating",D197&lt;=Quartile!$D$3,"Medium rating",D197&lt;=Quartile!$D$4,"High rating",TRUE,"Extra High Rating")</f>
        <v>Medium rating</v>
      </c>
      <c r="Y197">
        <f t="shared" si="6"/>
        <v>1035.01</v>
      </c>
      <c r="Z197" s="14">
        <f t="shared" si="7"/>
        <v>1.2939242405300663E-2</v>
      </c>
    </row>
    <row r="198" spans="1:26" x14ac:dyDescent="0.25">
      <c r="A198" t="s">
        <v>249</v>
      </c>
      <c r="B198" t="s">
        <v>251</v>
      </c>
      <c r="C198">
        <v>54999</v>
      </c>
      <c r="D198" s="1">
        <v>8.5</v>
      </c>
      <c r="E198">
        <v>1</v>
      </c>
      <c r="F198" t="s">
        <v>72</v>
      </c>
      <c r="G198">
        <v>8</v>
      </c>
      <c r="H198">
        <v>2.4</v>
      </c>
      <c r="I198" s="2">
        <v>4300</v>
      </c>
      <c r="J198">
        <v>1</v>
      </c>
      <c r="K198">
        <v>25</v>
      </c>
      <c r="L198">
        <v>6</v>
      </c>
      <c r="M198">
        <v>128</v>
      </c>
      <c r="N198">
        <v>6.8</v>
      </c>
      <c r="O198">
        <v>60</v>
      </c>
      <c r="P198">
        <v>3</v>
      </c>
      <c r="Q198" t="s">
        <v>73</v>
      </c>
      <c r="R198">
        <v>48</v>
      </c>
      <c r="S198">
        <v>16</v>
      </c>
      <c r="T198">
        <v>1</v>
      </c>
      <c r="U198">
        <v>2460</v>
      </c>
      <c r="V198">
        <v>1080</v>
      </c>
      <c r="W198" t="str" cm="1">
        <f t="array" ref="W198">_xlfn.IFS(smartphones_data_clean!C198&gt;Quartile!$A$4,"💎 Ultra Premium Brand",smartphones_data_clean!C198&gt;Quartile!$A$3,"🪙 Premium Brand",smartphones_data_clean!C198&gt;Quartile!$A$2,"🔥Affordable Brand",TRUE,"✨ Bronze Brand")</f>
        <v>💎 Ultra Premium Brand</v>
      </c>
      <c r="X198" t="str" cm="1">
        <f t="array" ref="X198">_xlfn.IFS(D198&lt;=Quartile!$D$2,"Low rating",D198&lt;=Quartile!$D$3,"Medium rating",D198&lt;=Quartile!$D$4,"High rating",TRUE,"Extra High Rating")</f>
        <v>Extra High Rating</v>
      </c>
      <c r="Y198">
        <f t="shared" si="6"/>
        <v>893.7</v>
      </c>
      <c r="Z198" s="14">
        <f t="shared" si="7"/>
        <v>1.6249386352479137E-2</v>
      </c>
    </row>
    <row r="199" spans="1:26" x14ac:dyDescent="0.25">
      <c r="A199" t="s">
        <v>249</v>
      </c>
      <c r="B199" t="s">
        <v>252</v>
      </c>
      <c r="C199">
        <v>54999</v>
      </c>
      <c r="D199" s="1">
        <v>8.9</v>
      </c>
      <c r="E199">
        <v>1</v>
      </c>
      <c r="F199" t="s">
        <v>72</v>
      </c>
      <c r="G199">
        <v>8</v>
      </c>
      <c r="H199">
        <v>2.4</v>
      </c>
      <c r="I199" s="2">
        <v>4000</v>
      </c>
      <c r="J199">
        <v>1</v>
      </c>
      <c r="K199">
        <v>33</v>
      </c>
      <c r="L199">
        <v>8</v>
      </c>
      <c r="M199">
        <v>128</v>
      </c>
      <c r="N199">
        <v>6.8</v>
      </c>
      <c r="O199">
        <v>60</v>
      </c>
      <c r="P199">
        <v>3</v>
      </c>
      <c r="Q199" t="s">
        <v>73</v>
      </c>
      <c r="R199">
        <v>64</v>
      </c>
      <c r="S199">
        <v>32</v>
      </c>
      <c r="T199">
        <v>0</v>
      </c>
      <c r="U199">
        <v>2460</v>
      </c>
      <c r="V199">
        <v>1080</v>
      </c>
      <c r="W199" t="str" cm="1">
        <f t="array" ref="W199">_xlfn.IFS(smartphones_data_clean!C199&gt;Quartile!$A$4,"💎 Ultra Premium Brand",smartphones_data_clean!C199&gt;Quartile!$A$3,"🪙 Premium Brand",smartphones_data_clean!C199&gt;Quartile!$A$2,"🔥Affordable Brand",TRUE,"✨ Bronze Brand")</f>
        <v>💎 Ultra Premium Brand</v>
      </c>
      <c r="X199" t="str" cm="1">
        <f t="array" ref="X199">_xlfn.IFS(D199&lt;=Quartile!$D$2,"Low rating",D199&lt;=Quartile!$D$3,"Medium rating",D199&lt;=Quartile!$D$4,"High rating",TRUE,"Extra High Rating")</f>
        <v>Extra High Rating</v>
      </c>
      <c r="Y199">
        <f t="shared" si="6"/>
        <v>834.9</v>
      </c>
      <c r="Z199" s="14">
        <f t="shared" si="7"/>
        <v>1.5180276005018273E-2</v>
      </c>
    </row>
    <row r="200" spans="1:26" x14ac:dyDescent="0.25">
      <c r="A200" t="s">
        <v>253</v>
      </c>
      <c r="B200" t="s">
        <v>254</v>
      </c>
      <c r="C200">
        <v>3990</v>
      </c>
      <c r="D200" s="1">
        <v>6</v>
      </c>
      <c r="E200">
        <v>0</v>
      </c>
      <c r="F200" t="s">
        <v>72</v>
      </c>
      <c r="G200">
        <v>8</v>
      </c>
      <c r="H200">
        <v>1.5</v>
      </c>
      <c r="I200" s="2">
        <v>3500</v>
      </c>
      <c r="J200">
        <v>0</v>
      </c>
      <c r="K200">
        <v>33</v>
      </c>
      <c r="L200">
        <v>3</v>
      </c>
      <c r="M200">
        <v>32</v>
      </c>
      <c r="N200">
        <v>5.5</v>
      </c>
      <c r="O200">
        <v>60</v>
      </c>
      <c r="P200">
        <v>2</v>
      </c>
      <c r="Q200" t="s">
        <v>73</v>
      </c>
      <c r="R200">
        <v>13</v>
      </c>
      <c r="S200">
        <v>5</v>
      </c>
      <c r="T200">
        <v>1</v>
      </c>
      <c r="U200">
        <v>1920</v>
      </c>
      <c r="V200">
        <v>1080</v>
      </c>
      <c r="W200" t="str" cm="1">
        <f t="array" ref="W200">_xlfn.IFS(smartphones_data_clean!C200&gt;Quartile!$A$4,"💎 Ultra Premium Brand",smartphones_data_clean!C200&gt;Quartile!$A$3,"🪙 Premium Brand",smartphones_data_clean!C200&gt;Quartile!$A$2,"🔥Affordable Brand",TRUE,"✨ Bronze Brand")</f>
        <v>✨ Bronze Brand</v>
      </c>
      <c r="X200" t="str" cm="1">
        <f t="array" ref="X200">_xlfn.IFS(D200&lt;=Quartile!$D$2,"Low rating",D200&lt;=Quartile!$D$3,"Medium rating",D200&lt;=Quartile!$D$4,"High rating",TRUE,"Extra High Rating")</f>
        <v>Low rating</v>
      </c>
      <c r="Y200">
        <f t="shared" si="6"/>
        <v>714.47499999999991</v>
      </c>
      <c r="Z200" s="14">
        <f t="shared" si="7"/>
        <v>0.17906641604010023</v>
      </c>
    </row>
    <row r="201" spans="1:26" x14ac:dyDescent="0.25">
      <c r="A201" t="s">
        <v>253</v>
      </c>
      <c r="B201" t="s">
        <v>255</v>
      </c>
      <c r="C201">
        <v>3890</v>
      </c>
      <c r="D201" s="1">
        <v>7.8174726989079648</v>
      </c>
      <c r="E201">
        <v>0</v>
      </c>
      <c r="F201" t="s">
        <v>72</v>
      </c>
      <c r="G201">
        <v>8</v>
      </c>
      <c r="H201">
        <v>1.5</v>
      </c>
      <c r="I201" s="2">
        <v>2500</v>
      </c>
      <c r="J201">
        <v>0</v>
      </c>
      <c r="K201">
        <v>33</v>
      </c>
      <c r="L201">
        <v>3</v>
      </c>
      <c r="M201">
        <v>32</v>
      </c>
      <c r="N201">
        <v>5</v>
      </c>
      <c r="O201">
        <v>60</v>
      </c>
      <c r="P201">
        <v>1</v>
      </c>
      <c r="Q201" t="s">
        <v>73</v>
      </c>
      <c r="R201">
        <v>13</v>
      </c>
      <c r="S201">
        <v>13</v>
      </c>
      <c r="T201">
        <v>1</v>
      </c>
      <c r="U201">
        <v>1920</v>
      </c>
      <c r="V201">
        <v>1080</v>
      </c>
      <c r="W201" t="str" cm="1">
        <f t="array" ref="W201">_xlfn.IFS(smartphones_data_clean!C201&gt;Quartile!$A$4,"💎 Ultra Premium Brand",smartphones_data_clean!C201&gt;Quartile!$A$3,"🪙 Premium Brand",smartphones_data_clean!C201&gt;Quartile!$A$2,"🔥Affordable Brand",TRUE,"✨ Bronze Brand")</f>
        <v>✨ Bronze Brand</v>
      </c>
      <c r="X201" t="str" cm="1">
        <f t="array" ref="X201">_xlfn.IFS(D201&lt;=Quartile!$D$2,"Low rating",D201&lt;=Quartile!$D$3,"Medium rating",D201&lt;=Quartile!$D$4,"High rating",TRUE,"Extra High Rating")</f>
        <v>Medium rating</v>
      </c>
      <c r="Y201">
        <f t="shared" si="6"/>
        <v>514.47500000000002</v>
      </c>
      <c r="Z201" s="14">
        <f t="shared" si="7"/>
        <v>0.13225578406169666</v>
      </c>
    </row>
    <row r="202" spans="1:26" x14ac:dyDescent="0.25">
      <c r="A202" t="s">
        <v>256</v>
      </c>
      <c r="B202" t="s">
        <v>257</v>
      </c>
      <c r="C202">
        <v>6999</v>
      </c>
      <c r="D202" s="1">
        <v>6.6</v>
      </c>
      <c r="E202">
        <v>0</v>
      </c>
      <c r="F202" t="s">
        <v>220</v>
      </c>
      <c r="G202">
        <v>8</v>
      </c>
      <c r="H202">
        <v>1.8</v>
      </c>
      <c r="I202" s="2">
        <v>5000</v>
      </c>
      <c r="J202">
        <v>0</v>
      </c>
      <c r="K202">
        <v>33</v>
      </c>
      <c r="L202">
        <v>4</v>
      </c>
      <c r="M202">
        <v>64</v>
      </c>
      <c r="N202">
        <v>6.52</v>
      </c>
      <c r="O202">
        <v>60</v>
      </c>
      <c r="P202">
        <v>2</v>
      </c>
      <c r="Q202" t="s">
        <v>73</v>
      </c>
      <c r="R202">
        <v>13</v>
      </c>
      <c r="S202">
        <v>5</v>
      </c>
      <c r="T202">
        <v>1</v>
      </c>
      <c r="U202">
        <v>1600</v>
      </c>
      <c r="V202">
        <v>720</v>
      </c>
      <c r="W202" t="str" cm="1">
        <f t="array" ref="W202">_xlfn.IFS(smartphones_data_clean!C202&gt;Quartile!$A$4,"💎 Ultra Premium Brand",smartphones_data_clean!C202&gt;Quartile!$A$3,"🪙 Premium Brand",smartphones_data_clean!C202&gt;Quartile!$A$2,"🔥Affordable Brand",TRUE,"✨ Bronze Brand")</f>
        <v>✨ Bronze Brand</v>
      </c>
      <c r="X202" t="str" cm="1">
        <f t="array" ref="X202">_xlfn.IFS(D202&lt;=Quartile!$D$2,"Low rating",D202&lt;=Quartile!$D$3,"Medium rating",D202&lt;=Quartile!$D$4,"High rating",TRUE,"Extra High Rating")</f>
        <v>Low rating</v>
      </c>
      <c r="Y202">
        <f t="shared" si="6"/>
        <v>1021.1499999999999</v>
      </c>
      <c r="Z202" s="14">
        <f t="shared" si="7"/>
        <v>0.14589941420202884</v>
      </c>
    </row>
    <row r="203" spans="1:26" x14ac:dyDescent="0.25">
      <c r="A203" t="s">
        <v>256</v>
      </c>
      <c r="B203" t="s">
        <v>258</v>
      </c>
      <c r="C203">
        <v>7790</v>
      </c>
      <c r="D203" s="1">
        <v>6.8</v>
      </c>
      <c r="E203">
        <v>0</v>
      </c>
      <c r="F203" t="s">
        <v>220</v>
      </c>
      <c r="G203">
        <v>8</v>
      </c>
      <c r="H203">
        <v>1.8</v>
      </c>
      <c r="I203" s="2">
        <v>5000</v>
      </c>
      <c r="J203">
        <v>0</v>
      </c>
      <c r="K203">
        <v>33</v>
      </c>
      <c r="L203">
        <v>6</v>
      </c>
      <c r="M203">
        <v>64</v>
      </c>
      <c r="N203">
        <v>6.52</v>
      </c>
      <c r="O203">
        <v>60</v>
      </c>
      <c r="P203">
        <v>2</v>
      </c>
      <c r="Q203" t="s">
        <v>73</v>
      </c>
      <c r="R203">
        <v>13</v>
      </c>
      <c r="S203">
        <v>5</v>
      </c>
      <c r="T203">
        <v>1</v>
      </c>
      <c r="U203">
        <v>1600</v>
      </c>
      <c r="V203">
        <v>720</v>
      </c>
      <c r="W203" t="str" cm="1">
        <f t="array" ref="W203">_xlfn.IFS(smartphones_data_clean!C203&gt;Quartile!$A$4,"💎 Ultra Premium Brand",smartphones_data_clean!C203&gt;Quartile!$A$3,"🪙 Premium Brand",smartphones_data_clean!C203&gt;Quartile!$A$2,"🔥Affordable Brand",TRUE,"✨ Bronze Brand")</f>
        <v>✨ Bronze Brand</v>
      </c>
      <c r="X203" t="str" cm="1">
        <f t="array" ref="X203">_xlfn.IFS(D203&lt;=Quartile!$D$2,"Low rating",D203&lt;=Quartile!$D$3,"Medium rating",D203&lt;=Quartile!$D$4,"High rating",TRUE,"Extra High Rating")</f>
        <v>Low rating</v>
      </c>
      <c r="Y203">
        <f t="shared" si="6"/>
        <v>1021.55</v>
      </c>
      <c r="Z203" s="14">
        <f t="shared" si="7"/>
        <v>0.13113607188703466</v>
      </c>
    </row>
    <row r="204" spans="1:26" x14ac:dyDescent="0.25">
      <c r="A204" t="s">
        <v>256</v>
      </c>
      <c r="B204" t="s">
        <v>259</v>
      </c>
      <c r="C204">
        <v>5999</v>
      </c>
      <c r="D204" s="1">
        <v>6</v>
      </c>
      <c r="E204">
        <v>0</v>
      </c>
      <c r="F204" t="s">
        <v>97</v>
      </c>
      <c r="G204">
        <v>8</v>
      </c>
      <c r="H204">
        <v>1.8</v>
      </c>
      <c r="I204" s="2">
        <v>5000</v>
      </c>
      <c r="J204">
        <v>0</v>
      </c>
      <c r="K204">
        <v>33</v>
      </c>
      <c r="L204">
        <v>3</v>
      </c>
      <c r="M204">
        <v>32</v>
      </c>
      <c r="N204">
        <v>6.52</v>
      </c>
      <c r="O204">
        <v>60</v>
      </c>
      <c r="P204">
        <v>1</v>
      </c>
      <c r="Q204" t="s">
        <v>73</v>
      </c>
      <c r="R204">
        <v>8</v>
      </c>
      <c r="S204">
        <v>5</v>
      </c>
      <c r="T204">
        <v>1</v>
      </c>
      <c r="U204">
        <v>1600</v>
      </c>
      <c r="V204">
        <v>720</v>
      </c>
      <c r="W204" t="str" cm="1">
        <f t="array" ref="W204">_xlfn.IFS(smartphones_data_clean!C204&gt;Quartile!$A$4,"💎 Ultra Premium Brand",smartphones_data_clean!C204&gt;Quartile!$A$3,"🪙 Premium Brand",smartphones_data_clean!C204&gt;Quartile!$A$2,"🔥Affordable Brand",TRUE,"✨ Bronze Brand")</f>
        <v>✨ Bronze Brand</v>
      </c>
      <c r="X204" t="str" cm="1">
        <f t="array" ref="X204">_xlfn.IFS(D204&lt;=Quartile!$D$2,"Low rating",D204&lt;=Quartile!$D$3,"Medium rating",D204&lt;=Quartile!$D$4,"High rating",TRUE,"Extra High Rating")</f>
        <v>Low rating</v>
      </c>
      <c r="Y204">
        <f t="shared" si="6"/>
        <v>1014.55</v>
      </c>
      <c r="Z204" s="14">
        <f t="shared" si="7"/>
        <v>0.16911985330888479</v>
      </c>
    </row>
    <row r="205" spans="1:26" x14ac:dyDescent="0.25">
      <c r="A205" t="s">
        <v>260</v>
      </c>
      <c r="B205" t="s">
        <v>261</v>
      </c>
      <c r="C205">
        <v>18999</v>
      </c>
      <c r="D205" s="1">
        <v>8.6999999999999993</v>
      </c>
      <c r="E205">
        <v>1</v>
      </c>
      <c r="F205" t="s">
        <v>76</v>
      </c>
      <c r="G205">
        <v>8</v>
      </c>
      <c r="H205">
        <v>2.4</v>
      </c>
      <c r="I205" s="2">
        <v>5000</v>
      </c>
      <c r="J205">
        <v>1</v>
      </c>
      <c r="K205">
        <v>30</v>
      </c>
      <c r="L205">
        <v>6</v>
      </c>
      <c r="M205">
        <v>128</v>
      </c>
      <c r="N205">
        <v>6.67</v>
      </c>
      <c r="O205">
        <v>90</v>
      </c>
      <c r="P205">
        <v>3</v>
      </c>
      <c r="Q205" t="s">
        <v>73</v>
      </c>
      <c r="R205">
        <v>108</v>
      </c>
      <c r="S205">
        <v>32</v>
      </c>
      <c r="T205">
        <v>1</v>
      </c>
      <c r="U205">
        <v>2400</v>
      </c>
      <c r="V205">
        <v>1080</v>
      </c>
      <c r="W205" t="str" cm="1">
        <f t="array" ref="W205">_xlfn.IFS(smartphones_data_clean!C205&gt;Quartile!$A$4,"💎 Ultra Premium Brand",smartphones_data_clean!C205&gt;Quartile!$A$3,"🪙 Premium Brand",smartphones_data_clean!C205&gt;Quartile!$A$2,"🔥Affordable Brand",TRUE,"✨ Bronze Brand")</f>
        <v>🔥Affordable Brand</v>
      </c>
      <c r="X205" t="str" cm="1">
        <f t="array" ref="X205">_xlfn.IFS(D205&lt;=Quartile!$D$2,"Low rating",D205&lt;=Quartile!$D$3,"Medium rating",D205&lt;=Quartile!$D$4,"High rating",TRUE,"Extra High Rating")</f>
        <v>Extra High Rating</v>
      </c>
      <c r="Y205">
        <f t="shared" si="6"/>
        <v>1035.7</v>
      </c>
      <c r="Z205" s="14">
        <f t="shared" si="7"/>
        <v>5.4513395441865363E-2</v>
      </c>
    </row>
    <row r="206" spans="1:26" x14ac:dyDescent="0.25">
      <c r="A206" t="s">
        <v>260</v>
      </c>
      <c r="B206" t="s">
        <v>262</v>
      </c>
      <c r="C206">
        <v>22999</v>
      </c>
      <c r="D206" s="1">
        <v>8.3000000000000007</v>
      </c>
      <c r="E206">
        <v>1</v>
      </c>
      <c r="F206" t="s">
        <v>72</v>
      </c>
      <c r="G206">
        <v>8</v>
      </c>
      <c r="H206">
        <v>2.5</v>
      </c>
      <c r="I206" s="2">
        <v>4020</v>
      </c>
      <c r="J206">
        <v>1</v>
      </c>
      <c r="K206">
        <v>33</v>
      </c>
      <c r="L206">
        <v>6</v>
      </c>
      <c r="M206">
        <v>128</v>
      </c>
      <c r="N206">
        <v>6.5</v>
      </c>
      <c r="O206">
        <v>144</v>
      </c>
      <c r="P206">
        <v>3</v>
      </c>
      <c r="Q206" t="s">
        <v>73</v>
      </c>
      <c r="R206">
        <v>50</v>
      </c>
      <c r="S206">
        <v>32</v>
      </c>
      <c r="T206">
        <v>0</v>
      </c>
      <c r="U206">
        <v>2400</v>
      </c>
      <c r="V206">
        <v>1080</v>
      </c>
      <c r="W206" t="str" cm="1">
        <f t="array" ref="W206">_xlfn.IFS(smartphones_data_clean!C206&gt;Quartile!$A$4,"💎 Ultra Premium Brand",smartphones_data_clean!C206&gt;Quartile!$A$3,"🪙 Premium Brand",smartphones_data_clean!C206&gt;Quartile!$A$2,"🔥Affordable Brand",TRUE,"✨ Bronze Brand")</f>
        <v>🪙 Premium Brand</v>
      </c>
      <c r="X206" t="str" cm="1">
        <f t="array" ref="X206">_xlfn.IFS(D206&lt;=Quartile!$D$2,"Low rating",D206&lt;=Quartile!$D$3,"Medium rating",D206&lt;=Quartile!$D$4,"High rating",TRUE,"Extra High Rating")</f>
        <v>High rating</v>
      </c>
      <c r="Y206">
        <f t="shared" si="6"/>
        <v>842.72500000000002</v>
      </c>
      <c r="Z206" s="14">
        <f t="shared" si="7"/>
        <v>3.6641810513500586E-2</v>
      </c>
    </row>
    <row r="207" spans="1:26" x14ac:dyDescent="0.25">
      <c r="A207" t="s">
        <v>260</v>
      </c>
      <c r="B207" t="s">
        <v>263</v>
      </c>
      <c r="C207">
        <v>24999</v>
      </c>
      <c r="D207" s="1">
        <v>8.5</v>
      </c>
      <c r="E207">
        <v>1</v>
      </c>
      <c r="F207" t="s">
        <v>72</v>
      </c>
      <c r="G207">
        <v>8</v>
      </c>
      <c r="H207">
        <v>2.5</v>
      </c>
      <c r="I207" s="2">
        <v>4020</v>
      </c>
      <c r="J207">
        <v>1</v>
      </c>
      <c r="K207">
        <v>33</v>
      </c>
      <c r="L207">
        <v>8</v>
      </c>
      <c r="M207">
        <v>128</v>
      </c>
      <c r="N207">
        <v>6.5</v>
      </c>
      <c r="O207">
        <v>144</v>
      </c>
      <c r="P207">
        <v>3</v>
      </c>
      <c r="Q207" t="s">
        <v>73</v>
      </c>
      <c r="R207">
        <v>50</v>
      </c>
      <c r="S207">
        <v>32</v>
      </c>
      <c r="T207">
        <v>0</v>
      </c>
      <c r="U207">
        <v>2400</v>
      </c>
      <c r="V207">
        <v>1080</v>
      </c>
      <c r="W207" t="str" cm="1">
        <f t="array" ref="W207">_xlfn.IFS(smartphones_data_clean!C207&gt;Quartile!$A$4,"💎 Ultra Premium Brand",smartphones_data_clean!C207&gt;Quartile!$A$3,"🪙 Premium Brand",smartphones_data_clean!C207&gt;Quartile!$A$2,"🔥Affordable Brand",TRUE,"✨ Bronze Brand")</f>
        <v>🪙 Premium Brand</v>
      </c>
      <c r="X207" t="str" cm="1">
        <f t="array" ref="X207">_xlfn.IFS(D207&lt;=Quartile!$D$2,"Low rating",D207&lt;=Quartile!$D$3,"Medium rating",D207&lt;=Quartile!$D$4,"High rating",TRUE,"Extra High Rating")</f>
        <v>Extra High Rating</v>
      </c>
      <c r="Y207">
        <f t="shared" si="6"/>
        <v>843.125</v>
      </c>
      <c r="Z207" s="14">
        <f t="shared" si="7"/>
        <v>3.3726349053962157E-2</v>
      </c>
    </row>
    <row r="208" spans="1:26" x14ac:dyDescent="0.25">
      <c r="A208" t="s">
        <v>260</v>
      </c>
      <c r="B208" t="s">
        <v>264</v>
      </c>
      <c r="C208">
        <v>39999</v>
      </c>
      <c r="D208" s="1">
        <v>8.8000000000000007</v>
      </c>
      <c r="E208">
        <v>1</v>
      </c>
      <c r="F208" t="s">
        <v>72</v>
      </c>
      <c r="G208">
        <v>8</v>
      </c>
      <c r="H208">
        <v>2.9</v>
      </c>
      <c r="I208" s="2">
        <v>4400</v>
      </c>
      <c r="J208">
        <v>1</v>
      </c>
      <c r="K208">
        <v>68</v>
      </c>
      <c r="L208">
        <v>8</v>
      </c>
      <c r="M208">
        <v>128</v>
      </c>
      <c r="N208">
        <v>6.55</v>
      </c>
      <c r="O208">
        <v>144</v>
      </c>
      <c r="P208">
        <v>3</v>
      </c>
      <c r="Q208" t="s">
        <v>73</v>
      </c>
      <c r="R208">
        <v>50</v>
      </c>
      <c r="S208">
        <v>32</v>
      </c>
      <c r="T208">
        <v>0</v>
      </c>
      <c r="U208">
        <v>2400</v>
      </c>
      <c r="V208">
        <v>1080</v>
      </c>
      <c r="W208" t="str" cm="1">
        <f t="array" ref="W208">_xlfn.IFS(smartphones_data_clean!C208&gt;Quartile!$A$4,"💎 Ultra Premium Brand",smartphones_data_clean!C208&gt;Quartile!$A$3,"🪙 Premium Brand",smartphones_data_clean!C208&gt;Quartile!$A$2,"🔥Affordable Brand",TRUE,"✨ Bronze Brand")</f>
        <v>💎 Ultra Premium Brand</v>
      </c>
      <c r="X208" t="str" cm="1">
        <f t="array" ref="X208">_xlfn.IFS(D208&lt;=Quartile!$D$2,"Low rating",D208&lt;=Quartile!$D$3,"Medium rating",D208&lt;=Quartile!$D$4,"High rating",TRUE,"Extra High Rating")</f>
        <v>Extra High Rating</v>
      </c>
      <c r="Y208">
        <f t="shared" si="6"/>
        <v>922.72500000000002</v>
      </c>
      <c r="Z208" s="14">
        <f t="shared" si="7"/>
        <v>2.3068701717542939E-2</v>
      </c>
    </row>
    <row r="209" spans="1:26" x14ac:dyDescent="0.25">
      <c r="A209" t="s">
        <v>260</v>
      </c>
      <c r="B209" t="s">
        <v>265</v>
      </c>
      <c r="C209">
        <v>34999</v>
      </c>
      <c r="D209" s="1">
        <v>8.9</v>
      </c>
      <c r="E209">
        <v>1</v>
      </c>
      <c r="F209" t="s">
        <v>72</v>
      </c>
      <c r="G209">
        <v>8</v>
      </c>
      <c r="H209">
        <v>3</v>
      </c>
      <c r="I209" s="2">
        <v>4800</v>
      </c>
      <c r="J209">
        <v>1</v>
      </c>
      <c r="K209">
        <v>68</v>
      </c>
      <c r="L209">
        <v>8</v>
      </c>
      <c r="M209">
        <v>128</v>
      </c>
      <c r="N209">
        <v>6.7</v>
      </c>
      <c r="O209">
        <v>144</v>
      </c>
      <c r="P209">
        <v>3</v>
      </c>
      <c r="Q209" t="s">
        <v>73</v>
      </c>
      <c r="R209">
        <v>50</v>
      </c>
      <c r="S209">
        <v>60</v>
      </c>
      <c r="T209">
        <v>0</v>
      </c>
      <c r="U209">
        <v>2400</v>
      </c>
      <c r="V209">
        <v>1080</v>
      </c>
      <c r="W209" t="str" cm="1">
        <f t="array" ref="W209">_xlfn.IFS(smartphones_data_clean!C209&gt;Quartile!$A$4,"💎 Ultra Premium Brand",smartphones_data_clean!C209&gt;Quartile!$A$3,"🪙 Premium Brand",smartphones_data_clean!C209&gt;Quartile!$A$2,"🔥Affordable Brand",TRUE,"✨ Bronze Brand")</f>
        <v>🪙 Premium Brand</v>
      </c>
      <c r="X209" t="str" cm="1">
        <f t="array" ref="X209">_xlfn.IFS(D209&lt;=Quartile!$D$2,"Low rating",D209&lt;=Quartile!$D$3,"Medium rating",D209&lt;=Quartile!$D$4,"High rating",TRUE,"Extra High Rating")</f>
        <v>Extra High Rating</v>
      </c>
      <c r="Y209">
        <f t="shared" si="6"/>
        <v>1002.75</v>
      </c>
      <c r="Z209" s="14">
        <f t="shared" si="7"/>
        <v>2.8650818594816996E-2</v>
      </c>
    </row>
    <row r="210" spans="1:26" x14ac:dyDescent="0.25">
      <c r="A210" t="s">
        <v>260</v>
      </c>
      <c r="B210" t="s">
        <v>266</v>
      </c>
      <c r="C210">
        <v>54999</v>
      </c>
      <c r="D210" s="1">
        <v>7.8082018927444876</v>
      </c>
      <c r="E210">
        <v>1</v>
      </c>
      <c r="F210" t="s">
        <v>72</v>
      </c>
      <c r="G210">
        <v>8</v>
      </c>
      <c r="H210">
        <v>3.2</v>
      </c>
      <c r="I210" s="2">
        <v>4610</v>
      </c>
      <c r="J210">
        <v>1</v>
      </c>
      <c r="K210">
        <v>125</v>
      </c>
      <c r="L210">
        <v>8</v>
      </c>
      <c r="M210">
        <v>128</v>
      </c>
      <c r="N210">
        <v>6.67</v>
      </c>
      <c r="O210">
        <v>144</v>
      </c>
      <c r="P210">
        <v>3</v>
      </c>
      <c r="Q210" t="s">
        <v>73</v>
      </c>
      <c r="R210">
        <v>200</v>
      </c>
      <c r="S210">
        <v>60</v>
      </c>
      <c r="T210">
        <v>0</v>
      </c>
      <c r="U210">
        <v>2400</v>
      </c>
      <c r="V210">
        <v>1080</v>
      </c>
      <c r="W210" t="str" cm="1">
        <f t="array" ref="W210">_xlfn.IFS(smartphones_data_clean!C210&gt;Quartile!$A$4,"💎 Ultra Premium Brand",smartphones_data_clean!C210&gt;Quartile!$A$3,"🪙 Premium Brand",smartphones_data_clean!C210&gt;Quartile!$A$2,"🔥Affordable Brand",TRUE,"✨ Bronze Brand")</f>
        <v>💎 Ultra Premium Brand</v>
      </c>
      <c r="X210" t="str" cm="1">
        <f t="array" ref="X210">_xlfn.IFS(D210&lt;=Quartile!$D$2,"Low rating",D210&lt;=Quartile!$D$3,"Medium rating",D210&lt;=Quartile!$D$4,"High rating",TRUE,"Extra High Rating")</f>
        <v>Medium rating</v>
      </c>
      <c r="Y210">
        <f t="shared" si="6"/>
        <v>970.50000000000011</v>
      </c>
      <c r="Z210" s="14">
        <f t="shared" si="7"/>
        <v>1.7645775377734142E-2</v>
      </c>
    </row>
    <row r="211" spans="1:26" x14ac:dyDescent="0.25">
      <c r="A211" t="s">
        <v>260</v>
      </c>
      <c r="B211" t="s">
        <v>267</v>
      </c>
      <c r="C211">
        <v>59999</v>
      </c>
      <c r="D211" s="1">
        <v>7.8064770932069578</v>
      </c>
      <c r="E211">
        <v>1</v>
      </c>
      <c r="F211" t="s">
        <v>72</v>
      </c>
      <c r="G211">
        <v>8</v>
      </c>
      <c r="H211">
        <v>3.2</v>
      </c>
      <c r="I211" s="2">
        <v>4610</v>
      </c>
      <c r="J211">
        <v>1</v>
      </c>
      <c r="K211">
        <v>125</v>
      </c>
      <c r="L211">
        <v>12</v>
      </c>
      <c r="M211">
        <v>256</v>
      </c>
      <c r="N211">
        <v>6.67</v>
      </c>
      <c r="O211">
        <v>144</v>
      </c>
      <c r="P211">
        <v>3</v>
      </c>
      <c r="Q211" t="s">
        <v>73</v>
      </c>
      <c r="R211">
        <v>200</v>
      </c>
      <c r="S211">
        <v>60</v>
      </c>
      <c r="T211">
        <v>0</v>
      </c>
      <c r="U211">
        <v>2400</v>
      </c>
      <c r="V211">
        <v>1080</v>
      </c>
      <c r="W211" t="str" cm="1">
        <f t="array" ref="W211">_xlfn.IFS(smartphones_data_clean!C211&gt;Quartile!$A$4,"💎 Ultra Premium Brand",smartphones_data_clean!C211&gt;Quartile!$A$3,"🪙 Premium Brand",smartphones_data_clean!C211&gt;Quartile!$A$2,"🔥Affordable Brand",TRUE,"✨ Bronze Brand")</f>
        <v>💎 Ultra Premium Brand</v>
      </c>
      <c r="X211" t="str" cm="1">
        <f t="array" ref="X211">_xlfn.IFS(D211&lt;=Quartile!$D$2,"Low rating",D211&lt;=Quartile!$D$3,"Medium rating",D211&lt;=Quartile!$D$4,"High rating",TRUE,"Extra High Rating")</f>
        <v>Medium rating</v>
      </c>
      <c r="Y211">
        <f t="shared" si="6"/>
        <v>996.90000000000009</v>
      </c>
      <c r="Z211" s="14">
        <f t="shared" si="7"/>
        <v>1.6615276921282021E-2</v>
      </c>
    </row>
    <row r="212" spans="1:26" x14ac:dyDescent="0.25">
      <c r="A212" t="s">
        <v>260</v>
      </c>
      <c r="B212" t="s">
        <v>268</v>
      </c>
      <c r="C212">
        <v>34999</v>
      </c>
      <c r="D212" s="1">
        <v>8.6</v>
      </c>
      <c r="E212">
        <v>1</v>
      </c>
      <c r="F212" t="s">
        <v>72</v>
      </c>
      <c r="G212">
        <v>8</v>
      </c>
      <c r="H212">
        <v>2.36</v>
      </c>
      <c r="I212" s="2">
        <v>4200</v>
      </c>
      <c r="J212">
        <v>1</v>
      </c>
      <c r="K212">
        <v>67</v>
      </c>
      <c r="L212">
        <v>8</v>
      </c>
      <c r="M212">
        <v>128</v>
      </c>
      <c r="N212">
        <v>6.5</v>
      </c>
      <c r="O212">
        <v>144</v>
      </c>
      <c r="P212">
        <v>3</v>
      </c>
      <c r="Q212" t="s">
        <v>73</v>
      </c>
      <c r="R212">
        <v>50</v>
      </c>
      <c r="S212">
        <v>32</v>
      </c>
      <c r="T212">
        <v>0</v>
      </c>
      <c r="U212">
        <v>2412</v>
      </c>
      <c r="V212">
        <v>1080</v>
      </c>
      <c r="W212" t="str" cm="1">
        <f t="array" ref="W212">_xlfn.IFS(smartphones_data_clean!C212&gt;Quartile!$A$4,"💎 Ultra Premium Brand",smartphones_data_clean!C212&gt;Quartile!$A$3,"🪙 Premium Brand",smartphones_data_clean!C212&gt;Quartile!$A$2,"🔥Affordable Brand",TRUE,"✨ Bronze Brand")</f>
        <v>🪙 Premium Brand</v>
      </c>
      <c r="X212" t="str" cm="1">
        <f t="array" ref="X212">_xlfn.IFS(D212&lt;=Quartile!$D$2,"Low rating",D212&lt;=Quartile!$D$3,"Medium rating",D212&lt;=Quartile!$D$4,"High rating",TRUE,"Extra High Rating")</f>
        <v>Extra High Rating</v>
      </c>
      <c r="Y212">
        <f t="shared" si="6"/>
        <v>882.49000000000012</v>
      </c>
      <c r="Z212" s="14">
        <f t="shared" si="7"/>
        <v>2.521472042058345E-2</v>
      </c>
    </row>
    <row r="213" spans="1:26" x14ac:dyDescent="0.25">
      <c r="A213" t="s">
        <v>260</v>
      </c>
      <c r="B213" t="s">
        <v>269</v>
      </c>
      <c r="C213">
        <v>42990</v>
      </c>
      <c r="D213" s="1">
        <v>8.6999999999999993</v>
      </c>
      <c r="E213">
        <v>1</v>
      </c>
      <c r="F213" t="s">
        <v>72</v>
      </c>
      <c r="G213">
        <v>8</v>
      </c>
      <c r="H213">
        <v>3.2</v>
      </c>
      <c r="I213" s="2">
        <v>4500</v>
      </c>
      <c r="J213">
        <v>1</v>
      </c>
      <c r="K213">
        <v>68</v>
      </c>
      <c r="L213">
        <v>8</v>
      </c>
      <c r="M213">
        <v>128</v>
      </c>
      <c r="N213">
        <v>6.67</v>
      </c>
      <c r="O213">
        <v>144</v>
      </c>
      <c r="P213">
        <v>3</v>
      </c>
      <c r="Q213" t="s">
        <v>73</v>
      </c>
      <c r="R213">
        <v>50</v>
      </c>
      <c r="S213">
        <v>32</v>
      </c>
      <c r="T213">
        <v>0</v>
      </c>
      <c r="U213">
        <v>2400</v>
      </c>
      <c r="V213">
        <v>1080</v>
      </c>
      <c r="W213" t="str" cm="1">
        <f t="array" ref="W213">_xlfn.IFS(smartphones_data_clean!C213&gt;Quartile!$A$4,"💎 Ultra Premium Brand",smartphones_data_clean!C213&gt;Quartile!$A$3,"🪙 Premium Brand",smartphones_data_clean!C213&gt;Quartile!$A$2,"🔥Affordable Brand",TRUE,"✨ Bronze Brand")</f>
        <v>💎 Ultra Premium Brand</v>
      </c>
      <c r="X213" t="str" cm="1">
        <f t="array" ref="X213">_xlfn.IFS(D213&lt;=Quartile!$D$2,"Low rating",D213&lt;=Quartile!$D$3,"Medium rating",D213&lt;=Quartile!$D$4,"High rating",TRUE,"Extra High Rating")</f>
        <v>Extra High Rating</v>
      </c>
      <c r="Y213">
        <f t="shared" si="6"/>
        <v>942.80000000000007</v>
      </c>
      <c r="Z213" s="14">
        <f t="shared" si="7"/>
        <v>2.1930681553849734E-2</v>
      </c>
    </row>
    <row r="214" spans="1:26" x14ac:dyDescent="0.25">
      <c r="A214" t="s">
        <v>260</v>
      </c>
      <c r="B214" t="s">
        <v>270</v>
      </c>
      <c r="C214">
        <v>59990</v>
      </c>
      <c r="D214" s="1">
        <v>8.9</v>
      </c>
      <c r="E214">
        <v>1</v>
      </c>
      <c r="F214" t="s">
        <v>72</v>
      </c>
      <c r="G214">
        <v>8</v>
      </c>
      <c r="H214">
        <v>3.2</v>
      </c>
      <c r="I214" s="2">
        <v>4800</v>
      </c>
      <c r="J214">
        <v>1</v>
      </c>
      <c r="K214">
        <v>125</v>
      </c>
      <c r="L214">
        <v>8</v>
      </c>
      <c r="M214">
        <v>128</v>
      </c>
      <c r="N214">
        <v>6.7</v>
      </c>
      <c r="O214">
        <v>165</v>
      </c>
      <c r="P214">
        <v>3</v>
      </c>
      <c r="Q214" t="s">
        <v>73</v>
      </c>
      <c r="R214">
        <v>50</v>
      </c>
      <c r="S214">
        <v>60</v>
      </c>
      <c r="T214">
        <v>0</v>
      </c>
      <c r="U214">
        <v>2460</v>
      </c>
      <c r="V214">
        <v>1080</v>
      </c>
      <c r="W214" t="str" cm="1">
        <f t="array" ref="W214">_xlfn.IFS(smartphones_data_clean!C214&gt;Quartile!$A$4,"💎 Ultra Premium Brand",smartphones_data_clean!C214&gt;Quartile!$A$3,"🪙 Premium Brand",smartphones_data_clean!C214&gt;Quartile!$A$2,"🔥Affordable Brand",TRUE,"✨ Bronze Brand")</f>
        <v>💎 Ultra Premium Brand</v>
      </c>
      <c r="X214" t="str" cm="1">
        <f t="array" ref="X214">_xlfn.IFS(D214&lt;=Quartile!$D$2,"Low rating",D214&lt;=Quartile!$D$3,"Medium rating",D214&lt;=Quartile!$D$4,"High rating",TRUE,"Extra High Rating")</f>
        <v>Extra High Rating</v>
      </c>
      <c r="Y214">
        <f t="shared" si="6"/>
        <v>1009.5500000000001</v>
      </c>
      <c r="Z214" s="14">
        <f t="shared" si="7"/>
        <v>1.682863810635106E-2</v>
      </c>
    </row>
    <row r="215" spans="1:26" x14ac:dyDescent="0.25">
      <c r="A215" t="s">
        <v>260</v>
      </c>
      <c r="B215" t="s">
        <v>271</v>
      </c>
      <c r="C215">
        <v>57999</v>
      </c>
      <c r="D215" s="1">
        <v>8.9</v>
      </c>
      <c r="E215">
        <v>1</v>
      </c>
      <c r="F215" t="s">
        <v>72</v>
      </c>
      <c r="G215">
        <v>8</v>
      </c>
      <c r="H215">
        <v>2.84</v>
      </c>
      <c r="I215" s="2">
        <v>5000</v>
      </c>
      <c r="J215">
        <v>1</v>
      </c>
      <c r="K215">
        <v>18</v>
      </c>
      <c r="L215">
        <v>12</v>
      </c>
      <c r="M215">
        <v>256</v>
      </c>
      <c r="N215">
        <v>6.7</v>
      </c>
      <c r="O215">
        <v>90</v>
      </c>
      <c r="P215">
        <v>3</v>
      </c>
      <c r="Q215" t="s">
        <v>73</v>
      </c>
      <c r="R215">
        <v>108</v>
      </c>
      <c r="S215">
        <v>25</v>
      </c>
      <c r="T215">
        <v>0</v>
      </c>
      <c r="U215">
        <v>2340</v>
      </c>
      <c r="V215">
        <v>1080</v>
      </c>
      <c r="W215" t="str" cm="1">
        <f t="array" ref="W215">_xlfn.IFS(smartphones_data_clean!C215&gt;Quartile!$A$4,"💎 Ultra Premium Brand",smartphones_data_clean!C215&gt;Quartile!$A$3,"🪙 Premium Brand",smartphones_data_clean!C215&gt;Quartile!$A$2,"🔥Affordable Brand",TRUE,"✨ Bronze Brand")</f>
        <v>💎 Ultra Premium Brand</v>
      </c>
      <c r="X215" t="str" cm="1">
        <f t="array" ref="X215">_xlfn.IFS(D215&lt;=Quartile!$D$2,"Low rating",D215&lt;=Quartile!$D$3,"Medium rating",D215&lt;=Quartile!$D$4,"High rating",TRUE,"Extra High Rating")</f>
        <v>Extra High Rating</v>
      </c>
      <c r="Y215">
        <f t="shared" si="6"/>
        <v>1061.4099999999999</v>
      </c>
      <c r="Z215" s="14">
        <f t="shared" si="7"/>
        <v>1.8300487939447229E-2</v>
      </c>
    </row>
    <row r="216" spans="1:26" x14ac:dyDescent="0.25">
      <c r="A216" t="s">
        <v>260</v>
      </c>
      <c r="B216" t="s">
        <v>272</v>
      </c>
      <c r="C216">
        <v>22490</v>
      </c>
      <c r="D216" s="1">
        <v>8.6999999999999993</v>
      </c>
      <c r="E216">
        <v>1</v>
      </c>
      <c r="F216" t="s">
        <v>72</v>
      </c>
      <c r="G216">
        <v>8</v>
      </c>
      <c r="H216">
        <v>3.2</v>
      </c>
      <c r="I216" s="2">
        <v>5000</v>
      </c>
      <c r="J216">
        <v>1</v>
      </c>
      <c r="K216">
        <v>20</v>
      </c>
      <c r="L216">
        <v>6</v>
      </c>
      <c r="M216">
        <v>128</v>
      </c>
      <c r="N216">
        <v>6.7</v>
      </c>
      <c r="O216">
        <v>90</v>
      </c>
      <c r="P216">
        <v>4</v>
      </c>
      <c r="Q216" t="s">
        <v>73</v>
      </c>
      <c r="R216">
        <v>64</v>
      </c>
      <c r="S216">
        <v>16</v>
      </c>
      <c r="T216">
        <v>1</v>
      </c>
      <c r="U216">
        <v>2520</v>
      </c>
      <c r="V216">
        <v>1080</v>
      </c>
      <c r="W216" t="str" cm="1">
        <f t="array" ref="W216">_xlfn.IFS(smartphones_data_clean!C216&gt;Quartile!$A$4,"💎 Ultra Premium Brand",smartphones_data_clean!C216&gt;Quartile!$A$3,"🪙 Premium Brand",smartphones_data_clean!C216&gt;Quartile!$A$2,"🔥Affordable Brand",TRUE,"✨ Bronze Brand")</f>
        <v>🪙 Premium Brand</v>
      </c>
      <c r="X216" t="str" cm="1">
        <f t="array" ref="X216">_xlfn.IFS(D216&lt;=Quartile!$D$2,"Low rating",D216&lt;=Quartile!$D$3,"Medium rating",D216&lt;=Quartile!$D$4,"High rating",TRUE,"Extra High Rating")</f>
        <v>Extra High Rating</v>
      </c>
      <c r="Y216">
        <f t="shared" si="6"/>
        <v>1034.9000000000001</v>
      </c>
      <c r="Z216" s="14">
        <f t="shared" si="7"/>
        <v>4.6016007114273012E-2</v>
      </c>
    </row>
    <row r="217" spans="1:26" x14ac:dyDescent="0.25">
      <c r="A217" t="s">
        <v>260</v>
      </c>
      <c r="B217" t="s">
        <v>273</v>
      </c>
      <c r="C217">
        <v>10499</v>
      </c>
      <c r="D217" s="1">
        <v>6.5</v>
      </c>
      <c r="E217">
        <v>0</v>
      </c>
      <c r="F217" t="s">
        <v>97</v>
      </c>
      <c r="G217">
        <v>8</v>
      </c>
      <c r="H217">
        <v>2</v>
      </c>
      <c r="I217" s="2">
        <v>5000</v>
      </c>
      <c r="J217">
        <v>1</v>
      </c>
      <c r="K217">
        <v>10</v>
      </c>
      <c r="L217">
        <v>2</v>
      </c>
      <c r="M217">
        <v>64</v>
      </c>
      <c r="N217">
        <v>6.5</v>
      </c>
      <c r="O217">
        <v>60</v>
      </c>
      <c r="P217">
        <v>1</v>
      </c>
      <c r="Q217" t="s">
        <v>73</v>
      </c>
      <c r="R217">
        <v>13</v>
      </c>
      <c r="S217">
        <v>5</v>
      </c>
      <c r="T217">
        <v>1</v>
      </c>
      <c r="U217">
        <v>1600</v>
      </c>
      <c r="V217">
        <v>720</v>
      </c>
      <c r="W217" t="str" cm="1">
        <f t="array" ref="W217">_xlfn.IFS(smartphones_data_clean!C217&gt;Quartile!$A$4,"💎 Ultra Premium Brand",smartphones_data_clean!C217&gt;Quartile!$A$3,"🪙 Premium Brand",smartphones_data_clean!C217&gt;Quartile!$A$2,"🔥Affordable Brand",TRUE,"✨ Bronze Brand")</f>
        <v>✨ Bronze Brand</v>
      </c>
      <c r="X217" t="str" cm="1">
        <f t="array" ref="X217">_xlfn.IFS(D217&lt;=Quartile!$D$2,"Low rating",D217&lt;=Quartile!$D$3,"Medium rating",D217&lt;=Quartile!$D$4,"High rating",TRUE,"Extra High Rating")</f>
        <v>Low rating</v>
      </c>
      <c r="Y217">
        <f t="shared" si="6"/>
        <v>1018.4999999999999</v>
      </c>
      <c r="Z217" s="14">
        <f t="shared" si="7"/>
        <v>9.700923897514048E-2</v>
      </c>
    </row>
    <row r="218" spans="1:26" x14ac:dyDescent="0.25">
      <c r="A218" t="s">
        <v>260</v>
      </c>
      <c r="B218" t="s">
        <v>274</v>
      </c>
      <c r="C218">
        <v>9022</v>
      </c>
      <c r="D218" s="1">
        <v>7</v>
      </c>
      <c r="E218">
        <v>0</v>
      </c>
      <c r="F218" t="s">
        <v>83</v>
      </c>
      <c r="G218">
        <v>8</v>
      </c>
      <c r="H218">
        <v>2.2999999999999998</v>
      </c>
      <c r="I218" s="2">
        <v>5000</v>
      </c>
      <c r="J218">
        <v>1</v>
      </c>
      <c r="K218">
        <v>10</v>
      </c>
      <c r="L218">
        <v>4</v>
      </c>
      <c r="M218">
        <v>64</v>
      </c>
      <c r="N218">
        <v>6.5</v>
      </c>
      <c r="O218">
        <v>90</v>
      </c>
      <c r="P218">
        <v>2</v>
      </c>
      <c r="Q218" t="s">
        <v>73</v>
      </c>
      <c r="R218">
        <v>16</v>
      </c>
      <c r="S218">
        <v>8</v>
      </c>
      <c r="T218">
        <v>1</v>
      </c>
      <c r="U218">
        <v>1600</v>
      </c>
      <c r="V218">
        <v>720</v>
      </c>
      <c r="W218" t="str" cm="1">
        <f t="array" ref="W218">_xlfn.IFS(smartphones_data_clean!C218&gt;Quartile!$A$4,"💎 Ultra Premium Brand",smartphones_data_clean!C218&gt;Quartile!$A$3,"🪙 Premium Brand",smartphones_data_clean!C218&gt;Quartile!$A$2,"🔥Affordable Brand",TRUE,"✨ Bronze Brand")</f>
        <v>✨ Bronze Brand</v>
      </c>
      <c r="X218" t="str" cm="1">
        <f t="array" ref="X218">_xlfn.IFS(D218&lt;=Quartile!$D$2,"Low rating",D218&lt;=Quartile!$D$3,"Medium rating",D218&lt;=Quartile!$D$4,"High rating",TRUE,"Extra High Rating")</f>
        <v>Low rating</v>
      </c>
      <c r="Y218">
        <f t="shared" si="6"/>
        <v>1020.4749999999999</v>
      </c>
      <c r="Z218" s="14">
        <f t="shared" si="7"/>
        <v>0.1131096209266238</v>
      </c>
    </row>
    <row r="219" spans="1:26" x14ac:dyDescent="0.25">
      <c r="A219" t="s">
        <v>260</v>
      </c>
      <c r="B219" t="s">
        <v>275</v>
      </c>
      <c r="C219">
        <v>8999</v>
      </c>
      <c r="D219" s="1">
        <v>7.1</v>
      </c>
      <c r="E219">
        <v>0</v>
      </c>
      <c r="F219" t="s">
        <v>83</v>
      </c>
      <c r="G219">
        <v>8</v>
      </c>
      <c r="H219">
        <v>2.2999999999999998</v>
      </c>
      <c r="I219" s="2">
        <v>5000</v>
      </c>
      <c r="J219">
        <v>1</v>
      </c>
      <c r="K219">
        <v>10</v>
      </c>
      <c r="L219">
        <v>4</v>
      </c>
      <c r="M219">
        <v>64</v>
      </c>
      <c r="N219">
        <v>6.5</v>
      </c>
      <c r="O219">
        <v>90</v>
      </c>
      <c r="P219">
        <v>2</v>
      </c>
      <c r="Q219" t="s">
        <v>73</v>
      </c>
      <c r="R219">
        <v>50</v>
      </c>
      <c r="S219">
        <v>8</v>
      </c>
      <c r="T219">
        <v>1</v>
      </c>
      <c r="U219">
        <v>1600</v>
      </c>
      <c r="V219">
        <v>720</v>
      </c>
      <c r="W219" t="str" cm="1">
        <f t="array" ref="W219">_xlfn.IFS(smartphones_data_clean!C219&gt;Quartile!$A$4,"💎 Ultra Premium Brand",smartphones_data_clean!C219&gt;Quartile!$A$3,"🪙 Premium Brand",smartphones_data_clean!C219&gt;Quartile!$A$2,"🔥Affordable Brand",TRUE,"✨ Bronze Brand")</f>
        <v>✨ Bronze Brand</v>
      </c>
      <c r="X219" t="str" cm="1">
        <f t="array" ref="X219">_xlfn.IFS(D219&lt;=Quartile!$D$2,"Low rating",D219&lt;=Quartile!$D$3,"Medium rating",D219&lt;=Quartile!$D$4,"High rating",TRUE,"Extra High Rating")</f>
        <v>Low rating</v>
      </c>
      <c r="Y219">
        <f t="shared" si="6"/>
        <v>1020.4749999999999</v>
      </c>
      <c r="Z219" s="14">
        <f t="shared" si="7"/>
        <v>0.11339871096788531</v>
      </c>
    </row>
    <row r="220" spans="1:26" x14ac:dyDescent="0.25">
      <c r="A220" t="s">
        <v>260</v>
      </c>
      <c r="B220" t="s">
        <v>276</v>
      </c>
      <c r="C220">
        <v>7990</v>
      </c>
      <c r="D220" s="1">
        <v>6.5</v>
      </c>
      <c r="E220">
        <v>0</v>
      </c>
      <c r="F220" t="s">
        <v>83</v>
      </c>
      <c r="G220">
        <v>8</v>
      </c>
      <c r="H220">
        <v>1.8</v>
      </c>
      <c r="I220" s="2">
        <v>5000</v>
      </c>
      <c r="J220">
        <v>1</v>
      </c>
      <c r="K220">
        <v>18</v>
      </c>
      <c r="L220">
        <v>3</v>
      </c>
      <c r="M220">
        <v>32</v>
      </c>
      <c r="N220">
        <v>6.5</v>
      </c>
      <c r="O220">
        <v>90</v>
      </c>
      <c r="P220">
        <v>3</v>
      </c>
      <c r="Q220" t="s">
        <v>73</v>
      </c>
      <c r="R220">
        <v>16</v>
      </c>
      <c r="S220">
        <v>8</v>
      </c>
      <c r="T220">
        <v>1</v>
      </c>
      <c r="U220">
        <v>1600</v>
      </c>
      <c r="V220">
        <v>720</v>
      </c>
      <c r="W220" t="str" cm="1">
        <f t="array" ref="W220">_xlfn.IFS(smartphones_data_clean!C220&gt;Quartile!$A$4,"💎 Ultra Premium Brand",smartphones_data_clean!C220&gt;Quartile!$A$3,"🪙 Premium Brand",smartphones_data_clean!C220&gt;Quartile!$A$2,"🔥Affordable Brand",TRUE,"✨ Bronze Brand")</f>
        <v>✨ Bronze Brand</v>
      </c>
      <c r="X220" t="str" cm="1">
        <f t="array" ref="X220">_xlfn.IFS(D220&lt;=Quartile!$D$2,"Low rating",D220&lt;=Quartile!$D$3,"Medium rating",D220&lt;=Quartile!$D$4,"High rating",TRUE,"Extra High Rating")</f>
        <v>Low rating</v>
      </c>
      <c r="Y220">
        <f t="shared" si="6"/>
        <v>1014.55</v>
      </c>
      <c r="Z220" s="14">
        <f t="shared" si="7"/>
        <v>0.12697747183979974</v>
      </c>
    </row>
    <row r="221" spans="1:26" x14ac:dyDescent="0.25">
      <c r="A221" t="s">
        <v>260</v>
      </c>
      <c r="B221" t="s">
        <v>277</v>
      </c>
      <c r="C221">
        <v>8859</v>
      </c>
      <c r="D221" s="1">
        <v>6.7</v>
      </c>
      <c r="E221">
        <v>0</v>
      </c>
      <c r="F221" t="s">
        <v>83</v>
      </c>
      <c r="G221">
        <v>8</v>
      </c>
      <c r="H221">
        <v>1.8</v>
      </c>
      <c r="I221" s="2">
        <v>5000</v>
      </c>
      <c r="J221">
        <v>1</v>
      </c>
      <c r="K221">
        <v>18</v>
      </c>
      <c r="L221">
        <v>4</v>
      </c>
      <c r="M221">
        <v>64</v>
      </c>
      <c r="N221">
        <v>6.5</v>
      </c>
      <c r="O221">
        <v>90</v>
      </c>
      <c r="P221">
        <v>3</v>
      </c>
      <c r="Q221" t="s">
        <v>73</v>
      </c>
      <c r="R221">
        <v>16</v>
      </c>
      <c r="S221">
        <v>8</v>
      </c>
      <c r="T221">
        <v>1</v>
      </c>
      <c r="U221">
        <v>1600</v>
      </c>
      <c r="V221">
        <v>720</v>
      </c>
      <c r="W221" t="str" cm="1">
        <f t="array" ref="W221">_xlfn.IFS(smartphones_data_clean!C221&gt;Quartile!$A$4,"💎 Ultra Premium Brand",smartphones_data_clean!C221&gt;Quartile!$A$3,"🪙 Premium Brand",smartphones_data_clean!C221&gt;Quartile!$A$2,"🔥Affordable Brand",TRUE,"✨ Bronze Brand")</f>
        <v>✨ Bronze Brand</v>
      </c>
      <c r="X221" t="str" cm="1">
        <f t="array" ref="X221">_xlfn.IFS(D221&lt;=Quartile!$D$2,"Low rating",D221&lt;=Quartile!$D$3,"Medium rating",D221&lt;=Quartile!$D$4,"High rating",TRUE,"Extra High Rating")</f>
        <v>Low rating</v>
      </c>
      <c r="Y221">
        <f t="shared" si="6"/>
        <v>1021.1499999999999</v>
      </c>
      <c r="Z221" s="14">
        <f t="shared" si="7"/>
        <v>0.11526696015351619</v>
      </c>
    </row>
    <row r="222" spans="1:26" x14ac:dyDescent="0.25">
      <c r="A222" t="s">
        <v>260</v>
      </c>
      <c r="B222" t="s">
        <v>278</v>
      </c>
      <c r="C222">
        <v>7999</v>
      </c>
      <c r="D222" s="1">
        <v>7.1</v>
      </c>
      <c r="E222">
        <v>0</v>
      </c>
      <c r="F222" t="s">
        <v>97</v>
      </c>
      <c r="G222">
        <v>8</v>
      </c>
      <c r="H222">
        <v>1.8</v>
      </c>
      <c r="I222" s="2">
        <v>5000</v>
      </c>
      <c r="J222">
        <v>0</v>
      </c>
      <c r="K222">
        <v>33</v>
      </c>
      <c r="L222">
        <v>4</v>
      </c>
      <c r="M222">
        <v>64</v>
      </c>
      <c r="N222">
        <v>6.5</v>
      </c>
      <c r="O222">
        <v>90</v>
      </c>
      <c r="P222">
        <v>3</v>
      </c>
      <c r="Q222" t="s">
        <v>73</v>
      </c>
      <c r="R222">
        <v>48</v>
      </c>
      <c r="S222">
        <v>8</v>
      </c>
      <c r="T222">
        <v>1</v>
      </c>
      <c r="U222">
        <v>1600</v>
      </c>
      <c r="V222">
        <v>720</v>
      </c>
      <c r="W222" t="str" cm="1">
        <f t="array" ref="W222">_xlfn.IFS(smartphones_data_clean!C222&gt;Quartile!$A$4,"💎 Ultra Premium Brand",smartphones_data_clean!C222&gt;Quartile!$A$3,"🪙 Premium Brand",smartphones_data_clean!C222&gt;Quartile!$A$2,"🔥Affordable Brand",TRUE,"✨ Bronze Brand")</f>
        <v>✨ Bronze Brand</v>
      </c>
      <c r="X222" t="str" cm="1">
        <f t="array" ref="X222">_xlfn.IFS(D222&lt;=Quartile!$D$2,"Low rating",D222&lt;=Quartile!$D$3,"Medium rating",D222&lt;=Quartile!$D$4,"High rating",TRUE,"Extra High Rating")</f>
        <v>Low rating</v>
      </c>
      <c r="Y222">
        <f t="shared" si="6"/>
        <v>1022.6499999999999</v>
      </c>
      <c r="Z222" s="14">
        <f t="shared" si="7"/>
        <v>0.12784723090386296</v>
      </c>
    </row>
    <row r="223" spans="1:26" x14ac:dyDescent="0.25">
      <c r="A223" t="s">
        <v>260</v>
      </c>
      <c r="B223" t="s">
        <v>279</v>
      </c>
      <c r="C223">
        <v>31990</v>
      </c>
      <c r="D223" s="1">
        <v>8.4</v>
      </c>
      <c r="E223">
        <v>1</v>
      </c>
      <c r="F223" t="s">
        <v>72</v>
      </c>
      <c r="G223">
        <v>8</v>
      </c>
      <c r="H223">
        <v>2.2000000000000002</v>
      </c>
      <c r="I223" s="2">
        <v>4020</v>
      </c>
      <c r="J223">
        <v>1</v>
      </c>
      <c r="K223">
        <v>68</v>
      </c>
      <c r="L223">
        <v>8</v>
      </c>
      <c r="M223">
        <v>128</v>
      </c>
      <c r="N223">
        <v>6.28</v>
      </c>
      <c r="O223">
        <v>120</v>
      </c>
      <c r="P223">
        <v>2</v>
      </c>
      <c r="Q223" t="s">
        <v>73</v>
      </c>
      <c r="R223">
        <v>64</v>
      </c>
      <c r="S223">
        <v>32</v>
      </c>
      <c r="T223">
        <v>0</v>
      </c>
      <c r="U223">
        <v>2400</v>
      </c>
      <c r="V223">
        <v>1080</v>
      </c>
      <c r="W223" t="str" cm="1">
        <f t="array" ref="W223">_xlfn.IFS(smartphones_data_clean!C223&gt;Quartile!$A$4,"💎 Ultra Premium Brand",smartphones_data_clean!C223&gt;Quartile!$A$3,"🪙 Premium Brand",smartphones_data_clean!C223&gt;Quartile!$A$2,"🔥Affordable Brand",TRUE,"✨ Bronze Brand")</f>
        <v>🪙 Premium Brand</v>
      </c>
      <c r="X223" t="str" cm="1">
        <f t="array" ref="X223">_xlfn.IFS(D223&lt;=Quartile!$D$2,"Low rating",D223&lt;=Quartile!$D$3,"Medium rating",D223&lt;=Quartile!$D$4,"High rating",TRUE,"Extra High Rating")</f>
        <v>High rating</v>
      </c>
      <c r="Y223">
        <f t="shared" si="6"/>
        <v>845.35</v>
      </c>
      <c r="Z223" s="14">
        <f t="shared" si="7"/>
        <v>2.6425445451703659E-2</v>
      </c>
    </row>
    <row r="224" spans="1:26" x14ac:dyDescent="0.25">
      <c r="A224" t="s">
        <v>260</v>
      </c>
      <c r="B224" t="s">
        <v>280</v>
      </c>
      <c r="C224">
        <v>23990</v>
      </c>
      <c r="D224" s="1">
        <v>8.5</v>
      </c>
      <c r="E224">
        <v>1</v>
      </c>
      <c r="F224" t="s">
        <v>72</v>
      </c>
      <c r="G224">
        <v>8</v>
      </c>
      <c r="H224">
        <v>2.9</v>
      </c>
      <c r="I224" s="2">
        <v>5000</v>
      </c>
      <c r="J224">
        <v>1</v>
      </c>
      <c r="K224">
        <v>33</v>
      </c>
      <c r="L224">
        <v>6</v>
      </c>
      <c r="M224">
        <v>128</v>
      </c>
      <c r="N224">
        <v>6.8</v>
      </c>
      <c r="O224">
        <v>144</v>
      </c>
      <c r="P224">
        <v>3</v>
      </c>
      <c r="Q224" t="s">
        <v>73</v>
      </c>
      <c r="R224">
        <v>108</v>
      </c>
      <c r="S224">
        <v>16</v>
      </c>
      <c r="T224">
        <v>0</v>
      </c>
      <c r="U224">
        <v>2460</v>
      </c>
      <c r="V224">
        <v>1080</v>
      </c>
      <c r="W224" t="str" cm="1">
        <f t="array" ref="W224">_xlfn.IFS(smartphones_data_clean!C224&gt;Quartile!$A$4,"💎 Ultra Premium Brand",smartphones_data_clean!C224&gt;Quartile!$A$3,"🪙 Premium Brand",smartphones_data_clean!C224&gt;Quartile!$A$2,"🔥Affordable Brand",TRUE,"✨ Bronze Brand")</f>
        <v>🪙 Premium Brand</v>
      </c>
      <c r="X224" t="str" cm="1">
        <f t="array" ref="X224">_xlfn.IFS(D224&lt;=Quartile!$D$2,"Low rating",D224&lt;=Quartile!$D$3,"Medium rating",D224&lt;=Quartile!$D$4,"High rating",TRUE,"Extra High Rating")</f>
        <v>Extra High Rating</v>
      </c>
      <c r="Y224">
        <f t="shared" si="6"/>
        <v>1038.825</v>
      </c>
      <c r="Z224" s="14">
        <f t="shared" si="7"/>
        <v>4.3302417674030848E-2</v>
      </c>
    </row>
    <row r="225" spans="1:26" x14ac:dyDescent="0.25">
      <c r="A225" t="s">
        <v>260</v>
      </c>
      <c r="B225" t="s">
        <v>281</v>
      </c>
      <c r="C225">
        <v>34990</v>
      </c>
      <c r="D225" s="1">
        <v>8.3000000000000007</v>
      </c>
      <c r="E225">
        <v>1</v>
      </c>
      <c r="F225" t="s">
        <v>72</v>
      </c>
      <c r="G225">
        <v>8</v>
      </c>
      <c r="H225">
        <v>3</v>
      </c>
      <c r="I225" s="2">
        <v>5000</v>
      </c>
      <c r="J225">
        <v>1</v>
      </c>
      <c r="K225">
        <v>68</v>
      </c>
      <c r="L225">
        <v>8</v>
      </c>
      <c r="M225">
        <v>128</v>
      </c>
      <c r="N225">
        <v>6.67</v>
      </c>
      <c r="O225">
        <v>120</v>
      </c>
      <c r="P225">
        <v>3</v>
      </c>
      <c r="Q225" t="s">
        <v>73</v>
      </c>
      <c r="R225">
        <v>64</v>
      </c>
      <c r="S225">
        <v>16</v>
      </c>
      <c r="T225">
        <v>0</v>
      </c>
      <c r="U225">
        <v>2460</v>
      </c>
      <c r="V225">
        <v>1080</v>
      </c>
      <c r="W225" t="str" cm="1">
        <f t="array" ref="W225">_xlfn.IFS(smartphones_data_clean!C225&gt;Quartile!$A$4,"💎 Ultra Premium Brand",smartphones_data_clean!C225&gt;Quartile!$A$3,"🪙 Premium Brand",smartphones_data_clean!C225&gt;Quartile!$A$2,"🔥Affordable Brand",TRUE,"✨ Bronze Brand")</f>
        <v>🪙 Premium Brand</v>
      </c>
      <c r="X225" t="str" cm="1">
        <f t="array" ref="X225">_xlfn.IFS(D225&lt;=Quartile!$D$2,"Low rating",D225&lt;=Quartile!$D$3,"Medium rating",D225&lt;=Quartile!$D$4,"High rating",TRUE,"Extra High Rating")</f>
        <v>High rating</v>
      </c>
      <c r="Y225">
        <f t="shared" si="6"/>
        <v>1041.55</v>
      </c>
      <c r="Z225" s="14">
        <f t="shared" si="7"/>
        <v>2.9767076307516432E-2</v>
      </c>
    </row>
    <row r="226" spans="1:26" x14ac:dyDescent="0.25">
      <c r="A226" t="s">
        <v>260</v>
      </c>
      <c r="B226" t="s">
        <v>282</v>
      </c>
      <c r="C226">
        <v>59990</v>
      </c>
      <c r="D226" s="1">
        <v>7.79596774193549</v>
      </c>
      <c r="E226">
        <v>1</v>
      </c>
      <c r="F226" t="s">
        <v>72</v>
      </c>
      <c r="G226">
        <v>8</v>
      </c>
      <c r="H226">
        <v>3.2</v>
      </c>
      <c r="I226" s="2">
        <v>4450</v>
      </c>
      <c r="J226">
        <v>1</v>
      </c>
      <c r="K226">
        <v>125</v>
      </c>
      <c r="L226">
        <v>8</v>
      </c>
      <c r="M226">
        <v>128</v>
      </c>
      <c r="N226">
        <v>6.67</v>
      </c>
      <c r="O226">
        <v>144</v>
      </c>
      <c r="P226">
        <v>3</v>
      </c>
      <c r="Q226" t="s">
        <v>73</v>
      </c>
      <c r="R226">
        <v>200</v>
      </c>
      <c r="S226">
        <v>60</v>
      </c>
      <c r="T226">
        <v>0</v>
      </c>
      <c r="U226">
        <v>2340</v>
      </c>
      <c r="V226">
        <v>1080</v>
      </c>
      <c r="W226" t="str" cm="1">
        <f t="array" ref="W226">_xlfn.IFS(smartphones_data_clean!C226&gt;Quartile!$A$4,"💎 Ultra Premium Brand",smartphones_data_clean!C226&gt;Quartile!$A$3,"🪙 Premium Brand",smartphones_data_clean!C226&gt;Quartile!$A$2,"🔥Affordable Brand",TRUE,"✨ Bronze Brand")</f>
        <v>💎 Ultra Premium Brand</v>
      </c>
      <c r="X226" t="str" cm="1">
        <f t="array" ref="X226">_xlfn.IFS(D226&lt;=Quartile!$D$2,"Low rating",D226&lt;=Quartile!$D$3,"Medium rating",D226&lt;=Quartile!$D$4,"High rating",TRUE,"Extra High Rating")</f>
        <v>Medium rating</v>
      </c>
      <c r="Y226">
        <f t="shared" si="6"/>
        <v>938.50000000000011</v>
      </c>
      <c r="Z226" s="14">
        <f t="shared" si="7"/>
        <v>1.564427404567428E-2</v>
      </c>
    </row>
    <row r="227" spans="1:26" x14ac:dyDescent="0.25">
      <c r="A227" t="s">
        <v>260</v>
      </c>
      <c r="B227" t="s">
        <v>283</v>
      </c>
      <c r="C227">
        <v>19990</v>
      </c>
      <c r="D227" s="1">
        <v>8.1999999999999993</v>
      </c>
      <c r="E227">
        <v>1</v>
      </c>
      <c r="F227" t="s">
        <v>72</v>
      </c>
      <c r="G227">
        <v>8</v>
      </c>
      <c r="H227">
        <v>2.2000000000000002</v>
      </c>
      <c r="I227" s="2">
        <v>5000</v>
      </c>
      <c r="J227">
        <v>1</v>
      </c>
      <c r="K227">
        <v>20</v>
      </c>
      <c r="L227">
        <v>6</v>
      </c>
      <c r="M227">
        <v>128</v>
      </c>
      <c r="N227">
        <v>6.67</v>
      </c>
      <c r="O227">
        <v>60</v>
      </c>
      <c r="P227">
        <v>3</v>
      </c>
      <c r="Q227" t="s">
        <v>73</v>
      </c>
      <c r="R227">
        <v>48</v>
      </c>
      <c r="S227">
        <v>16</v>
      </c>
      <c r="T227">
        <v>1</v>
      </c>
      <c r="U227">
        <v>2400</v>
      </c>
      <c r="V227">
        <v>1080</v>
      </c>
      <c r="W227" t="str" cm="1">
        <f t="array" ref="W227">_xlfn.IFS(smartphones_data_clean!C227&gt;Quartile!$A$4,"💎 Ultra Premium Brand",smartphones_data_clean!C227&gt;Quartile!$A$3,"🪙 Premium Brand",smartphones_data_clean!C227&gt;Quartile!$A$2,"🔥Affordable Brand",TRUE,"✨ Bronze Brand")</f>
        <v>🔥Affordable Brand</v>
      </c>
      <c r="X227" t="str" cm="1">
        <f t="array" ref="X227">_xlfn.IFS(D227&lt;=Quartile!$D$2,"Low rating",D227&lt;=Quartile!$D$3,"Medium rating",D227&lt;=Quartile!$D$4,"High rating",TRUE,"Extra High Rating")</f>
        <v>High rating</v>
      </c>
      <c r="Y227">
        <f t="shared" si="6"/>
        <v>1033.1500000000001</v>
      </c>
      <c r="Z227" s="14">
        <f t="shared" si="7"/>
        <v>5.1683341670835423E-2</v>
      </c>
    </row>
    <row r="228" spans="1:26" x14ac:dyDescent="0.25">
      <c r="A228" t="s">
        <v>260</v>
      </c>
      <c r="B228" t="s">
        <v>284</v>
      </c>
      <c r="C228">
        <v>15999</v>
      </c>
      <c r="D228" s="1">
        <v>7.5</v>
      </c>
      <c r="E228">
        <v>0</v>
      </c>
      <c r="F228" t="s">
        <v>83</v>
      </c>
      <c r="G228">
        <v>8</v>
      </c>
      <c r="H228">
        <v>2</v>
      </c>
      <c r="I228" s="2">
        <v>5000</v>
      </c>
      <c r="J228">
        <v>1</v>
      </c>
      <c r="K228">
        <v>10</v>
      </c>
      <c r="L228">
        <v>4</v>
      </c>
      <c r="M228">
        <v>128</v>
      </c>
      <c r="N228">
        <v>6.5</v>
      </c>
      <c r="O228">
        <v>90</v>
      </c>
      <c r="P228">
        <v>3</v>
      </c>
      <c r="Q228" t="s">
        <v>73</v>
      </c>
      <c r="R228">
        <v>50</v>
      </c>
      <c r="S228">
        <v>8</v>
      </c>
      <c r="T228">
        <v>1</v>
      </c>
      <c r="U228">
        <v>1600</v>
      </c>
      <c r="V228">
        <v>720</v>
      </c>
      <c r="W228" t="str" cm="1">
        <f t="array" ref="W228">_xlfn.IFS(smartphones_data_clean!C228&gt;Quartile!$A$4,"💎 Ultra Premium Brand",smartphones_data_clean!C228&gt;Quartile!$A$3,"🪙 Premium Brand",smartphones_data_clean!C228&gt;Quartile!$A$2,"🔥Affordable Brand",TRUE,"✨ Bronze Brand")</f>
        <v>🔥Affordable Brand</v>
      </c>
      <c r="X228" t="str" cm="1">
        <f t="array" ref="X228">_xlfn.IFS(D228&lt;=Quartile!$D$2,"Low rating",D228&lt;=Quartile!$D$3,"Medium rating",D228&lt;=Quartile!$D$4,"High rating",TRUE,"Extra High Rating")</f>
        <v>Low rating</v>
      </c>
      <c r="Y228">
        <f t="shared" si="6"/>
        <v>1033.1999999999998</v>
      </c>
      <c r="Z228" s="14">
        <f t="shared" si="7"/>
        <v>6.4579036189761851E-2</v>
      </c>
    </row>
    <row r="229" spans="1:26" x14ac:dyDescent="0.25">
      <c r="A229" t="s">
        <v>260</v>
      </c>
      <c r="B229" t="s">
        <v>285</v>
      </c>
      <c r="C229">
        <v>9499</v>
      </c>
      <c r="D229" s="1">
        <v>7.5</v>
      </c>
      <c r="E229">
        <v>0</v>
      </c>
      <c r="F229" t="s">
        <v>83</v>
      </c>
      <c r="G229">
        <v>8</v>
      </c>
      <c r="H229">
        <v>2.2999999999999998</v>
      </c>
      <c r="I229" s="2">
        <v>5000</v>
      </c>
      <c r="J229">
        <v>1</v>
      </c>
      <c r="K229">
        <v>20</v>
      </c>
      <c r="L229">
        <v>4</v>
      </c>
      <c r="M229">
        <v>64</v>
      </c>
      <c r="N229">
        <v>6.53</v>
      </c>
      <c r="O229">
        <v>90</v>
      </c>
      <c r="P229">
        <v>4</v>
      </c>
      <c r="Q229" t="s">
        <v>73</v>
      </c>
      <c r="R229">
        <v>50</v>
      </c>
      <c r="S229">
        <v>16</v>
      </c>
      <c r="T229">
        <v>1</v>
      </c>
      <c r="U229">
        <v>1600</v>
      </c>
      <c r="V229">
        <v>720</v>
      </c>
      <c r="W229" t="str" cm="1">
        <f t="array" ref="W229">_xlfn.IFS(smartphones_data_clean!C229&gt;Quartile!$A$4,"💎 Ultra Premium Brand",smartphones_data_clean!C229&gt;Quartile!$A$3,"🪙 Premium Brand",smartphones_data_clean!C229&gt;Quartile!$A$2,"🔥Affordable Brand",TRUE,"✨ Bronze Brand")</f>
        <v>✨ Bronze Brand</v>
      </c>
      <c r="X229" t="str" cm="1">
        <f t="array" ref="X229">_xlfn.IFS(D229&lt;=Quartile!$D$2,"Low rating",D229&lt;=Quartile!$D$3,"Medium rating",D229&lt;=Quartile!$D$4,"High rating",TRUE,"Extra High Rating")</f>
        <v>Low rating</v>
      </c>
      <c r="Y229">
        <f t="shared" si="6"/>
        <v>1021.4749999999999</v>
      </c>
      <c r="Z229" s="14">
        <f t="shared" si="7"/>
        <v>0.10753500368459837</v>
      </c>
    </row>
    <row r="230" spans="1:26" x14ac:dyDescent="0.25">
      <c r="A230" t="s">
        <v>260</v>
      </c>
      <c r="B230" t="s">
        <v>286</v>
      </c>
      <c r="C230">
        <v>19999</v>
      </c>
      <c r="D230" s="1">
        <v>7.7</v>
      </c>
      <c r="E230">
        <v>0</v>
      </c>
      <c r="F230" t="s">
        <v>83</v>
      </c>
      <c r="G230">
        <v>8</v>
      </c>
      <c r="H230">
        <v>2</v>
      </c>
      <c r="I230" s="2">
        <v>5000</v>
      </c>
      <c r="J230">
        <v>1</v>
      </c>
      <c r="K230">
        <v>30</v>
      </c>
      <c r="L230">
        <v>4</v>
      </c>
      <c r="M230">
        <v>128</v>
      </c>
      <c r="N230">
        <v>6.5</v>
      </c>
      <c r="O230">
        <v>90</v>
      </c>
      <c r="P230">
        <v>3</v>
      </c>
      <c r="Q230" t="s">
        <v>73</v>
      </c>
      <c r="R230">
        <v>50</v>
      </c>
      <c r="S230">
        <v>16</v>
      </c>
      <c r="T230">
        <v>1</v>
      </c>
      <c r="U230">
        <v>1600</v>
      </c>
      <c r="V230">
        <v>720</v>
      </c>
      <c r="W230" t="str" cm="1">
        <f t="array" ref="W230">_xlfn.IFS(smartphones_data_clean!C230&gt;Quartile!$A$4,"💎 Ultra Premium Brand",smartphones_data_clean!C230&gt;Quartile!$A$3,"🪙 Premium Brand",smartphones_data_clean!C230&gt;Quartile!$A$2,"🔥Affordable Brand",TRUE,"✨ Bronze Brand")</f>
        <v>🪙 Premium Brand</v>
      </c>
      <c r="X230" t="str" cm="1">
        <f t="array" ref="X230">_xlfn.IFS(D230&lt;=Quartile!$D$2,"Low rating",D230&lt;=Quartile!$D$3,"Medium rating",D230&lt;=Quartile!$D$4,"High rating",TRUE,"Extra High Rating")</f>
        <v>Medium rating</v>
      </c>
      <c r="Y230">
        <f t="shared" si="6"/>
        <v>1035.1999999999998</v>
      </c>
      <c r="Z230" s="14">
        <f t="shared" si="7"/>
        <v>5.1762588129406463E-2</v>
      </c>
    </row>
    <row r="231" spans="1:26" x14ac:dyDescent="0.25">
      <c r="A231" t="s">
        <v>260</v>
      </c>
      <c r="B231" t="s">
        <v>287</v>
      </c>
      <c r="C231">
        <v>9999</v>
      </c>
      <c r="D231" s="1">
        <v>7.5</v>
      </c>
      <c r="E231">
        <v>0</v>
      </c>
      <c r="F231" t="s">
        <v>83</v>
      </c>
      <c r="G231">
        <v>8</v>
      </c>
      <c r="H231">
        <v>2</v>
      </c>
      <c r="I231" s="2">
        <v>5000</v>
      </c>
      <c r="J231">
        <v>1</v>
      </c>
      <c r="K231">
        <v>20</v>
      </c>
      <c r="L231">
        <v>4</v>
      </c>
      <c r="M231">
        <v>64</v>
      </c>
      <c r="N231">
        <v>6.47</v>
      </c>
      <c r="O231">
        <v>60</v>
      </c>
      <c r="P231">
        <v>3</v>
      </c>
      <c r="Q231" t="s">
        <v>73</v>
      </c>
      <c r="R231">
        <v>50</v>
      </c>
      <c r="S231">
        <v>13</v>
      </c>
      <c r="T231">
        <v>1</v>
      </c>
      <c r="U231">
        <v>2400</v>
      </c>
      <c r="V231">
        <v>1080</v>
      </c>
      <c r="W231" t="str" cm="1">
        <f t="array" ref="W231">_xlfn.IFS(smartphones_data_clean!C231&gt;Quartile!$A$4,"💎 Ultra Premium Brand",smartphones_data_clean!C231&gt;Quartile!$A$3,"🪙 Premium Brand",smartphones_data_clean!C231&gt;Quartile!$A$2,"🔥Affordable Brand",TRUE,"✨ Bronze Brand")</f>
        <v>✨ Bronze Brand</v>
      </c>
      <c r="X231" t="str" cm="1">
        <f t="array" ref="X231">_xlfn.IFS(D231&lt;=Quartile!$D$2,"Low rating",D231&lt;=Quartile!$D$3,"Medium rating",D231&lt;=Quartile!$D$4,"High rating",TRUE,"Extra High Rating")</f>
        <v>Low rating</v>
      </c>
      <c r="Y231">
        <f t="shared" si="6"/>
        <v>1019.8999999999999</v>
      </c>
      <c r="Z231" s="14">
        <f t="shared" si="7"/>
        <v>0.10200020002000199</v>
      </c>
    </row>
    <row r="232" spans="1:26" x14ac:dyDescent="0.25">
      <c r="A232" t="s">
        <v>260</v>
      </c>
      <c r="B232" t="s">
        <v>288</v>
      </c>
      <c r="C232">
        <v>11999</v>
      </c>
      <c r="D232" s="1">
        <v>7.8</v>
      </c>
      <c r="E232">
        <v>0</v>
      </c>
      <c r="F232" t="s">
        <v>83</v>
      </c>
      <c r="G232">
        <v>8</v>
      </c>
      <c r="H232">
        <v>2</v>
      </c>
      <c r="I232" s="2">
        <v>5000</v>
      </c>
      <c r="J232">
        <v>1</v>
      </c>
      <c r="K232">
        <v>20</v>
      </c>
      <c r="L232">
        <v>6</v>
      </c>
      <c r="M232">
        <v>128</v>
      </c>
      <c r="N232">
        <v>6.47</v>
      </c>
      <c r="O232">
        <v>60</v>
      </c>
      <c r="P232">
        <v>3</v>
      </c>
      <c r="Q232" t="s">
        <v>73</v>
      </c>
      <c r="R232">
        <v>50</v>
      </c>
      <c r="S232">
        <v>13</v>
      </c>
      <c r="T232">
        <v>1</v>
      </c>
      <c r="U232">
        <v>2400</v>
      </c>
      <c r="V232">
        <v>1080</v>
      </c>
      <c r="W232" t="str" cm="1">
        <f t="array" ref="W232">_xlfn.IFS(smartphones_data_clean!C232&gt;Quartile!$A$4,"💎 Ultra Premium Brand",smartphones_data_clean!C232&gt;Quartile!$A$3,"🪙 Premium Brand",smartphones_data_clean!C232&gt;Quartile!$A$2,"🔥Affordable Brand",TRUE,"✨ Bronze Brand")</f>
        <v>✨ Bronze Brand</v>
      </c>
      <c r="X232" t="str" cm="1">
        <f t="array" ref="X232">_xlfn.IFS(D232&lt;=Quartile!$D$2,"Low rating",D232&lt;=Quartile!$D$3,"Medium rating",D232&lt;=Quartile!$D$4,"High rating",TRUE,"Extra High Rating")</f>
        <v>Medium rating</v>
      </c>
      <c r="Y232">
        <f t="shared" si="6"/>
        <v>1033.0999999999999</v>
      </c>
      <c r="Z232" s="14">
        <f t="shared" si="7"/>
        <v>8.6098841570130841E-2</v>
      </c>
    </row>
    <row r="233" spans="1:26" x14ac:dyDescent="0.25">
      <c r="A233" t="s">
        <v>260</v>
      </c>
      <c r="B233" t="s">
        <v>289</v>
      </c>
      <c r="C233">
        <v>10499</v>
      </c>
      <c r="D233" s="1">
        <v>7.5</v>
      </c>
      <c r="E233">
        <v>0</v>
      </c>
      <c r="F233" t="s">
        <v>72</v>
      </c>
      <c r="G233">
        <v>8</v>
      </c>
      <c r="H233">
        <v>2.4</v>
      </c>
      <c r="I233" s="2">
        <v>5000</v>
      </c>
      <c r="J233">
        <v>1</v>
      </c>
      <c r="K233">
        <v>33</v>
      </c>
      <c r="L233">
        <v>4</v>
      </c>
      <c r="M233">
        <v>64</v>
      </c>
      <c r="N233">
        <v>6.55</v>
      </c>
      <c r="O233">
        <v>90</v>
      </c>
      <c r="P233">
        <v>3</v>
      </c>
      <c r="Q233" t="s">
        <v>73</v>
      </c>
      <c r="R233">
        <v>50</v>
      </c>
      <c r="S233">
        <v>16</v>
      </c>
      <c r="T233">
        <v>1</v>
      </c>
      <c r="U233">
        <v>2400</v>
      </c>
      <c r="V233">
        <v>1080</v>
      </c>
      <c r="W233" t="str" cm="1">
        <f t="array" ref="W233">_xlfn.IFS(smartphones_data_clean!C233&gt;Quartile!$A$4,"💎 Ultra Premium Brand",smartphones_data_clean!C233&gt;Quartile!$A$3,"🪙 Premium Brand",smartphones_data_clean!C233&gt;Quartile!$A$2,"🔥Affordable Brand",TRUE,"✨ Bronze Brand")</f>
        <v>✨ Bronze Brand</v>
      </c>
      <c r="X233" t="str" cm="1">
        <f t="array" ref="X233">_xlfn.IFS(D233&lt;=Quartile!$D$2,"Low rating",D233&lt;=Quartile!$D$3,"Medium rating",D233&lt;=Quartile!$D$4,"High rating",TRUE,"Extra High Rating")</f>
        <v>Low rating</v>
      </c>
      <c r="Y233">
        <f t="shared" si="6"/>
        <v>1022.7999999999998</v>
      </c>
      <c r="Z233" s="14">
        <f t="shared" si="7"/>
        <v>9.7418801790646714E-2</v>
      </c>
    </row>
    <row r="234" spans="1:26" x14ac:dyDescent="0.25">
      <c r="A234" t="s">
        <v>260</v>
      </c>
      <c r="B234" t="s">
        <v>290</v>
      </c>
      <c r="C234">
        <v>14499</v>
      </c>
      <c r="D234" s="1">
        <v>7.7</v>
      </c>
      <c r="E234">
        <v>0</v>
      </c>
      <c r="F234" t="s">
        <v>72</v>
      </c>
      <c r="G234">
        <v>8</v>
      </c>
      <c r="H234">
        <v>2.2999999999999998</v>
      </c>
      <c r="I234" s="2">
        <v>6000</v>
      </c>
      <c r="J234">
        <v>1</v>
      </c>
      <c r="K234">
        <v>20</v>
      </c>
      <c r="L234">
        <v>4</v>
      </c>
      <c r="M234">
        <v>64</v>
      </c>
      <c r="N234">
        <v>6.78</v>
      </c>
      <c r="O234">
        <v>120</v>
      </c>
      <c r="P234">
        <v>3</v>
      </c>
      <c r="Q234" t="s">
        <v>73</v>
      </c>
      <c r="R234">
        <v>64</v>
      </c>
      <c r="S234">
        <v>16</v>
      </c>
      <c r="T234">
        <v>1</v>
      </c>
      <c r="U234">
        <v>2460</v>
      </c>
      <c r="V234">
        <v>1080</v>
      </c>
      <c r="W234" t="str" cm="1">
        <f t="array" ref="W234">_xlfn.IFS(smartphones_data_clean!C234&gt;Quartile!$A$4,"💎 Ultra Premium Brand",smartphones_data_clean!C234&gt;Quartile!$A$3,"🪙 Premium Brand",smartphones_data_clean!C234&gt;Quartile!$A$2,"🔥Affordable Brand",TRUE,"✨ Bronze Brand")</f>
        <v>🔥Affordable Brand</v>
      </c>
      <c r="X234" t="str" cm="1">
        <f t="array" ref="X234">_xlfn.IFS(D234&lt;=Quartile!$D$2,"Low rating",D234&lt;=Quartile!$D$3,"Medium rating",D234&lt;=Quartile!$D$4,"High rating",TRUE,"Extra High Rating")</f>
        <v>Medium rating</v>
      </c>
      <c r="Y234">
        <f t="shared" si="6"/>
        <v>1222.9749999999999</v>
      </c>
      <c r="Z234" s="14">
        <f t="shared" si="7"/>
        <v>8.4348920615214831E-2</v>
      </c>
    </row>
    <row r="235" spans="1:26" x14ac:dyDescent="0.25">
      <c r="A235" t="s">
        <v>260</v>
      </c>
      <c r="B235" t="s">
        <v>291</v>
      </c>
      <c r="C235">
        <v>10999</v>
      </c>
      <c r="D235" s="1">
        <v>7.8</v>
      </c>
      <c r="E235">
        <v>0</v>
      </c>
      <c r="F235" t="s">
        <v>72</v>
      </c>
      <c r="G235">
        <v>8</v>
      </c>
      <c r="H235">
        <v>2.4</v>
      </c>
      <c r="I235" s="2">
        <v>5000</v>
      </c>
      <c r="J235">
        <v>1</v>
      </c>
      <c r="K235">
        <v>20</v>
      </c>
      <c r="L235">
        <v>4</v>
      </c>
      <c r="M235">
        <v>64</v>
      </c>
      <c r="N235">
        <v>6.47</v>
      </c>
      <c r="O235">
        <v>60</v>
      </c>
      <c r="P235">
        <v>3</v>
      </c>
      <c r="Q235" t="s">
        <v>73</v>
      </c>
      <c r="R235">
        <v>50</v>
      </c>
      <c r="S235">
        <v>16</v>
      </c>
      <c r="T235">
        <v>1</v>
      </c>
      <c r="U235">
        <v>2400</v>
      </c>
      <c r="V235">
        <v>1080</v>
      </c>
      <c r="W235" t="str" cm="1">
        <f t="array" ref="W235">_xlfn.IFS(smartphones_data_clean!C235&gt;Quartile!$A$4,"💎 Ultra Premium Brand",smartphones_data_clean!C235&gt;Quartile!$A$3,"🪙 Premium Brand",smartphones_data_clean!C235&gt;Quartile!$A$2,"🔥Affordable Brand",TRUE,"✨ Bronze Brand")</f>
        <v>✨ Bronze Brand</v>
      </c>
      <c r="X235" t="str" cm="1">
        <f t="array" ref="X235">_xlfn.IFS(D235&lt;=Quartile!$D$2,"Low rating",D235&lt;=Quartile!$D$3,"Medium rating",D235&lt;=Quartile!$D$4,"High rating",TRUE,"Extra High Rating")</f>
        <v>Medium rating</v>
      </c>
      <c r="Y235">
        <f t="shared" si="6"/>
        <v>1019.9999999999999</v>
      </c>
      <c r="Z235" s="14">
        <f t="shared" si="7"/>
        <v>9.2735703245749604E-2</v>
      </c>
    </row>
    <row r="236" spans="1:26" x14ac:dyDescent="0.25">
      <c r="A236" t="s">
        <v>260</v>
      </c>
      <c r="B236" t="s">
        <v>292</v>
      </c>
      <c r="C236">
        <v>12999</v>
      </c>
      <c r="D236" s="1">
        <v>7.7</v>
      </c>
      <c r="E236">
        <v>1</v>
      </c>
      <c r="F236" t="s">
        <v>72</v>
      </c>
      <c r="G236">
        <v>8</v>
      </c>
      <c r="H236">
        <v>2.2000000000000002</v>
      </c>
      <c r="I236" s="2">
        <v>5000</v>
      </c>
      <c r="J236">
        <v>0</v>
      </c>
      <c r="K236">
        <v>33</v>
      </c>
      <c r="L236">
        <v>4</v>
      </c>
      <c r="M236">
        <v>64</v>
      </c>
      <c r="N236">
        <v>6.8</v>
      </c>
      <c r="O236">
        <v>120</v>
      </c>
      <c r="P236">
        <v>3</v>
      </c>
      <c r="Q236" t="s">
        <v>73</v>
      </c>
      <c r="R236">
        <v>50</v>
      </c>
      <c r="S236">
        <v>13</v>
      </c>
      <c r="T236">
        <v>1</v>
      </c>
      <c r="U236">
        <v>2400</v>
      </c>
      <c r="V236">
        <v>1080</v>
      </c>
      <c r="W236" t="str" cm="1">
        <f t="array" ref="W236">_xlfn.IFS(smartphones_data_clean!C236&gt;Quartile!$A$4,"💎 Ultra Premium Brand",smartphones_data_clean!C236&gt;Quartile!$A$3,"🪙 Premium Brand",smartphones_data_clean!C236&gt;Quartile!$A$2,"🔥Affordable Brand",TRUE,"✨ Bronze Brand")</f>
        <v>✨ Bronze Brand</v>
      </c>
      <c r="X236" t="str" cm="1">
        <f t="array" ref="X236">_xlfn.IFS(D236&lt;=Quartile!$D$2,"Low rating",D236&lt;=Quartile!$D$3,"Medium rating",D236&lt;=Quartile!$D$4,"High rating",TRUE,"Extra High Rating")</f>
        <v>Medium rating</v>
      </c>
      <c r="Y236">
        <f t="shared" si="6"/>
        <v>1024.25</v>
      </c>
      <c r="Z236" s="14">
        <f t="shared" si="7"/>
        <v>7.8794522655588894E-2</v>
      </c>
    </row>
    <row r="237" spans="1:26" x14ac:dyDescent="0.25">
      <c r="A237" t="s">
        <v>260</v>
      </c>
      <c r="B237" t="s">
        <v>293</v>
      </c>
      <c r="C237">
        <v>11999</v>
      </c>
      <c r="D237" s="1">
        <v>7.5</v>
      </c>
      <c r="E237">
        <v>0</v>
      </c>
      <c r="F237" t="s">
        <v>72</v>
      </c>
      <c r="G237">
        <v>8</v>
      </c>
      <c r="H237">
        <v>2.4</v>
      </c>
      <c r="I237" s="2">
        <v>5000</v>
      </c>
      <c r="J237">
        <v>1</v>
      </c>
      <c r="K237">
        <v>33</v>
      </c>
      <c r="L237">
        <v>4</v>
      </c>
      <c r="M237">
        <v>64</v>
      </c>
      <c r="N237">
        <v>6.6</v>
      </c>
      <c r="O237">
        <v>90</v>
      </c>
      <c r="P237">
        <v>3</v>
      </c>
      <c r="Q237" t="s">
        <v>73</v>
      </c>
      <c r="R237">
        <v>50</v>
      </c>
      <c r="S237">
        <v>16</v>
      </c>
      <c r="T237">
        <v>1</v>
      </c>
      <c r="U237">
        <v>1080</v>
      </c>
      <c r="V237">
        <v>2460</v>
      </c>
      <c r="W237" t="str" cm="1">
        <f t="array" ref="W237">_xlfn.IFS(smartphones_data_clean!C237&gt;Quartile!$A$4,"💎 Ultra Premium Brand",smartphones_data_clean!C237&gt;Quartile!$A$3,"🪙 Premium Brand",smartphones_data_clean!C237&gt;Quartile!$A$2,"🔥Affordable Brand",TRUE,"✨ Bronze Brand")</f>
        <v>✨ Bronze Brand</v>
      </c>
      <c r="X237" t="str" cm="1">
        <f t="array" ref="X237">_xlfn.IFS(D237&lt;=Quartile!$D$2,"Low rating",D237&lt;=Quartile!$D$3,"Medium rating",D237&lt;=Quartile!$D$4,"High rating",TRUE,"Extra High Rating")</f>
        <v>Low rating</v>
      </c>
      <c r="Y237">
        <f t="shared" si="6"/>
        <v>1022.7999999999998</v>
      </c>
      <c r="Z237" s="14">
        <f t="shared" si="7"/>
        <v>8.5240436703058572E-2</v>
      </c>
    </row>
    <row r="238" spans="1:26" x14ac:dyDescent="0.25">
      <c r="A238" t="s">
        <v>260</v>
      </c>
      <c r="B238" t="s">
        <v>294</v>
      </c>
      <c r="C238">
        <v>12999</v>
      </c>
      <c r="D238" s="1">
        <v>7.9</v>
      </c>
      <c r="E238">
        <v>0</v>
      </c>
      <c r="F238" t="s">
        <v>72</v>
      </c>
      <c r="G238">
        <v>8</v>
      </c>
      <c r="H238">
        <v>2.4</v>
      </c>
      <c r="I238" s="2">
        <v>5000</v>
      </c>
      <c r="J238">
        <v>1</v>
      </c>
      <c r="K238">
        <v>33</v>
      </c>
      <c r="L238">
        <v>6</v>
      </c>
      <c r="M238">
        <v>128</v>
      </c>
      <c r="N238">
        <v>6.6</v>
      </c>
      <c r="O238">
        <v>90</v>
      </c>
      <c r="P238">
        <v>3</v>
      </c>
      <c r="Q238" t="s">
        <v>73</v>
      </c>
      <c r="R238">
        <v>50</v>
      </c>
      <c r="S238">
        <v>16</v>
      </c>
      <c r="T238">
        <v>1</v>
      </c>
      <c r="U238">
        <v>1080</v>
      </c>
      <c r="V238">
        <v>2460</v>
      </c>
      <c r="W238" t="str" cm="1">
        <f t="array" ref="W238">_xlfn.IFS(smartphones_data_clean!C238&gt;Quartile!$A$4,"💎 Ultra Premium Brand",smartphones_data_clean!C238&gt;Quartile!$A$3,"🪙 Premium Brand",smartphones_data_clean!C238&gt;Quartile!$A$2,"🔥Affordable Brand",TRUE,"✨ Bronze Brand")</f>
        <v>✨ Bronze Brand</v>
      </c>
      <c r="X238" t="str" cm="1">
        <f t="array" ref="X238">_xlfn.IFS(D238&lt;=Quartile!$D$2,"Low rating",D238&lt;=Quartile!$D$3,"Medium rating",D238&lt;=Quartile!$D$4,"High rating",TRUE,"Extra High Rating")</f>
        <v>Medium rating</v>
      </c>
      <c r="Y238">
        <f t="shared" si="6"/>
        <v>1036</v>
      </c>
      <c r="Z238" s="14">
        <f t="shared" si="7"/>
        <v>7.9698438341410882E-2</v>
      </c>
    </row>
    <row r="239" spans="1:26" x14ac:dyDescent="0.25">
      <c r="A239" t="s">
        <v>260</v>
      </c>
      <c r="B239" t="s">
        <v>295</v>
      </c>
      <c r="C239">
        <v>16999</v>
      </c>
      <c r="D239" s="1">
        <v>7.6</v>
      </c>
      <c r="E239">
        <v>1</v>
      </c>
      <c r="F239" t="s">
        <v>72</v>
      </c>
      <c r="G239">
        <v>8</v>
      </c>
      <c r="H239">
        <v>2.2000000000000002</v>
      </c>
      <c r="I239" s="2">
        <v>5000</v>
      </c>
      <c r="J239">
        <v>1</v>
      </c>
      <c r="K239">
        <v>33</v>
      </c>
      <c r="L239">
        <v>4</v>
      </c>
      <c r="M239">
        <v>64</v>
      </c>
      <c r="N239">
        <v>6.6</v>
      </c>
      <c r="O239">
        <v>90</v>
      </c>
      <c r="P239">
        <v>3</v>
      </c>
      <c r="Q239" t="s">
        <v>73</v>
      </c>
      <c r="R239">
        <v>50</v>
      </c>
      <c r="S239">
        <v>16</v>
      </c>
      <c r="T239">
        <v>1</v>
      </c>
      <c r="U239">
        <v>1080</v>
      </c>
      <c r="V239">
        <v>2460</v>
      </c>
      <c r="W239" t="str" cm="1">
        <f t="array" ref="W239">_xlfn.IFS(smartphones_data_clean!C239&gt;Quartile!$A$4,"💎 Ultra Premium Brand",smartphones_data_clean!C239&gt;Quartile!$A$3,"🪙 Premium Brand",smartphones_data_clean!C239&gt;Quartile!$A$2,"🔥Affordable Brand",TRUE,"✨ Bronze Brand")</f>
        <v>🔥Affordable Brand</v>
      </c>
      <c r="X239" t="str" cm="1">
        <f t="array" ref="X239">_xlfn.IFS(D239&lt;=Quartile!$D$2,"Low rating",D239&lt;=Quartile!$D$3,"Medium rating",D239&lt;=Quartile!$D$4,"High rating",TRUE,"Extra High Rating")</f>
        <v>Medium rating</v>
      </c>
      <c r="Y239">
        <f t="shared" si="6"/>
        <v>1022.7499999999999</v>
      </c>
      <c r="Z239" s="14">
        <f t="shared" si="7"/>
        <v>6.016530384140243E-2</v>
      </c>
    </row>
    <row r="240" spans="1:26" x14ac:dyDescent="0.25">
      <c r="A240" t="s">
        <v>260</v>
      </c>
      <c r="B240" t="s">
        <v>296</v>
      </c>
      <c r="C240">
        <v>21999</v>
      </c>
      <c r="D240" s="1">
        <v>7.9</v>
      </c>
      <c r="E240">
        <v>1</v>
      </c>
      <c r="F240" t="s">
        <v>72</v>
      </c>
      <c r="G240">
        <v>8</v>
      </c>
      <c r="H240">
        <v>2.2000000000000002</v>
      </c>
      <c r="I240" s="2">
        <v>5000</v>
      </c>
      <c r="J240">
        <v>1</v>
      </c>
      <c r="K240">
        <v>10</v>
      </c>
      <c r="L240">
        <v>4</v>
      </c>
      <c r="M240">
        <v>128</v>
      </c>
      <c r="N240">
        <v>6.5</v>
      </c>
      <c r="O240">
        <v>120</v>
      </c>
      <c r="P240">
        <v>2</v>
      </c>
      <c r="Q240" t="s">
        <v>73</v>
      </c>
      <c r="R240">
        <v>50</v>
      </c>
      <c r="S240">
        <v>16</v>
      </c>
      <c r="T240">
        <v>1</v>
      </c>
      <c r="U240">
        <v>1600</v>
      </c>
      <c r="V240">
        <v>720</v>
      </c>
      <c r="W240" t="str" cm="1">
        <f t="array" ref="W240">_xlfn.IFS(smartphones_data_clean!C240&gt;Quartile!$A$4,"💎 Ultra Premium Brand",smartphones_data_clean!C240&gt;Quartile!$A$3,"🪙 Premium Brand",smartphones_data_clean!C240&gt;Quartile!$A$2,"🔥Affordable Brand",TRUE,"✨ Bronze Brand")</f>
        <v>🪙 Premium Brand</v>
      </c>
      <c r="X240" t="str" cm="1">
        <f t="array" ref="X240">_xlfn.IFS(D240&lt;=Quartile!$D$2,"Low rating",D240&lt;=Quartile!$D$3,"Medium rating",D240&lt;=Quartile!$D$4,"High rating",TRUE,"Extra High Rating")</f>
        <v>Medium rating</v>
      </c>
      <c r="Y240">
        <f t="shared" si="6"/>
        <v>1034.75</v>
      </c>
      <c r="Z240" s="14">
        <f t="shared" si="7"/>
        <v>4.703622891949634E-2</v>
      </c>
    </row>
    <row r="241" spans="1:26" x14ac:dyDescent="0.25">
      <c r="A241" t="s">
        <v>260</v>
      </c>
      <c r="B241" t="s">
        <v>297</v>
      </c>
      <c r="C241">
        <v>15999</v>
      </c>
      <c r="D241" s="1">
        <v>8.4</v>
      </c>
      <c r="E241">
        <v>0</v>
      </c>
      <c r="F241" t="s">
        <v>72</v>
      </c>
      <c r="G241">
        <v>8</v>
      </c>
      <c r="H241">
        <v>2.2999999999999998</v>
      </c>
      <c r="I241" s="2">
        <v>6000</v>
      </c>
      <c r="J241">
        <v>1</v>
      </c>
      <c r="K241">
        <v>20</v>
      </c>
      <c r="L241">
        <v>6</v>
      </c>
      <c r="M241">
        <v>128</v>
      </c>
      <c r="N241">
        <v>6.78</v>
      </c>
      <c r="O241">
        <v>120</v>
      </c>
      <c r="P241">
        <v>3</v>
      </c>
      <c r="Q241" t="s">
        <v>73</v>
      </c>
      <c r="R241">
        <v>108</v>
      </c>
      <c r="S241">
        <v>32</v>
      </c>
      <c r="T241">
        <v>1</v>
      </c>
      <c r="U241">
        <v>2460</v>
      </c>
      <c r="V241">
        <v>1080</v>
      </c>
      <c r="W241" t="str" cm="1">
        <f t="array" ref="W241">_xlfn.IFS(smartphones_data_clean!C241&gt;Quartile!$A$4,"💎 Ultra Premium Brand",smartphones_data_clean!C241&gt;Quartile!$A$3,"🪙 Premium Brand",smartphones_data_clean!C241&gt;Quartile!$A$2,"🔥Affordable Brand",TRUE,"✨ Bronze Brand")</f>
        <v>🔥Affordable Brand</v>
      </c>
      <c r="X241" t="str" cm="1">
        <f t="array" ref="X241">_xlfn.IFS(D241&lt;=Quartile!$D$2,"Low rating",D241&lt;=Quartile!$D$3,"Medium rating",D241&lt;=Quartile!$D$4,"High rating",TRUE,"Extra High Rating")</f>
        <v>High rating</v>
      </c>
      <c r="Y241">
        <f t="shared" si="6"/>
        <v>1236.175</v>
      </c>
      <c r="Z241" s="14">
        <f t="shared" si="7"/>
        <v>7.726576661041315E-2</v>
      </c>
    </row>
    <row r="242" spans="1:26" x14ac:dyDescent="0.25">
      <c r="A242" t="s">
        <v>260</v>
      </c>
      <c r="B242" t="s">
        <v>298</v>
      </c>
      <c r="C242">
        <v>16499</v>
      </c>
      <c r="D242" s="1">
        <v>8.4</v>
      </c>
      <c r="E242">
        <v>1</v>
      </c>
      <c r="F242" t="s">
        <v>72</v>
      </c>
      <c r="G242">
        <v>8</v>
      </c>
      <c r="H242">
        <v>2.2000000000000002</v>
      </c>
      <c r="I242" s="2">
        <v>5000</v>
      </c>
      <c r="J242">
        <v>1</v>
      </c>
      <c r="K242">
        <v>33</v>
      </c>
      <c r="L242">
        <v>8</v>
      </c>
      <c r="M242">
        <v>128</v>
      </c>
      <c r="N242">
        <v>6.55</v>
      </c>
      <c r="O242">
        <v>120</v>
      </c>
      <c r="P242">
        <v>3</v>
      </c>
      <c r="Q242" t="s">
        <v>73</v>
      </c>
      <c r="R242">
        <v>50</v>
      </c>
      <c r="S242">
        <v>16</v>
      </c>
      <c r="T242">
        <v>1</v>
      </c>
      <c r="U242">
        <v>2400</v>
      </c>
      <c r="V242">
        <v>1080</v>
      </c>
      <c r="W242" t="str" cm="1">
        <f t="array" ref="W242">_xlfn.IFS(smartphones_data_clean!C242&gt;Quartile!$A$4,"💎 Ultra Premium Brand",smartphones_data_clean!C242&gt;Quartile!$A$3,"🪙 Premium Brand",smartphones_data_clean!C242&gt;Quartile!$A$2,"🔥Affordable Brand",TRUE,"✨ Bronze Brand")</f>
        <v>🔥Affordable Brand</v>
      </c>
      <c r="X242" t="str" cm="1">
        <f t="array" ref="X242">_xlfn.IFS(D242&lt;=Quartile!$D$2,"Low rating",D242&lt;=Quartile!$D$3,"Medium rating",D242&lt;=Quartile!$D$4,"High rating",TRUE,"Extra High Rating")</f>
        <v>High rating</v>
      </c>
      <c r="Y242">
        <f t="shared" si="6"/>
        <v>1037.8499999999999</v>
      </c>
      <c r="Z242" s="14">
        <f t="shared" si="7"/>
        <v>6.2903812352263763E-2</v>
      </c>
    </row>
    <row r="243" spans="1:26" x14ac:dyDescent="0.25">
      <c r="A243" t="s">
        <v>260</v>
      </c>
      <c r="B243" t="s">
        <v>299</v>
      </c>
      <c r="C243">
        <v>14999</v>
      </c>
      <c r="D243" s="1">
        <v>8.1</v>
      </c>
      <c r="E243">
        <v>1</v>
      </c>
      <c r="F243" t="s">
        <v>72</v>
      </c>
      <c r="G243">
        <v>8</v>
      </c>
      <c r="H243">
        <v>2.2000000000000002</v>
      </c>
      <c r="I243" s="2">
        <v>5000</v>
      </c>
      <c r="J243">
        <v>1</v>
      </c>
      <c r="K243">
        <v>33</v>
      </c>
      <c r="L243">
        <v>6</v>
      </c>
      <c r="M243">
        <v>128</v>
      </c>
      <c r="N243">
        <v>6.55</v>
      </c>
      <c r="O243">
        <v>120</v>
      </c>
      <c r="P243">
        <v>3</v>
      </c>
      <c r="Q243" t="s">
        <v>73</v>
      </c>
      <c r="R243">
        <v>50</v>
      </c>
      <c r="S243">
        <v>16</v>
      </c>
      <c r="T243">
        <v>1</v>
      </c>
      <c r="U243">
        <v>2400</v>
      </c>
      <c r="V243">
        <v>1080</v>
      </c>
      <c r="W243" t="str" cm="1">
        <f t="array" ref="W243">_xlfn.IFS(smartphones_data_clean!C243&gt;Quartile!$A$4,"💎 Ultra Premium Brand",smartphones_data_clean!C243&gt;Quartile!$A$3,"🪙 Premium Brand",smartphones_data_clean!C243&gt;Quartile!$A$2,"🔥Affordable Brand",TRUE,"✨ Bronze Brand")</f>
        <v>🔥Affordable Brand</v>
      </c>
      <c r="X243" t="str" cm="1">
        <f t="array" ref="X243">_xlfn.IFS(D243&lt;=Quartile!$D$2,"Low rating",D243&lt;=Quartile!$D$3,"Medium rating",D243&lt;=Quartile!$D$4,"High rating",TRUE,"Extra High Rating")</f>
        <v>High rating</v>
      </c>
      <c r="Y243">
        <f t="shared" si="6"/>
        <v>1037.45</v>
      </c>
      <c r="Z243" s="14">
        <f t="shared" si="7"/>
        <v>6.9167944529635317E-2</v>
      </c>
    </row>
    <row r="244" spans="1:26" x14ac:dyDescent="0.25">
      <c r="A244" t="s">
        <v>260</v>
      </c>
      <c r="B244" t="s">
        <v>300</v>
      </c>
      <c r="C244">
        <v>16999</v>
      </c>
      <c r="D244" s="1">
        <v>8</v>
      </c>
      <c r="E244">
        <v>1</v>
      </c>
      <c r="F244" t="s">
        <v>72</v>
      </c>
      <c r="G244">
        <v>8</v>
      </c>
      <c r="H244">
        <v>2.2000000000000002</v>
      </c>
      <c r="I244" s="2">
        <v>5000</v>
      </c>
      <c r="J244">
        <v>1</v>
      </c>
      <c r="K244">
        <v>33</v>
      </c>
      <c r="L244">
        <v>6</v>
      </c>
      <c r="M244">
        <v>128</v>
      </c>
      <c r="N244">
        <v>6.4</v>
      </c>
      <c r="O244">
        <v>60</v>
      </c>
      <c r="P244">
        <v>3</v>
      </c>
      <c r="Q244" t="s">
        <v>73</v>
      </c>
      <c r="R244">
        <v>50</v>
      </c>
      <c r="S244">
        <v>16</v>
      </c>
      <c r="T244">
        <v>0</v>
      </c>
      <c r="U244">
        <v>2400</v>
      </c>
      <c r="V244">
        <v>1080</v>
      </c>
      <c r="W244" t="str" cm="1">
        <f t="array" ref="W244">_xlfn.IFS(smartphones_data_clean!C244&gt;Quartile!$A$4,"💎 Ultra Premium Brand",smartphones_data_clean!C244&gt;Quartile!$A$3,"🪙 Premium Brand",smartphones_data_clean!C244&gt;Quartile!$A$2,"🔥Affordable Brand",TRUE,"✨ Bronze Brand")</f>
        <v>🔥Affordable Brand</v>
      </c>
      <c r="X244" t="str" cm="1">
        <f t="array" ref="X244">_xlfn.IFS(D244&lt;=Quartile!$D$2,"Low rating",D244&lt;=Quartile!$D$3,"Medium rating",D244&lt;=Quartile!$D$4,"High rating",TRUE,"Extra High Rating")</f>
        <v>High rating</v>
      </c>
      <c r="Y244">
        <f t="shared" si="6"/>
        <v>1034.45</v>
      </c>
      <c r="Z244" s="14">
        <f t="shared" si="7"/>
        <v>6.0853579622330727E-2</v>
      </c>
    </row>
    <row r="245" spans="1:26" x14ac:dyDescent="0.25">
      <c r="A245" t="s">
        <v>260</v>
      </c>
      <c r="B245" t="s">
        <v>301</v>
      </c>
      <c r="C245">
        <v>19990</v>
      </c>
      <c r="D245" s="1">
        <v>8.1</v>
      </c>
      <c r="E245">
        <v>1</v>
      </c>
      <c r="F245" t="s">
        <v>72</v>
      </c>
      <c r="G245">
        <v>8</v>
      </c>
      <c r="H245">
        <v>2.2000000000000002</v>
      </c>
      <c r="I245" s="2">
        <v>5000</v>
      </c>
      <c r="J245">
        <v>1</v>
      </c>
      <c r="K245">
        <v>33</v>
      </c>
      <c r="L245">
        <v>6</v>
      </c>
      <c r="M245">
        <v>128</v>
      </c>
      <c r="N245">
        <v>6.5</v>
      </c>
      <c r="O245">
        <v>120</v>
      </c>
      <c r="P245">
        <v>3</v>
      </c>
      <c r="Q245" t="s">
        <v>73</v>
      </c>
      <c r="R245">
        <v>108</v>
      </c>
      <c r="S245">
        <v>16</v>
      </c>
      <c r="T245">
        <v>0</v>
      </c>
      <c r="U245">
        <v>2400</v>
      </c>
      <c r="V245">
        <v>1080</v>
      </c>
      <c r="W245" t="str" cm="1">
        <f t="array" ref="W245">_xlfn.IFS(smartphones_data_clean!C245&gt;Quartile!$A$4,"💎 Ultra Premium Brand",smartphones_data_clean!C245&gt;Quartile!$A$3,"🪙 Premium Brand",smartphones_data_clean!C245&gt;Quartile!$A$2,"🔥Affordable Brand",TRUE,"✨ Bronze Brand")</f>
        <v>🔥Affordable Brand</v>
      </c>
      <c r="X245" t="str" cm="1">
        <f t="array" ref="X245">_xlfn.IFS(D245&lt;=Quartile!$D$2,"Low rating",D245&lt;=Quartile!$D$3,"Medium rating",D245&lt;=Quartile!$D$4,"High rating",TRUE,"Extra High Rating")</f>
        <v>High rating</v>
      </c>
      <c r="Y245">
        <f t="shared" si="6"/>
        <v>1037.45</v>
      </c>
      <c r="Z245" s="14">
        <f t="shared" si="7"/>
        <v>5.1898449224612307E-2</v>
      </c>
    </row>
    <row r="246" spans="1:26" x14ac:dyDescent="0.25">
      <c r="A246" t="s">
        <v>260</v>
      </c>
      <c r="B246" t="s">
        <v>302</v>
      </c>
      <c r="C246">
        <v>15999</v>
      </c>
      <c r="D246" s="1">
        <v>8.3000000000000007</v>
      </c>
      <c r="E246">
        <v>0</v>
      </c>
      <c r="F246" t="s">
        <v>83</v>
      </c>
      <c r="G246">
        <v>8</v>
      </c>
      <c r="H246">
        <v>2.2000000000000002</v>
      </c>
      <c r="I246" s="2">
        <v>5000</v>
      </c>
      <c r="J246">
        <v>1</v>
      </c>
      <c r="K246">
        <v>33</v>
      </c>
      <c r="L246">
        <v>6</v>
      </c>
      <c r="M246">
        <v>128</v>
      </c>
      <c r="N246">
        <v>6.55</v>
      </c>
      <c r="O246">
        <v>120</v>
      </c>
      <c r="P246">
        <v>3</v>
      </c>
      <c r="Q246" t="s">
        <v>73</v>
      </c>
      <c r="R246">
        <v>108</v>
      </c>
      <c r="S246">
        <v>16</v>
      </c>
      <c r="T246">
        <v>1</v>
      </c>
      <c r="U246">
        <v>2400</v>
      </c>
      <c r="V246">
        <v>1080</v>
      </c>
      <c r="W246" t="str" cm="1">
        <f t="array" ref="W246">_xlfn.IFS(smartphones_data_clean!C246&gt;Quartile!$A$4,"💎 Ultra Premium Brand",smartphones_data_clean!C246&gt;Quartile!$A$3,"🪙 Premium Brand",smartphones_data_clean!C246&gt;Quartile!$A$2,"🔥Affordable Brand",TRUE,"✨ Bronze Brand")</f>
        <v>🔥Affordable Brand</v>
      </c>
      <c r="X246" t="str" cm="1">
        <f t="array" ref="X246">_xlfn.IFS(D246&lt;=Quartile!$D$2,"Low rating",D246&lt;=Quartile!$D$3,"Medium rating",D246&lt;=Quartile!$D$4,"High rating",TRUE,"Extra High Rating")</f>
        <v>High rating</v>
      </c>
      <c r="Y246">
        <f t="shared" si="6"/>
        <v>1037.45</v>
      </c>
      <c r="Z246" s="14">
        <f t="shared" si="7"/>
        <v>6.4844677792362027E-2</v>
      </c>
    </row>
    <row r="247" spans="1:26" x14ac:dyDescent="0.25">
      <c r="A247" t="s">
        <v>260</v>
      </c>
      <c r="B247" t="s">
        <v>303</v>
      </c>
      <c r="C247">
        <v>25999</v>
      </c>
      <c r="D247" s="1">
        <v>8.5</v>
      </c>
      <c r="E247">
        <v>1</v>
      </c>
      <c r="F247" t="s">
        <v>76</v>
      </c>
      <c r="G247">
        <v>8</v>
      </c>
      <c r="H247">
        <v>2.2000000000000002</v>
      </c>
      <c r="I247" s="2">
        <v>5000</v>
      </c>
      <c r="J247">
        <v>1</v>
      </c>
      <c r="K247">
        <v>30</v>
      </c>
      <c r="L247">
        <v>8</v>
      </c>
      <c r="M247">
        <v>256</v>
      </c>
      <c r="N247">
        <v>6.5</v>
      </c>
      <c r="O247">
        <v>120</v>
      </c>
      <c r="P247">
        <v>2</v>
      </c>
      <c r="Q247" t="s">
        <v>73</v>
      </c>
      <c r="R247">
        <v>50</v>
      </c>
      <c r="S247">
        <v>16</v>
      </c>
      <c r="T247">
        <v>1</v>
      </c>
      <c r="U247">
        <v>2400</v>
      </c>
      <c r="V247">
        <v>1080</v>
      </c>
      <c r="W247" t="str" cm="1">
        <f t="array" ref="W247">_xlfn.IFS(smartphones_data_clean!C247&gt;Quartile!$A$4,"💎 Ultra Premium Brand",smartphones_data_clean!C247&gt;Quartile!$A$3,"🪙 Premium Brand",smartphones_data_clean!C247&gt;Quartile!$A$2,"🔥Affordable Brand",TRUE,"✨ Bronze Brand")</f>
        <v>🪙 Premium Brand</v>
      </c>
      <c r="X247" t="str" cm="1">
        <f t="array" ref="X247">_xlfn.IFS(D247&lt;=Quartile!$D$2,"Low rating",D247&lt;=Quartile!$D$3,"Medium rating",D247&lt;=Quartile!$D$4,"High rating",TRUE,"Extra High Rating")</f>
        <v>Extra High Rating</v>
      </c>
      <c r="Y247">
        <f t="shared" si="6"/>
        <v>1063.1500000000001</v>
      </c>
      <c r="Z247" s="14">
        <f t="shared" si="7"/>
        <v>4.0891957382976268E-2</v>
      </c>
    </row>
    <row r="248" spans="1:26" x14ac:dyDescent="0.25">
      <c r="A248" t="s">
        <v>260</v>
      </c>
      <c r="B248" t="s">
        <v>304</v>
      </c>
      <c r="C248">
        <v>20499</v>
      </c>
      <c r="D248" s="1">
        <v>8.6</v>
      </c>
      <c r="E248">
        <v>1</v>
      </c>
      <c r="F248" t="s">
        <v>72</v>
      </c>
      <c r="G248">
        <v>8</v>
      </c>
      <c r="H248">
        <v>2.2000000000000002</v>
      </c>
      <c r="I248" s="2">
        <v>5000</v>
      </c>
      <c r="J248">
        <v>1</v>
      </c>
      <c r="K248">
        <v>30</v>
      </c>
      <c r="L248">
        <v>8</v>
      </c>
      <c r="M248">
        <v>128</v>
      </c>
      <c r="N248">
        <v>6.6</v>
      </c>
      <c r="O248">
        <v>120</v>
      </c>
      <c r="P248">
        <v>3</v>
      </c>
      <c r="Q248" t="s">
        <v>73</v>
      </c>
      <c r="R248">
        <v>50</v>
      </c>
      <c r="S248">
        <v>16</v>
      </c>
      <c r="T248">
        <v>1</v>
      </c>
      <c r="U248">
        <v>2400</v>
      </c>
      <c r="V248">
        <v>1080</v>
      </c>
      <c r="W248" t="str" cm="1">
        <f t="array" ref="W248">_xlfn.IFS(smartphones_data_clean!C248&gt;Quartile!$A$4,"💎 Ultra Premium Brand",smartphones_data_clean!C248&gt;Quartile!$A$3,"🪙 Premium Brand",smartphones_data_clean!C248&gt;Quartile!$A$2,"🔥Affordable Brand",TRUE,"✨ Bronze Brand")</f>
        <v>🪙 Premium Brand</v>
      </c>
      <c r="X248" t="str" cm="1">
        <f t="array" ref="X248">_xlfn.IFS(D248&lt;=Quartile!$D$2,"Low rating",D248&lt;=Quartile!$D$3,"Medium rating",D248&lt;=Quartile!$D$4,"High rating",TRUE,"Extra High Rating")</f>
        <v>Extra High Rating</v>
      </c>
      <c r="Y248">
        <f t="shared" si="6"/>
        <v>1037.55</v>
      </c>
      <c r="Z248" s="14">
        <f t="shared" si="7"/>
        <v>5.0614664129957555E-2</v>
      </c>
    </row>
    <row r="249" spans="1:26" x14ac:dyDescent="0.25">
      <c r="A249" t="s">
        <v>260</v>
      </c>
      <c r="B249" t="s">
        <v>305</v>
      </c>
      <c r="C249">
        <v>18999</v>
      </c>
      <c r="D249" s="1">
        <v>8.3000000000000007</v>
      </c>
      <c r="E249">
        <v>1</v>
      </c>
      <c r="F249" t="s">
        <v>72</v>
      </c>
      <c r="G249">
        <v>8</v>
      </c>
      <c r="H249">
        <v>2.2000000000000002</v>
      </c>
      <c r="I249" s="2">
        <v>5000</v>
      </c>
      <c r="J249">
        <v>1</v>
      </c>
      <c r="K249">
        <v>30</v>
      </c>
      <c r="L249">
        <v>6</v>
      </c>
      <c r="M249">
        <v>128</v>
      </c>
      <c r="N249">
        <v>6.6</v>
      </c>
      <c r="O249">
        <v>120</v>
      </c>
      <c r="P249">
        <v>3</v>
      </c>
      <c r="Q249" t="s">
        <v>73</v>
      </c>
      <c r="R249">
        <v>50</v>
      </c>
      <c r="S249">
        <v>16</v>
      </c>
      <c r="T249">
        <v>1</v>
      </c>
      <c r="U249">
        <v>2400</v>
      </c>
      <c r="V249">
        <v>1080</v>
      </c>
      <c r="W249" t="str" cm="1">
        <f t="array" ref="W249">_xlfn.IFS(smartphones_data_clean!C249&gt;Quartile!$A$4,"💎 Ultra Premium Brand",smartphones_data_clean!C249&gt;Quartile!$A$3,"🪙 Premium Brand",smartphones_data_clean!C249&gt;Quartile!$A$2,"🔥Affordable Brand",TRUE,"✨ Bronze Brand")</f>
        <v>🔥Affordable Brand</v>
      </c>
      <c r="X249" t="str" cm="1">
        <f t="array" ref="X249">_xlfn.IFS(D249&lt;=Quartile!$D$2,"Low rating",D249&lt;=Quartile!$D$3,"Medium rating",D249&lt;=Quartile!$D$4,"High rating",TRUE,"Extra High Rating")</f>
        <v>High rating</v>
      </c>
      <c r="Y249">
        <f t="shared" si="6"/>
        <v>1037.1500000000001</v>
      </c>
      <c r="Z249" s="14">
        <f t="shared" si="7"/>
        <v>5.458971524817096E-2</v>
      </c>
    </row>
    <row r="250" spans="1:26" x14ac:dyDescent="0.25">
      <c r="A250" t="s">
        <v>260</v>
      </c>
      <c r="B250" t="s">
        <v>306</v>
      </c>
      <c r="C250">
        <v>19990</v>
      </c>
      <c r="D250" s="1">
        <v>8</v>
      </c>
      <c r="E250">
        <v>1</v>
      </c>
      <c r="F250" t="s">
        <v>72</v>
      </c>
      <c r="G250">
        <v>8</v>
      </c>
      <c r="H250">
        <v>2.2000000000000002</v>
      </c>
      <c r="I250" s="2">
        <v>5000</v>
      </c>
      <c r="J250">
        <v>1</v>
      </c>
      <c r="K250">
        <v>33</v>
      </c>
      <c r="L250">
        <v>6</v>
      </c>
      <c r="M250">
        <v>128</v>
      </c>
      <c r="N250">
        <v>6.8</v>
      </c>
      <c r="O250">
        <v>60</v>
      </c>
      <c r="P250">
        <v>3</v>
      </c>
      <c r="Q250" t="s">
        <v>73</v>
      </c>
      <c r="R250">
        <v>108</v>
      </c>
      <c r="S250">
        <v>32</v>
      </c>
      <c r="T250">
        <v>1</v>
      </c>
      <c r="U250">
        <v>2400</v>
      </c>
      <c r="V250">
        <v>1080</v>
      </c>
      <c r="W250" t="str" cm="1">
        <f t="array" ref="W250">_xlfn.IFS(smartphones_data_clean!C250&gt;Quartile!$A$4,"💎 Ultra Premium Brand",smartphones_data_clean!C250&gt;Quartile!$A$3,"🪙 Premium Brand",smartphones_data_clean!C250&gt;Quartile!$A$2,"🔥Affordable Brand",TRUE,"✨ Bronze Brand")</f>
        <v>🔥Affordable Brand</v>
      </c>
      <c r="X250" t="str" cm="1">
        <f t="array" ref="X250">_xlfn.IFS(D250&lt;=Quartile!$D$2,"Low rating",D250&lt;=Quartile!$D$3,"Medium rating",D250&lt;=Quartile!$D$4,"High rating",TRUE,"Extra High Rating")</f>
        <v>High rating</v>
      </c>
      <c r="Y250">
        <f t="shared" si="6"/>
        <v>1034.45</v>
      </c>
      <c r="Z250" s="14">
        <f t="shared" si="7"/>
        <v>5.1748374187093549E-2</v>
      </c>
    </row>
    <row r="251" spans="1:26" x14ac:dyDescent="0.25">
      <c r="A251" t="s">
        <v>260</v>
      </c>
      <c r="B251" t="s">
        <v>307</v>
      </c>
      <c r="C251">
        <v>23990</v>
      </c>
      <c r="D251" s="1">
        <v>8.3000000000000007</v>
      </c>
      <c r="E251">
        <v>1</v>
      </c>
      <c r="F251" t="s">
        <v>72</v>
      </c>
      <c r="G251">
        <v>8</v>
      </c>
      <c r="H251">
        <v>2.9</v>
      </c>
      <c r="I251" s="2">
        <v>4400</v>
      </c>
      <c r="J251">
        <v>1</v>
      </c>
      <c r="K251">
        <v>68</v>
      </c>
      <c r="L251">
        <v>8</v>
      </c>
      <c r="M251">
        <v>128</v>
      </c>
      <c r="N251">
        <v>6.55</v>
      </c>
      <c r="O251">
        <v>144</v>
      </c>
      <c r="P251">
        <v>3</v>
      </c>
      <c r="Q251" t="s">
        <v>73</v>
      </c>
      <c r="R251">
        <v>50</v>
      </c>
      <c r="S251">
        <v>32</v>
      </c>
      <c r="T251">
        <v>0</v>
      </c>
      <c r="U251">
        <v>2460</v>
      </c>
      <c r="V251">
        <v>1080</v>
      </c>
      <c r="W251" t="str" cm="1">
        <f t="array" ref="W251">_xlfn.IFS(smartphones_data_clean!C251&gt;Quartile!$A$4,"💎 Ultra Premium Brand",smartphones_data_clean!C251&gt;Quartile!$A$3,"🪙 Premium Brand",smartphones_data_clean!C251&gt;Quartile!$A$2,"🔥Affordable Brand",TRUE,"✨ Bronze Brand")</f>
        <v>🪙 Premium Brand</v>
      </c>
      <c r="X251" t="str" cm="1">
        <f t="array" ref="X251">_xlfn.IFS(D251&lt;=Quartile!$D$2,"Low rating",D251&lt;=Quartile!$D$3,"Medium rating",D251&lt;=Quartile!$D$4,"High rating",TRUE,"Extra High Rating")</f>
        <v>High rating</v>
      </c>
      <c r="Y251">
        <f t="shared" si="6"/>
        <v>922.72500000000002</v>
      </c>
      <c r="Z251" s="14">
        <f t="shared" si="7"/>
        <v>3.8462901208837018E-2</v>
      </c>
    </row>
    <row r="252" spans="1:26" x14ac:dyDescent="0.25">
      <c r="A252" t="s">
        <v>260</v>
      </c>
      <c r="B252" t="s">
        <v>308</v>
      </c>
      <c r="C252">
        <v>41990</v>
      </c>
      <c r="D252" s="1">
        <v>7.80454545454546</v>
      </c>
      <c r="E252">
        <v>1</v>
      </c>
      <c r="F252" t="s">
        <v>72</v>
      </c>
      <c r="G252">
        <v>8</v>
      </c>
      <c r="H252">
        <v>3.2</v>
      </c>
      <c r="I252" s="2">
        <v>4450</v>
      </c>
      <c r="J252">
        <v>1</v>
      </c>
      <c r="K252">
        <v>125</v>
      </c>
      <c r="L252">
        <v>8</v>
      </c>
      <c r="M252">
        <v>128</v>
      </c>
      <c r="N252">
        <v>6.67</v>
      </c>
      <c r="O252">
        <v>144</v>
      </c>
      <c r="P252">
        <v>3</v>
      </c>
      <c r="Q252" t="s">
        <v>73</v>
      </c>
      <c r="R252">
        <v>200</v>
      </c>
      <c r="S252">
        <v>60</v>
      </c>
      <c r="T252">
        <v>0</v>
      </c>
      <c r="U252">
        <v>2400</v>
      </c>
      <c r="V252">
        <v>1080</v>
      </c>
      <c r="W252" t="str" cm="1">
        <f t="array" ref="W252">_xlfn.IFS(smartphones_data_clean!C252&gt;Quartile!$A$4,"💎 Ultra Premium Brand",smartphones_data_clean!C252&gt;Quartile!$A$3,"🪙 Premium Brand",smartphones_data_clean!C252&gt;Quartile!$A$2,"🔥Affordable Brand",TRUE,"✨ Bronze Brand")</f>
        <v>💎 Ultra Premium Brand</v>
      </c>
      <c r="X252" t="str" cm="1">
        <f t="array" ref="X252">_xlfn.IFS(D252&lt;=Quartile!$D$2,"Low rating",D252&lt;=Quartile!$D$3,"Medium rating",D252&lt;=Quartile!$D$4,"High rating",TRUE,"Extra High Rating")</f>
        <v>Medium rating</v>
      </c>
      <c r="Y252">
        <f t="shared" si="6"/>
        <v>938.50000000000011</v>
      </c>
      <c r="Z252" s="14">
        <f t="shared" si="7"/>
        <v>2.2350559657061207E-2</v>
      </c>
    </row>
    <row r="253" spans="1:26" x14ac:dyDescent="0.25">
      <c r="A253" t="s">
        <v>260</v>
      </c>
      <c r="B253" t="s">
        <v>309</v>
      </c>
      <c r="C253">
        <v>39999</v>
      </c>
      <c r="D253" s="1">
        <v>8.9</v>
      </c>
      <c r="E253">
        <v>1</v>
      </c>
      <c r="F253" t="s">
        <v>72</v>
      </c>
      <c r="G253">
        <v>8</v>
      </c>
      <c r="H253">
        <v>3.2</v>
      </c>
      <c r="I253" s="2">
        <v>4600</v>
      </c>
      <c r="J253">
        <v>1</v>
      </c>
      <c r="K253">
        <v>125</v>
      </c>
      <c r="L253">
        <v>8</v>
      </c>
      <c r="M253">
        <v>128</v>
      </c>
      <c r="N253">
        <v>6.7</v>
      </c>
      <c r="O253">
        <v>165</v>
      </c>
      <c r="P253">
        <v>3</v>
      </c>
      <c r="Q253" t="s">
        <v>73</v>
      </c>
      <c r="R253">
        <v>50</v>
      </c>
      <c r="S253">
        <v>60</v>
      </c>
      <c r="T253">
        <v>0</v>
      </c>
      <c r="U253">
        <v>2400</v>
      </c>
      <c r="V253">
        <v>1080</v>
      </c>
      <c r="W253" t="str" cm="1">
        <f t="array" ref="W253">_xlfn.IFS(smartphones_data_clean!C253&gt;Quartile!$A$4,"💎 Ultra Premium Brand",smartphones_data_clean!C253&gt;Quartile!$A$3,"🪙 Premium Brand",smartphones_data_clean!C253&gt;Quartile!$A$2,"🔥Affordable Brand",TRUE,"✨ Bronze Brand")</f>
        <v>💎 Ultra Premium Brand</v>
      </c>
      <c r="X253" t="str" cm="1">
        <f t="array" ref="X253">_xlfn.IFS(D253&lt;=Quartile!$D$2,"Low rating",D253&lt;=Quartile!$D$3,"Medium rating",D253&lt;=Quartile!$D$4,"High rating",TRUE,"Extra High Rating")</f>
        <v>Extra High Rating</v>
      </c>
      <c r="Y253">
        <f t="shared" si="6"/>
        <v>969.55000000000007</v>
      </c>
      <c r="Z253" s="14">
        <f t="shared" si="7"/>
        <v>2.4239355983899598E-2</v>
      </c>
    </row>
    <row r="254" spans="1:26" x14ac:dyDescent="0.25">
      <c r="A254" t="s">
        <v>260</v>
      </c>
      <c r="B254" t="s">
        <v>310</v>
      </c>
      <c r="C254">
        <v>19499</v>
      </c>
      <c r="D254" s="1">
        <v>8</v>
      </c>
      <c r="E254">
        <v>0</v>
      </c>
      <c r="F254" t="s">
        <v>72</v>
      </c>
      <c r="G254">
        <v>8</v>
      </c>
      <c r="H254">
        <v>2.2000000000000002</v>
      </c>
      <c r="I254" s="2">
        <v>5000</v>
      </c>
      <c r="J254">
        <v>1</v>
      </c>
      <c r="K254">
        <v>18</v>
      </c>
      <c r="L254">
        <v>6</v>
      </c>
      <c r="M254">
        <v>128</v>
      </c>
      <c r="N254">
        <v>6.5</v>
      </c>
      <c r="O254">
        <v>60</v>
      </c>
      <c r="P254">
        <v>4</v>
      </c>
      <c r="Q254" t="s">
        <v>73</v>
      </c>
      <c r="R254">
        <v>64</v>
      </c>
      <c r="S254">
        <v>16</v>
      </c>
      <c r="T254">
        <v>1</v>
      </c>
      <c r="U254">
        <v>2340</v>
      </c>
      <c r="V254">
        <v>1080</v>
      </c>
      <c r="W254" t="str" cm="1">
        <f t="array" ref="W254">_xlfn.IFS(smartphones_data_clean!C254&gt;Quartile!$A$4,"💎 Ultra Premium Brand",smartphones_data_clean!C254&gt;Quartile!$A$3,"🪙 Premium Brand",smartphones_data_clean!C254&gt;Quartile!$A$2,"🔥Affordable Brand",TRUE,"✨ Bronze Brand")</f>
        <v>🔥Affordable Brand</v>
      </c>
      <c r="X254" t="str" cm="1">
        <f t="array" ref="X254">_xlfn.IFS(D254&lt;=Quartile!$D$2,"Low rating",D254&lt;=Quartile!$D$3,"Medium rating",D254&lt;=Quartile!$D$4,"High rating",TRUE,"Extra High Rating")</f>
        <v>High rating</v>
      </c>
      <c r="Y254">
        <f t="shared" si="6"/>
        <v>1032.95</v>
      </c>
      <c r="Z254" s="14">
        <f t="shared" si="7"/>
        <v>5.2974511513410948E-2</v>
      </c>
    </row>
    <row r="255" spans="1:26" x14ac:dyDescent="0.25">
      <c r="A255" t="s">
        <v>260</v>
      </c>
      <c r="B255" t="s">
        <v>311</v>
      </c>
      <c r="C255">
        <v>11490</v>
      </c>
      <c r="D255" s="1">
        <v>6.8</v>
      </c>
      <c r="E255">
        <v>0</v>
      </c>
      <c r="F255" t="s">
        <v>83</v>
      </c>
      <c r="G255">
        <v>8</v>
      </c>
      <c r="H255">
        <v>2</v>
      </c>
      <c r="I255" s="2">
        <v>4000</v>
      </c>
      <c r="J255">
        <v>1</v>
      </c>
      <c r="K255">
        <v>10</v>
      </c>
      <c r="L255">
        <v>4</v>
      </c>
      <c r="M255">
        <v>64</v>
      </c>
      <c r="N255">
        <v>6.2</v>
      </c>
      <c r="O255">
        <v>60</v>
      </c>
      <c r="P255">
        <v>3</v>
      </c>
      <c r="Q255" t="s">
        <v>73</v>
      </c>
      <c r="R255">
        <v>13</v>
      </c>
      <c r="S255">
        <v>8</v>
      </c>
      <c r="T255">
        <v>1</v>
      </c>
      <c r="U255">
        <v>1520</v>
      </c>
      <c r="V255">
        <v>720</v>
      </c>
      <c r="W255" t="str" cm="1">
        <f t="array" ref="W255">_xlfn.IFS(smartphones_data_clean!C255&gt;Quartile!$A$4,"💎 Ultra Premium Brand",smartphones_data_clean!C255&gt;Quartile!$A$3,"🪙 Premium Brand",smartphones_data_clean!C255&gt;Quartile!$A$2,"🔥Affordable Brand",TRUE,"✨ Bronze Brand")</f>
        <v>✨ Bronze Brand</v>
      </c>
      <c r="X255" t="str" cm="1">
        <f t="array" ref="X255">_xlfn.IFS(D255&lt;=Quartile!$D$2,"Low rating",D255&lt;=Quartile!$D$3,"Medium rating",D255&lt;=Quartile!$D$4,"High rating",TRUE,"Extra High Rating")</f>
        <v>Low rating</v>
      </c>
      <c r="Y255">
        <f t="shared" si="6"/>
        <v>818.89999999999986</v>
      </c>
      <c r="Z255" s="14">
        <f t="shared" si="7"/>
        <v>7.1270670147954726E-2</v>
      </c>
    </row>
    <row r="256" spans="1:26" x14ac:dyDescent="0.25">
      <c r="A256" t="s">
        <v>260</v>
      </c>
      <c r="B256" t="s">
        <v>312</v>
      </c>
      <c r="C256">
        <v>49990</v>
      </c>
      <c r="D256" s="1">
        <v>8.9</v>
      </c>
      <c r="E256">
        <v>1</v>
      </c>
      <c r="F256" t="s">
        <v>72</v>
      </c>
      <c r="G256">
        <v>8</v>
      </c>
      <c r="H256">
        <v>3.2</v>
      </c>
      <c r="I256" s="2">
        <v>5000</v>
      </c>
      <c r="J256">
        <v>1</v>
      </c>
      <c r="K256">
        <v>68</v>
      </c>
      <c r="L256">
        <v>8</v>
      </c>
      <c r="M256">
        <v>128</v>
      </c>
      <c r="N256">
        <v>6.6</v>
      </c>
      <c r="O256">
        <v>144</v>
      </c>
      <c r="P256">
        <v>3</v>
      </c>
      <c r="Q256" t="s">
        <v>73</v>
      </c>
      <c r="R256">
        <v>50</v>
      </c>
      <c r="S256">
        <v>32</v>
      </c>
      <c r="T256">
        <v>0</v>
      </c>
      <c r="U256">
        <v>2400</v>
      </c>
      <c r="V256">
        <v>1080</v>
      </c>
      <c r="W256" t="str" cm="1">
        <f t="array" ref="W256">_xlfn.IFS(smartphones_data_clean!C256&gt;Quartile!$A$4,"💎 Ultra Premium Brand",smartphones_data_clean!C256&gt;Quartile!$A$3,"🪙 Premium Brand",smartphones_data_clean!C256&gt;Quartile!$A$2,"🔥Affordable Brand",TRUE,"✨ Bronze Brand")</f>
        <v>💎 Ultra Premium Brand</v>
      </c>
      <c r="X256" t="str" cm="1">
        <f t="array" ref="X256">_xlfn.IFS(D256&lt;=Quartile!$D$2,"Low rating",D256&lt;=Quartile!$D$3,"Medium rating",D256&lt;=Quartile!$D$4,"High rating",TRUE,"Extra High Rating")</f>
        <v>Extra High Rating</v>
      </c>
      <c r="Y256">
        <f t="shared" si="6"/>
        <v>1042.8</v>
      </c>
      <c r="Z256" s="14">
        <f t="shared" si="7"/>
        <v>2.086017203440688E-2</v>
      </c>
    </row>
    <row r="257" spans="1:26" x14ac:dyDescent="0.25">
      <c r="A257" t="s">
        <v>313</v>
      </c>
      <c r="B257" t="s">
        <v>314</v>
      </c>
      <c r="C257">
        <v>5249</v>
      </c>
      <c r="D257" s="1">
        <v>7.8122241086587474</v>
      </c>
      <c r="E257">
        <v>0</v>
      </c>
      <c r="F257" t="s">
        <v>220</v>
      </c>
      <c r="G257">
        <v>8</v>
      </c>
      <c r="H257">
        <v>1.6</v>
      </c>
      <c r="I257" s="2">
        <v>3000</v>
      </c>
      <c r="J257">
        <v>0</v>
      </c>
      <c r="K257">
        <v>33</v>
      </c>
      <c r="L257">
        <v>2</v>
      </c>
      <c r="M257">
        <v>16</v>
      </c>
      <c r="N257">
        <v>5.45</v>
      </c>
      <c r="O257">
        <v>60</v>
      </c>
      <c r="P257">
        <v>1</v>
      </c>
      <c r="Q257" t="s">
        <v>73</v>
      </c>
      <c r="R257">
        <v>5</v>
      </c>
      <c r="S257">
        <v>5</v>
      </c>
      <c r="T257">
        <v>1</v>
      </c>
      <c r="U257">
        <v>1440</v>
      </c>
      <c r="V257">
        <v>720</v>
      </c>
      <c r="W257" t="str" cm="1">
        <f t="array" ref="W257">_xlfn.IFS(smartphones_data_clean!C257&gt;Quartile!$A$4,"💎 Ultra Premium Brand",smartphones_data_clean!C257&gt;Quartile!$A$3,"🪙 Premium Brand",smartphones_data_clean!C257&gt;Quartile!$A$2,"🔥Affordable Brand",TRUE,"✨ Bronze Brand")</f>
        <v>✨ Bronze Brand</v>
      </c>
      <c r="X257" t="str" cm="1">
        <f t="array" ref="X257">_xlfn.IFS(D257&lt;=Quartile!$D$2,"Low rating",D257&lt;=Quartile!$D$3,"Medium rating",D257&lt;=Quartile!$D$4,"High rating",TRUE,"Extra High Rating")</f>
        <v>Medium rating</v>
      </c>
      <c r="Y257">
        <f t="shared" si="6"/>
        <v>611.1</v>
      </c>
      <c r="Z257" s="14">
        <f t="shared" si="7"/>
        <v>0.11642217565250525</v>
      </c>
    </row>
    <row r="258" spans="1:26" x14ac:dyDescent="0.25">
      <c r="A258" t="s">
        <v>313</v>
      </c>
      <c r="B258" t="s">
        <v>315</v>
      </c>
      <c r="C258">
        <v>8999</v>
      </c>
      <c r="D258" s="1">
        <v>6.4</v>
      </c>
      <c r="E258">
        <v>0</v>
      </c>
      <c r="F258" t="s">
        <v>220</v>
      </c>
      <c r="G258">
        <v>8</v>
      </c>
      <c r="H258">
        <v>1.6</v>
      </c>
      <c r="I258" s="2">
        <v>5050</v>
      </c>
      <c r="J258">
        <v>0</v>
      </c>
      <c r="K258">
        <v>33</v>
      </c>
      <c r="L258">
        <v>4</v>
      </c>
      <c r="M258">
        <v>64</v>
      </c>
      <c r="N258">
        <v>6.52</v>
      </c>
      <c r="O258">
        <v>60</v>
      </c>
      <c r="P258">
        <v>2</v>
      </c>
      <c r="Q258" t="s">
        <v>73</v>
      </c>
      <c r="R258">
        <v>13</v>
      </c>
      <c r="S258">
        <v>5</v>
      </c>
      <c r="T258">
        <v>1</v>
      </c>
      <c r="U258">
        <v>1600</v>
      </c>
      <c r="V258">
        <v>720</v>
      </c>
      <c r="W258" t="str" cm="1">
        <f t="array" ref="W258">_xlfn.IFS(smartphones_data_clean!C258&gt;Quartile!$A$4,"💎 Ultra Premium Brand",smartphones_data_clean!C258&gt;Quartile!$A$3,"🪙 Premium Brand",smartphones_data_clean!C258&gt;Quartile!$A$2,"🔥Affordable Brand",TRUE,"✨ Bronze Brand")</f>
        <v>✨ Bronze Brand</v>
      </c>
      <c r="X258" t="str" cm="1">
        <f t="array" ref="X258">_xlfn.IFS(D258&lt;=Quartile!$D$2,"Low rating",D258&lt;=Quartile!$D$3,"Medium rating",D258&lt;=Quartile!$D$4,"High rating",TRUE,"Extra High Rating")</f>
        <v>Low rating</v>
      </c>
      <c r="Y258">
        <f t="shared" ref="Y258:Y321" si="8">((G258*0.1)+ (H258*0.25)+(I258*0.2)+(K258*0.1)+(L258*0.2)+(M258*0.2)+(O258*0.05))</f>
        <v>1031.0999999999999</v>
      </c>
      <c r="Z258" s="14">
        <f t="shared" ref="Z258:Z321" si="9">Y258/C258</f>
        <v>0.11457939771085675</v>
      </c>
    </row>
    <row r="259" spans="1:26" x14ac:dyDescent="0.25">
      <c r="A259" t="s">
        <v>313</v>
      </c>
      <c r="B259" t="s">
        <v>316</v>
      </c>
      <c r="C259">
        <v>9499</v>
      </c>
      <c r="D259" s="1">
        <v>6.2</v>
      </c>
      <c r="E259">
        <v>0</v>
      </c>
      <c r="F259" t="s">
        <v>220</v>
      </c>
      <c r="G259">
        <v>8</v>
      </c>
      <c r="H259">
        <v>1.6</v>
      </c>
      <c r="I259" s="2">
        <v>5050</v>
      </c>
      <c r="J259">
        <v>1</v>
      </c>
      <c r="K259">
        <v>10</v>
      </c>
      <c r="L259">
        <v>3</v>
      </c>
      <c r="M259">
        <v>32</v>
      </c>
      <c r="N259">
        <v>6.74</v>
      </c>
      <c r="O259">
        <v>60</v>
      </c>
      <c r="P259">
        <v>3</v>
      </c>
      <c r="Q259" t="s">
        <v>73</v>
      </c>
      <c r="R259">
        <v>13</v>
      </c>
      <c r="S259">
        <v>5</v>
      </c>
      <c r="T259">
        <v>1</v>
      </c>
      <c r="U259">
        <v>1600</v>
      </c>
      <c r="V259">
        <v>720</v>
      </c>
      <c r="W259" t="str" cm="1">
        <f t="array" ref="W259">_xlfn.IFS(smartphones_data_clean!C259&gt;Quartile!$A$4,"💎 Ultra Premium Brand",smartphones_data_clean!C259&gt;Quartile!$A$3,"🪙 Premium Brand",smartphones_data_clean!C259&gt;Quartile!$A$2,"🔥Affordable Brand",TRUE,"✨ Bronze Brand")</f>
        <v>✨ Bronze Brand</v>
      </c>
      <c r="X259" t="str" cm="1">
        <f t="array" ref="X259">_xlfn.IFS(D259&lt;=Quartile!$D$2,"Low rating",D259&lt;=Quartile!$D$3,"Medium rating",D259&lt;=Quartile!$D$4,"High rating",TRUE,"Extra High Rating")</f>
        <v>Low rating</v>
      </c>
      <c r="Y259">
        <f t="shared" si="8"/>
        <v>1022.2</v>
      </c>
      <c r="Z259" s="14">
        <f t="shared" si="9"/>
        <v>0.10761132750815876</v>
      </c>
    </row>
    <row r="260" spans="1:26" x14ac:dyDescent="0.25">
      <c r="A260" t="s">
        <v>313</v>
      </c>
      <c r="B260" t="s">
        <v>317</v>
      </c>
      <c r="C260">
        <v>10499</v>
      </c>
      <c r="D260" s="1">
        <v>7</v>
      </c>
      <c r="E260">
        <v>0</v>
      </c>
      <c r="F260" t="s">
        <v>220</v>
      </c>
      <c r="G260">
        <v>8</v>
      </c>
      <c r="H260">
        <v>1.6</v>
      </c>
      <c r="I260" s="2">
        <v>5000</v>
      </c>
      <c r="J260">
        <v>1</v>
      </c>
      <c r="K260">
        <v>10</v>
      </c>
      <c r="L260">
        <v>4</v>
      </c>
      <c r="M260">
        <v>64</v>
      </c>
      <c r="N260">
        <v>6.52</v>
      </c>
      <c r="O260">
        <v>90</v>
      </c>
      <c r="P260">
        <v>2</v>
      </c>
      <c r="Q260" t="s">
        <v>73</v>
      </c>
      <c r="R260">
        <v>50</v>
      </c>
      <c r="S260">
        <v>8</v>
      </c>
      <c r="T260">
        <v>1</v>
      </c>
      <c r="U260">
        <v>1600</v>
      </c>
      <c r="V260">
        <v>720</v>
      </c>
      <c r="W260" t="str" cm="1">
        <f t="array" ref="W260">_xlfn.IFS(smartphones_data_clean!C260&gt;Quartile!$A$4,"💎 Ultra Premium Brand",smartphones_data_clean!C260&gt;Quartile!$A$3,"🪙 Premium Brand",smartphones_data_clean!C260&gt;Quartile!$A$2,"🔥Affordable Brand",TRUE,"✨ Bronze Brand")</f>
        <v>✨ Bronze Brand</v>
      </c>
      <c r="X260" t="str" cm="1">
        <f t="array" ref="X260">_xlfn.IFS(D260&lt;=Quartile!$D$2,"Low rating",D260&lt;=Quartile!$D$3,"Medium rating",D260&lt;=Quartile!$D$4,"High rating",TRUE,"Extra High Rating")</f>
        <v>Low rating</v>
      </c>
      <c r="Y260">
        <f t="shared" si="8"/>
        <v>1020.3</v>
      </c>
      <c r="Z260" s="14">
        <f t="shared" si="9"/>
        <v>9.7180683874654727E-2</v>
      </c>
    </row>
    <row r="261" spans="1:26" x14ac:dyDescent="0.25">
      <c r="A261" t="s">
        <v>313</v>
      </c>
      <c r="B261" t="s">
        <v>318</v>
      </c>
      <c r="C261">
        <v>11999</v>
      </c>
      <c r="D261" s="1">
        <v>7.1</v>
      </c>
      <c r="E261">
        <v>0</v>
      </c>
      <c r="F261" t="s">
        <v>220</v>
      </c>
      <c r="G261">
        <v>8</v>
      </c>
      <c r="H261">
        <v>1.6</v>
      </c>
      <c r="I261" s="2">
        <v>5050</v>
      </c>
      <c r="J261">
        <v>1</v>
      </c>
      <c r="K261">
        <v>18</v>
      </c>
      <c r="L261">
        <v>4</v>
      </c>
      <c r="M261">
        <v>64</v>
      </c>
      <c r="N261">
        <v>6.5</v>
      </c>
      <c r="O261">
        <v>90</v>
      </c>
      <c r="P261">
        <v>3</v>
      </c>
      <c r="Q261" t="s">
        <v>73</v>
      </c>
      <c r="R261">
        <v>50</v>
      </c>
      <c r="S261">
        <v>8</v>
      </c>
      <c r="T261">
        <v>1</v>
      </c>
      <c r="U261">
        <v>1600</v>
      </c>
      <c r="V261">
        <v>720</v>
      </c>
      <c r="W261" t="str" cm="1">
        <f t="array" ref="W261">_xlfn.IFS(smartphones_data_clean!C261&gt;Quartile!$A$4,"💎 Ultra Premium Brand",smartphones_data_clean!C261&gt;Quartile!$A$3,"🪙 Premium Brand",smartphones_data_clean!C261&gt;Quartile!$A$2,"🔥Affordable Brand",TRUE,"✨ Bronze Brand")</f>
        <v>✨ Bronze Brand</v>
      </c>
      <c r="X261" t="str" cm="1">
        <f t="array" ref="X261">_xlfn.IFS(D261&lt;=Quartile!$D$2,"Low rating",D261&lt;=Quartile!$D$3,"Medium rating",D261&lt;=Quartile!$D$4,"High rating",TRUE,"Extra High Rating")</f>
        <v>Low rating</v>
      </c>
      <c r="Y261">
        <f t="shared" si="8"/>
        <v>1031.0999999999999</v>
      </c>
      <c r="Z261" s="14">
        <f t="shared" si="9"/>
        <v>8.5932161013417774E-2</v>
      </c>
    </row>
    <row r="262" spans="1:26" x14ac:dyDescent="0.25">
      <c r="A262" t="s">
        <v>313</v>
      </c>
      <c r="B262" t="s">
        <v>319</v>
      </c>
      <c r="C262">
        <v>13499</v>
      </c>
      <c r="D262" s="1">
        <v>7.5</v>
      </c>
      <c r="E262">
        <v>0</v>
      </c>
      <c r="F262" t="s">
        <v>220</v>
      </c>
      <c r="G262">
        <v>8</v>
      </c>
      <c r="H262">
        <v>1.6</v>
      </c>
      <c r="I262" s="2">
        <v>5050</v>
      </c>
      <c r="J262">
        <v>1</v>
      </c>
      <c r="K262">
        <v>18</v>
      </c>
      <c r="L262">
        <v>6</v>
      </c>
      <c r="M262">
        <v>128</v>
      </c>
      <c r="N262">
        <v>6.5</v>
      </c>
      <c r="O262">
        <v>90</v>
      </c>
      <c r="P262">
        <v>3</v>
      </c>
      <c r="Q262" t="s">
        <v>73</v>
      </c>
      <c r="R262">
        <v>50</v>
      </c>
      <c r="S262">
        <v>8</v>
      </c>
      <c r="T262">
        <v>1</v>
      </c>
      <c r="U262">
        <v>1600</v>
      </c>
      <c r="V262">
        <v>720</v>
      </c>
      <c r="W262" t="str" cm="1">
        <f t="array" ref="W262">_xlfn.IFS(smartphones_data_clean!C262&gt;Quartile!$A$4,"💎 Ultra Premium Brand",smartphones_data_clean!C262&gt;Quartile!$A$3,"🪙 Premium Brand",smartphones_data_clean!C262&gt;Quartile!$A$2,"🔥Affordable Brand",TRUE,"✨ Bronze Brand")</f>
        <v>🔥Affordable Brand</v>
      </c>
      <c r="X262" t="str" cm="1">
        <f t="array" ref="X262">_xlfn.IFS(D262&lt;=Quartile!$D$2,"Low rating",D262&lt;=Quartile!$D$3,"Medium rating",D262&lt;=Quartile!$D$4,"High rating",TRUE,"Extra High Rating")</f>
        <v>Low rating</v>
      </c>
      <c r="Y262">
        <f t="shared" si="8"/>
        <v>1044.3</v>
      </c>
      <c r="Z262" s="14">
        <f t="shared" si="9"/>
        <v>7.7361286021186748E-2</v>
      </c>
    </row>
    <row r="263" spans="1:26" x14ac:dyDescent="0.25">
      <c r="A263" t="s">
        <v>313</v>
      </c>
      <c r="B263" t="s">
        <v>320</v>
      </c>
      <c r="C263">
        <v>28498</v>
      </c>
      <c r="D263" s="1">
        <v>8.1</v>
      </c>
      <c r="E263">
        <v>1</v>
      </c>
      <c r="F263" t="s">
        <v>72</v>
      </c>
      <c r="G263">
        <v>8</v>
      </c>
      <c r="H263">
        <v>2.2000000000000002</v>
      </c>
      <c r="I263" s="2">
        <v>4500</v>
      </c>
      <c r="J263">
        <v>1</v>
      </c>
      <c r="K263">
        <v>20</v>
      </c>
      <c r="L263">
        <v>6</v>
      </c>
      <c r="M263">
        <v>128</v>
      </c>
      <c r="N263">
        <v>6.58</v>
      </c>
      <c r="O263">
        <v>120</v>
      </c>
      <c r="P263">
        <v>3</v>
      </c>
      <c r="Q263" t="s">
        <v>73</v>
      </c>
      <c r="R263">
        <v>50</v>
      </c>
      <c r="S263">
        <v>8</v>
      </c>
      <c r="T263">
        <v>1</v>
      </c>
      <c r="U263">
        <v>2400</v>
      </c>
      <c r="V263">
        <v>1080</v>
      </c>
      <c r="W263" t="str" cm="1">
        <f t="array" ref="W263">_xlfn.IFS(smartphones_data_clean!C263&gt;Quartile!$A$4,"💎 Ultra Premium Brand",smartphones_data_clean!C263&gt;Quartile!$A$3,"🪙 Premium Brand",smartphones_data_clean!C263&gt;Quartile!$A$2,"🔥Affordable Brand",TRUE,"✨ Bronze Brand")</f>
        <v>🪙 Premium Brand</v>
      </c>
      <c r="X263" t="str" cm="1">
        <f t="array" ref="X263">_xlfn.IFS(D263&lt;=Quartile!$D$2,"Low rating",D263&lt;=Quartile!$D$3,"Medium rating",D263&lt;=Quartile!$D$4,"High rating",TRUE,"Extra High Rating")</f>
        <v>High rating</v>
      </c>
      <c r="Y263">
        <f t="shared" si="8"/>
        <v>936.15000000000009</v>
      </c>
      <c r="Z263" s="14">
        <f t="shared" si="9"/>
        <v>3.2849673661309566E-2</v>
      </c>
    </row>
    <row r="264" spans="1:26" x14ac:dyDescent="0.25">
      <c r="A264" t="s">
        <v>313</v>
      </c>
      <c r="B264" t="s">
        <v>321</v>
      </c>
      <c r="C264">
        <v>46999</v>
      </c>
      <c r="D264" s="1">
        <v>7.8182130584192464</v>
      </c>
      <c r="E264">
        <v>1</v>
      </c>
      <c r="F264" t="s">
        <v>72</v>
      </c>
      <c r="G264">
        <v>8</v>
      </c>
      <c r="H264">
        <v>3</v>
      </c>
      <c r="I264" s="2">
        <v>6000</v>
      </c>
      <c r="J264">
        <v>1</v>
      </c>
      <c r="K264">
        <v>65</v>
      </c>
      <c r="L264">
        <v>12</v>
      </c>
      <c r="M264">
        <v>256</v>
      </c>
      <c r="N264">
        <v>6.9</v>
      </c>
      <c r="O264">
        <v>120</v>
      </c>
      <c r="P264">
        <v>1</v>
      </c>
      <c r="Q264" t="s">
        <v>73</v>
      </c>
      <c r="R264">
        <v>200</v>
      </c>
      <c r="S264">
        <v>32</v>
      </c>
      <c r="T264">
        <v>1</v>
      </c>
      <c r="U264">
        <v>3200</v>
      </c>
      <c r="V264">
        <v>1400</v>
      </c>
      <c r="W264" t="str" cm="1">
        <f t="array" ref="W264">_xlfn.IFS(smartphones_data_clean!C264&gt;Quartile!$A$4,"💎 Ultra Premium Brand",smartphones_data_clean!C264&gt;Quartile!$A$3,"🪙 Premium Brand",smartphones_data_clean!C264&gt;Quartile!$A$2,"🔥Affordable Brand",TRUE,"✨ Bronze Brand")</f>
        <v>💎 Ultra Premium Brand</v>
      </c>
      <c r="X264" t="str" cm="1">
        <f t="array" ref="X264">_xlfn.IFS(D264&lt;=Quartile!$D$2,"Low rating",D264&lt;=Quartile!$D$3,"Medium rating",D264&lt;=Quartile!$D$4,"High rating",TRUE,"Extra High Rating")</f>
        <v>Medium rating</v>
      </c>
      <c r="Y264">
        <f t="shared" si="8"/>
        <v>1267.6500000000001</v>
      </c>
      <c r="Z264" s="14">
        <f t="shared" si="9"/>
        <v>2.697185046490351E-2</v>
      </c>
    </row>
    <row r="265" spans="1:26" x14ac:dyDescent="0.25">
      <c r="A265" t="s">
        <v>313</v>
      </c>
      <c r="B265" t="s">
        <v>322</v>
      </c>
      <c r="C265">
        <v>17990</v>
      </c>
      <c r="D265" s="1">
        <v>8.1999999999999993</v>
      </c>
      <c r="E265">
        <v>1</v>
      </c>
      <c r="F265" t="s">
        <v>72</v>
      </c>
      <c r="G265">
        <v>8</v>
      </c>
      <c r="H265">
        <v>2</v>
      </c>
      <c r="I265" s="2">
        <v>4470</v>
      </c>
      <c r="J265">
        <v>1</v>
      </c>
      <c r="K265">
        <v>18</v>
      </c>
      <c r="L265">
        <v>6</v>
      </c>
      <c r="M265">
        <v>128</v>
      </c>
      <c r="N265">
        <v>6.67</v>
      </c>
      <c r="O265">
        <v>60</v>
      </c>
      <c r="P265">
        <v>4</v>
      </c>
      <c r="Q265" t="s">
        <v>73</v>
      </c>
      <c r="R265">
        <v>48</v>
      </c>
      <c r="S265">
        <v>16</v>
      </c>
      <c r="T265">
        <v>1</v>
      </c>
      <c r="U265">
        <v>2400</v>
      </c>
      <c r="V265">
        <v>1080</v>
      </c>
      <c r="W265" t="str" cm="1">
        <f t="array" ref="W265">_xlfn.IFS(smartphones_data_clean!C265&gt;Quartile!$A$4,"💎 Ultra Premium Brand",smartphones_data_clean!C265&gt;Quartile!$A$3,"🪙 Premium Brand",smartphones_data_clean!C265&gt;Quartile!$A$2,"🔥Affordable Brand",TRUE,"✨ Bronze Brand")</f>
        <v>🔥Affordable Brand</v>
      </c>
      <c r="X265" t="str" cm="1">
        <f t="array" ref="X265">_xlfn.IFS(D265&lt;=Quartile!$D$2,"Low rating",D265&lt;=Quartile!$D$3,"Medium rating",D265&lt;=Quartile!$D$4,"High rating",TRUE,"Extra High Rating")</f>
        <v>High rating</v>
      </c>
      <c r="Y265">
        <f t="shared" si="8"/>
        <v>926.9</v>
      </c>
      <c r="Z265" s="14">
        <f t="shared" si="9"/>
        <v>5.1523068371317399E-2</v>
      </c>
    </row>
    <row r="266" spans="1:26" x14ac:dyDescent="0.25">
      <c r="A266" t="s">
        <v>313</v>
      </c>
      <c r="B266" t="s">
        <v>323</v>
      </c>
      <c r="C266">
        <v>41990</v>
      </c>
      <c r="D266" s="1">
        <v>8.5</v>
      </c>
      <c r="E266">
        <v>1</v>
      </c>
      <c r="F266" t="s">
        <v>72</v>
      </c>
      <c r="G266">
        <v>8</v>
      </c>
      <c r="H266">
        <v>2.2000000000000002</v>
      </c>
      <c r="I266" s="2">
        <v>4200</v>
      </c>
      <c r="J266">
        <v>1</v>
      </c>
      <c r="K266">
        <v>33</v>
      </c>
      <c r="L266">
        <v>6</v>
      </c>
      <c r="M266">
        <v>128</v>
      </c>
      <c r="N266">
        <v>6.43</v>
      </c>
      <c r="O266">
        <v>90</v>
      </c>
      <c r="P266">
        <v>2</v>
      </c>
      <c r="Q266" t="s">
        <v>73</v>
      </c>
      <c r="R266">
        <v>50</v>
      </c>
      <c r="S266">
        <v>16</v>
      </c>
      <c r="T266">
        <v>1</v>
      </c>
      <c r="U266">
        <v>2400</v>
      </c>
      <c r="V266">
        <v>1080</v>
      </c>
      <c r="W266" t="str" cm="1">
        <f t="array" ref="W266">_xlfn.IFS(smartphones_data_clean!C266&gt;Quartile!$A$4,"💎 Ultra Premium Brand",smartphones_data_clean!C266&gt;Quartile!$A$3,"🪙 Premium Brand",smartphones_data_clean!C266&gt;Quartile!$A$2,"🔥Affordable Brand",TRUE,"✨ Bronze Brand")</f>
        <v>💎 Ultra Premium Brand</v>
      </c>
      <c r="X266" t="str" cm="1">
        <f t="array" ref="X266">_xlfn.IFS(D266&lt;=Quartile!$D$2,"Low rating",D266&lt;=Quartile!$D$3,"Medium rating",D266&lt;=Quartile!$D$4,"High rating",TRUE,"Extra High Rating")</f>
        <v>Extra High Rating</v>
      </c>
      <c r="Y266">
        <f t="shared" si="8"/>
        <v>875.95</v>
      </c>
      <c r="Z266" s="14">
        <f t="shared" si="9"/>
        <v>2.0860919266492021E-2</v>
      </c>
    </row>
    <row r="267" spans="1:26" x14ac:dyDescent="0.25">
      <c r="A267" t="s">
        <v>313</v>
      </c>
      <c r="B267" t="s">
        <v>324</v>
      </c>
      <c r="C267">
        <v>34999</v>
      </c>
      <c r="D267" s="1">
        <v>7.6</v>
      </c>
      <c r="E267">
        <v>1</v>
      </c>
      <c r="F267" t="s">
        <v>72</v>
      </c>
      <c r="G267">
        <v>8</v>
      </c>
      <c r="H267">
        <v>2.2999999999999998</v>
      </c>
      <c r="I267" s="2">
        <v>6000</v>
      </c>
      <c r="J267">
        <v>1</v>
      </c>
      <c r="K267">
        <v>33</v>
      </c>
      <c r="L267">
        <v>6</v>
      </c>
      <c r="M267">
        <v>64</v>
      </c>
      <c r="N267">
        <v>6.81</v>
      </c>
      <c r="O267">
        <v>60</v>
      </c>
      <c r="P267">
        <v>4</v>
      </c>
      <c r="Q267" t="s">
        <v>73</v>
      </c>
      <c r="R267">
        <v>108</v>
      </c>
      <c r="S267">
        <v>32</v>
      </c>
      <c r="T267">
        <v>1</v>
      </c>
      <c r="U267">
        <v>2400</v>
      </c>
      <c r="V267">
        <v>1080</v>
      </c>
      <c r="W267" t="str" cm="1">
        <f t="array" ref="W267">_xlfn.IFS(smartphones_data_clean!C267&gt;Quartile!$A$4,"💎 Ultra Premium Brand",smartphones_data_clean!C267&gt;Quartile!$A$3,"🪙 Premium Brand",smartphones_data_clean!C267&gt;Quartile!$A$2,"🔥Affordable Brand",TRUE,"✨ Bronze Brand")</f>
        <v>🪙 Premium Brand</v>
      </c>
      <c r="X267" t="str" cm="1">
        <f t="array" ref="X267">_xlfn.IFS(D267&lt;=Quartile!$D$2,"Low rating",D267&lt;=Quartile!$D$3,"Medium rating",D267&lt;=Quartile!$D$4,"High rating",TRUE,"Extra High Rating")</f>
        <v>Medium rating</v>
      </c>
      <c r="Y267">
        <f t="shared" si="8"/>
        <v>1221.675</v>
      </c>
      <c r="Z267" s="14">
        <f t="shared" si="9"/>
        <v>3.4905997314208979E-2</v>
      </c>
    </row>
    <row r="268" spans="1:26" x14ac:dyDescent="0.25">
      <c r="A268" t="s">
        <v>313</v>
      </c>
      <c r="B268" t="s">
        <v>325</v>
      </c>
      <c r="C268">
        <v>39990</v>
      </c>
      <c r="D268" s="1">
        <v>8.6999999999999993</v>
      </c>
      <c r="E268">
        <v>1</v>
      </c>
      <c r="F268" t="s">
        <v>72</v>
      </c>
      <c r="G268">
        <v>8</v>
      </c>
      <c r="H268">
        <v>3.2</v>
      </c>
      <c r="I268" s="2">
        <v>6000</v>
      </c>
      <c r="J268">
        <v>1</v>
      </c>
      <c r="K268">
        <v>33</v>
      </c>
      <c r="L268">
        <v>6</v>
      </c>
      <c r="M268">
        <v>128</v>
      </c>
      <c r="N268">
        <v>6.51</v>
      </c>
      <c r="O268">
        <v>144</v>
      </c>
      <c r="P268">
        <v>4</v>
      </c>
      <c r="Q268" t="s">
        <v>98</v>
      </c>
      <c r="R268">
        <v>200</v>
      </c>
      <c r="S268">
        <v>16</v>
      </c>
      <c r="T268">
        <v>1</v>
      </c>
      <c r="U268">
        <v>2400</v>
      </c>
      <c r="V268">
        <v>1080</v>
      </c>
      <c r="W268" t="str" cm="1">
        <f t="array" ref="W268">_xlfn.IFS(smartphones_data_clean!C268&gt;Quartile!$A$4,"💎 Ultra Premium Brand",smartphones_data_clean!C268&gt;Quartile!$A$3,"🪙 Premium Brand",smartphones_data_clean!C268&gt;Quartile!$A$2,"🔥Affordable Brand",TRUE,"✨ Bronze Brand")</f>
        <v>💎 Ultra Premium Brand</v>
      </c>
      <c r="X268" t="str" cm="1">
        <f t="array" ref="X268">_xlfn.IFS(D268&lt;=Quartile!$D$2,"Low rating",D268&lt;=Quartile!$D$3,"Medium rating",D268&lt;=Quartile!$D$4,"High rating",TRUE,"Extra High Rating")</f>
        <v>Extra High Rating</v>
      </c>
      <c r="Y268">
        <f t="shared" si="8"/>
        <v>1238.8999999999999</v>
      </c>
      <c r="Z268" s="14">
        <f t="shared" si="9"/>
        <v>3.0980245061265312E-2</v>
      </c>
    </row>
    <row r="269" spans="1:26" x14ac:dyDescent="0.25">
      <c r="A269" t="s">
        <v>313</v>
      </c>
      <c r="B269" t="s">
        <v>326</v>
      </c>
      <c r="C269">
        <v>49990</v>
      </c>
      <c r="D269" s="1">
        <v>7.8242634315424615</v>
      </c>
      <c r="E269">
        <v>1</v>
      </c>
      <c r="F269" t="s">
        <v>72</v>
      </c>
      <c r="G269">
        <v>8</v>
      </c>
      <c r="H269">
        <v>3.2</v>
      </c>
      <c r="I269" s="2">
        <v>6000</v>
      </c>
      <c r="J269">
        <v>1</v>
      </c>
      <c r="K269">
        <v>44</v>
      </c>
      <c r="L269">
        <v>8</v>
      </c>
      <c r="M269">
        <v>128</v>
      </c>
      <c r="N269">
        <v>6.51</v>
      </c>
      <c r="O269">
        <v>144</v>
      </c>
      <c r="P269">
        <v>4</v>
      </c>
      <c r="Q269" t="s">
        <v>73</v>
      </c>
      <c r="R269">
        <v>200</v>
      </c>
      <c r="S269">
        <v>32</v>
      </c>
      <c r="T269">
        <v>1</v>
      </c>
      <c r="U269">
        <v>2408</v>
      </c>
      <c r="V269">
        <v>1080</v>
      </c>
      <c r="W269" t="str" cm="1">
        <f t="array" ref="W269">_xlfn.IFS(smartphones_data_clean!C269&gt;Quartile!$A$4,"💎 Ultra Premium Brand",smartphones_data_clean!C269&gt;Quartile!$A$3,"🪙 Premium Brand",smartphones_data_clean!C269&gt;Quartile!$A$2,"🔥Affordable Brand",TRUE,"✨ Bronze Brand")</f>
        <v>💎 Ultra Premium Brand</v>
      </c>
      <c r="X269" t="str" cm="1">
        <f t="array" ref="X269">_xlfn.IFS(D269&lt;=Quartile!$D$2,"Low rating",D269&lt;=Quartile!$D$3,"Medium rating",D269&lt;=Quartile!$D$4,"High rating",TRUE,"Extra High Rating")</f>
        <v>Medium rating</v>
      </c>
      <c r="Y269">
        <f t="shared" si="8"/>
        <v>1240.3999999999999</v>
      </c>
      <c r="Z269" s="14">
        <f t="shared" si="9"/>
        <v>2.48129625925185E-2</v>
      </c>
    </row>
    <row r="270" spans="1:26" x14ac:dyDescent="0.25">
      <c r="A270" t="s">
        <v>327</v>
      </c>
      <c r="B270" t="s">
        <v>328</v>
      </c>
      <c r="C270">
        <v>26749</v>
      </c>
      <c r="D270" s="1">
        <v>8.5</v>
      </c>
      <c r="E270">
        <v>1</v>
      </c>
      <c r="F270" t="s">
        <v>72</v>
      </c>
      <c r="G270">
        <v>8</v>
      </c>
      <c r="H270">
        <v>2.5</v>
      </c>
      <c r="I270" s="2">
        <v>4500</v>
      </c>
      <c r="J270">
        <v>1</v>
      </c>
      <c r="K270">
        <v>33</v>
      </c>
      <c r="L270">
        <v>8</v>
      </c>
      <c r="M270">
        <v>128</v>
      </c>
      <c r="N270">
        <v>6.55</v>
      </c>
      <c r="O270">
        <v>120</v>
      </c>
      <c r="P270">
        <v>2</v>
      </c>
      <c r="Q270" t="s">
        <v>73</v>
      </c>
      <c r="R270">
        <v>50</v>
      </c>
      <c r="S270">
        <v>16</v>
      </c>
      <c r="T270">
        <v>0</v>
      </c>
      <c r="U270">
        <v>2400</v>
      </c>
      <c r="V270">
        <v>1080</v>
      </c>
      <c r="W270" t="str" cm="1">
        <f t="array" ref="W270">_xlfn.IFS(smartphones_data_clean!C270&gt;Quartile!$A$4,"💎 Ultra Premium Brand",smartphones_data_clean!C270&gt;Quartile!$A$3,"🪙 Premium Brand",smartphones_data_clean!C270&gt;Quartile!$A$2,"🔥Affordable Brand",TRUE,"✨ Bronze Brand")</f>
        <v>🪙 Premium Brand</v>
      </c>
      <c r="X270" t="str" cm="1">
        <f t="array" ref="X270">_xlfn.IFS(D270&lt;=Quartile!$D$2,"Low rating",D270&lt;=Quartile!$D$3,"Medium rating",D270&lt;=Quartile!$D$4,"High rating",TRUE,"Extra High Rating")</f>
        <v>Extra High Rating</v>
      </c>
      <c r="Y270">
        <f t="shared" si="8"/>
        <v>937.92499999999995</v>
      </c>
      <c r="Z270" s="14">
        <f t="shared" si="9"/>
        <v>3.5063927623462561E-2</v>
      </c>
    </row>
    <row r="271" spans="1:26" x14ac:dyDescent="0.25">
      <c r="A271" t="s">
        <v>327</v>
      </c>
      <c r="B271" t="s">
        <v>329</v>
      </c>
      <c r="C271">
        <v>35999</v>
      </c>
      <c r="D271" s="1">
        <v>8.6999999999999993</v>
      </c>
      <c r="E271">
        <v>1</v>
      </c>
      <c r="F271" t="s">
        <v>72</v>
      </c>
      <c r="G271">
        <v>8</v>
      </c>
      <c r="H271">
        <v>2.5</v>
      </c>
      <c r="I271" s="2">
        <v>4500</v>
      </c>
      <c r="J271">
        <v>1</v>
      </c>
      <c r="K271">
        <v>33</v>
      </c>
      <c r="L271">
        <v>12</v>
      </c>
      <c r="M271">
        <v>256</v>
      </c>
      <c r="N271">
        <v>6.55</v>
      </c>
      <c r="O271">
        <v>120</v>
      </c>
      <c r="P271">
        <v>2</v>
      </c>
      <c r="Q271" t="s">
        <v>73</v>
      </c>
      <c r="R271">
        <v>50</v>
      </c>
      <c r="S271">
        <v>16</v>
      </c>
      <c r="T271">
        <v>0</v>
      </c>
      <c r="U271">
        <v>2400</v>
      </c>
      <c r="V271">
        <v>1080</v>
      </c>
      <c r="W271" t="str" cm="1">
        <f t="array" ref="W271">_xlfn.IFS(smartphones_data_clean!C271&gt;Quartile!$A$4,"💎 Ultra Premium Brand",smartphones_data_clean!C271&gt;Quartile!$A$3,"🪙 Premium Brand",smartphones_data_clean!C271&gt;Quartile!$A$2,"🔥Affordable Brand",TRUE,"✨ Bronze Brand")</f>
        <v>💎 Ultra Premium Brand</v>
      </c>
      <c r="X271" t="str" cm="1">
        <f t="array" ref="X271">_xlfn.IFS(D271&lt;=Quartile!$D$2,"Low rating",D271&lt;=Quartile!$D$3,"Medium rating",D271&lt;=Quartile!$D$4,"High rating",TRUE,"Extra High Rating")</f>
        <v>Extra High Rating</v>
      </c>
      <c r="Y271">
        <f t="shared" si="8"/>
        <v>964.32499999999993</v>
      </c>
      <c r="Z271" s="14">
        <f t="shared" si="9"/>
        <v>2.6787549654157059E-2</v>
      </c>
    </row>
    <row r="272" spans="1:26" x14ac:dyDescent="0.25">
      <c r="A272" t="s">
        <v>327</v>
      </c>
      <c r="B272" t="s">
        <v>330</v>
      </c>
      <c r="C272">
        <v>28249</v>
      </c>
      <c r="D272" s="1">
        <v>8.6</v>
      </c>
      <c r="E272">
        <v>1</v>
      </c>
      <c r="F272" t="s">
        <v>72</v>
      </c>
      <c r="G272">
        <v>8</v>
      </c>
      <c r="H272">
        <v>2.5</v>
      </c>
      <c r="I272" s="2">
        <v>4500</v>
      </c>
      <c r="J272">
        <v>1</v>
      </c>
      <c r="K272">
        <v>33</v>
      </c>
      <c r="L272">
        <v>8</v>
      </c>
      <c r="M272">
        <v>256</v>
      </c>
      <c r="N272">
        <v>6.55</v>
      </c>
      <c r="O272">
        <v>120</v>
      </c>
      <c r="P272">
        <v>2</v>
      </c>
      <c r="Q272" t="s">
        <v>73</v>
      </c>
      <c r="R272">
        <v>50</v>
      </c>
      <c r="S272">
        <v>16</v>
      </c>
      <c r="T272">
        <v>0</v>
      </c>
      <c r="U272">
        <v>2400</v>
      </c>
      <c r="V272">
        <v>1080</v>
      </c>
      <c r="W272" t="str" cm="1">
        <f t="array" ref="W272">_xlfn.IFS(smartphones_data_clean!C272&gt;Quartile!$A$4,"💎 Ultra Premium Brand",smartphones_data_clean!C272&gt;Quartile!$A$3,"🪙 Premium Brand",smartphones_data_clean!C272&gt;Quartile!$A$2,"🔥Affordable Brand",TRUE,"✨ Bronze Brand")</f>
        <v>🪙 Premium Brand</v>
      </c>
      <c r="X272" t="str" cm="1">
        <f t="array" ref="X272">_xlfn.IFS(D272&lt;=Quartile!$D$2,"Low rating",D272&lt;=Quartile!$D$3,"Medium rating",D272&lt;=Quartile!$D$4,"High rating",TRUE,"Extra High Rating")</f>
        <v>Extra High Rating</v>
      </c>
      <c r="Y272">
        <f t="shared" si="8"/>
        <v>963.52499999999998</v>
      </c>
      <c r="Z272" s="14">
        <f t="shared" si="9"/>
        <v>3.4108287019009524E-2</v>
      </c>
    </row>
    <row r="273" spans="1:26" x14ac:dyDescent="0.25">
      <c r="A273" t="s">
        <v>327</v>
      </c>
      <c r="B273" t="s">
        <v>331</v>
      </c>
      <c r="C273">
        <v>24990</v>
      </c>
      <c r="D273" s="1">
        <v>8</v>
      </c>
      <c r="E273">
        <v>1</v>
      </c>
      <c r="F273" t="s">
        <v>72</v>
      </c>
      <c r="G273">
        <v>8</v>
      </c>
      <c r="H273">
        <v>2.5</v>
      </c>
      <c r="I273" s="2">
        <v>5000</v>
      </c>
      <c r="J273">
        <v>1</v>
      </c>
      <c r="K273">
        <v>33</v>
      </c>
      <c r="L273">
        <v>6</v>
      </c>
      <c r="M273">
        <v>128</v>
      </c>
      <c r="N273">
        <v>6.55</v>
      </c>
      <c r="O273">
        <v>120</v>
      </c>
      <c r="P273">
        <v>2</v>
      </c>
      <c r="Q273" t="s">
        <v>73</v>
      </c>
      <c r="R273">
        <v>50</v>
      </c>
      <c r="S273">
        <v>16</v>
      </c>
      <c r="T273">
        <v>0</v>
      </c>
      <c r="U273">
        <v>2400</v>
      </c>
      <c r="V273">
        <v>1080</v>
      </c>
      <c r="W273" t="str" cm="1">
        <f t="array" ref="W273">_xlfn.IFS(smartphones_data_clean!C273&gt;Quartile!$A$4,"💎 Ultra Premium Brand",smartphones_data_clean!C273&gt;Quartile!$A$3,"🪙 Premium Brand",smartphones_data_clean!C273&gt;Quartile!$A$2,"🔥Affordable Brand",TRUE,"✨ Bronze Brand")</f>
        <v>🪙 Premium Brand</v>
      </c>
      <c r="X273" t="str" cm="1">
        <f t="array" ref="X273">_xlfn.IFS(D273&lt;=Quartile!$D$2,"Low rating",D273&lt;=Quartile!$D$3,"Medium rating",D273&lt;=Quartile!$D$4,"High rating",TRUE,"Extra High Rating")</f>
        <v>High rating</v>
      </c>
      <c r="Y273">
        <f t="shared" si="8"/>
        <v>1037.5249999999999</v>
      </c>
      <c r="Z273" s="14">
        <f t="shared" si="9"/>
        <v>4.1517607042817123E-2</v>
      </c>
    </row>
    <row r="274" spans="1:26" x14ac:dyDescent="0.25">
      <c r="A274" t="s">
        <v>327</v>
      </c>
      <c r="B274" t="s">
        <v>332</v>
      </c>
      <c r="C274">
        <v>39990</v>
      </c>
      <c r="D274" s="1">
        <v>8.8000000000000007</v>
      </c>
      <c r="E274">
        <v>1</v>
      </c>
      <c r="F274" t="s">
        <v>72</v>
      </c>
      <c r="G274">
        <v>8</v>
      </c>
      <c r="H274">
        <v>3.2</v>
      </c>
      <c r="I274" s="2">
        <v>4700</v>
      </c>
      <c r="J274">
        <v>1</v>
      </c>
      <c r="K274">
        <v>66</v>
      </c>
      <c r="L274">
        <v>8</v>
      </c>
      <c r="M274">
        <v>128</v>
      </c>
      <c r="N274">
        <v>6.67</v>
      </c>
      <c r="O274">
        <v>120</v>
      </c>
      <c r="P274">
        <v>3</v>
      </c>
      <c r="Q274" t="s">
        <v>73</v>
      </c>
      <c r="R274">
        <v>50</v>
      </c>
      <c r="S274">
        <v>32</v>
      </c>
      <c r="T274">
        <v>0</v>
      </c>
      <c r="U274">
        <v>2400</v>
      </c>
      <c r="V274">
        <v>1080</v>
      </c>
      <c r="W274" t="str" cm="1">
        <f t="array" ref="W274">_xlfn.IFS(smartphones_data_clean!C274&gt;Quartile!$A$4,"💎 Ultra Premium Brand",smartphones_data_clean!C274&gt;Quartile!$A$3,"🪙 Premium Brand",smartphones_data_clean!C274&gt;Quartile!$A$2,"🔥Affordable Brand",TRUE,"✨ Bronze Brand")</f>
        <v>💎 Ultra Premium Brand</v>
      </c>
      <c r="X274" t="str" cm="1">
        <f t="array" ref="X274">_xlfn.IFS(D274&lt;=Quartile!$D$2,"Low rating",D274&lt;=Quartile!$D$3,"Medium rating",D274&lt;=Quartile!$D$4,"High rating",TRUE,"Extra High Rating")</f>
        <v>Extra High Rating</v>
      </c>
      <c r="Y274">
        <f t="shared" si="8"/>
        <v>981.40000000000009</v>
      </c>
      <c r="Z274" s="14">
        <f t="shared" si="9"/>
        <v>2.4541135283820958E-2</v>
      </c>
    </row>
    <row r="275" spans="1:26" x14ac:dyDescent="0.25">
      <c r="A275" t="s">
        <v>333</v>
      </c>
      <c r="B275" t="s">
        <v>334</v>
      </c>
      <c r="C275">
        <v>44999</v>
      </c>
      <c r="D275" s="1">
        <v>8.4</v>
      </c>
      <c r="E275">
        <v>1</v>
      </c>
      <c r="F275" t="s">
        <v>72</v>
      </c>
      <c r="G275">
        <v>8</v>
      </c>
      <c r="H275">
        <v>2.9</v>
      </c>
      <c r="I275" s="2">
        <v>5050</v>
      </c>
      <c r="J275">
        <v>1</v>
      </c>
      <c r="K275">
        <v>30</v>
      </c>
      <c r="L275">
        <v>8</v>
      </c>
      <c r="M275">
        <v>128</v>
      </c>
      <c r="N275">
        <v>6.8</v>
      </c>
      <c r="O275">
        <v>165</v>
      </c>
      <c r="P275">
        <v>3</v>
      </c>
      <c r="Q275" t="s">
        <v>73</v>
      </c>
      <c r="R275">
        <v>64</v>
      </c>
      <c r="S275">
        <v>8</v>
      </c>
      <c r="T275">
        <v>0</v>
      </c>
      <c r="U275">
        <v>2400</v>
      </c>
      <c r="V275">
        <v>1080</v>
      </c>
      <c r="W275" t="str" cm="1">
        <f t="array" ref="W275">_xlfn.IFS(smartphones_data_clean!C275&gt;Quartile!$A$4,"💎 Ultra Premium Brand",smartphones_data_clean!C275&gt;Quartile!$A$3,"🪙 Premium Brand",smartphones_data_clean!C275&gt;Quartile!$A$2,"🔥Affordable Brand",TRUE,"✨ Bronze Brand")</f>
        <v>💎 Ultra Premium Brand</v>
      </c>
      <c r="X275" t="str" cm="1">
        <f t="array" ref="X275">_xlfn.IFS(D275&lt;=Quartile!$D$2,"Low rating",D275&lt;=Quartile!$D$3,"Medium rating",D275&lt;=Quartile!$D$4,"High rating",TRUE,"Extra High Rating")</f>
        <v>High rating</v>
      </c>
      <c r="Y275">
        <f t="shared" si="8"/>
        <v>1049.9749999999999</v>
      </c>
      <c r="Z275" s="14">
        <f t="shared" si="9"/>
        <v>2.3333296295473229E-2</v>
      </c>
    </row>
    <row r="276" spans="1:26" x14ac:dyDescent="0.25">
      <c r="A276" t="s">
        <v>333</v>
      </c>
      <c r="B276" t="s">
        <v>335</v>
      </c>
      <c r="C276">
        <v>60990</v>
      </c>
      <c r="D276" s="1">
        <v>8.6</v>
      </c>
      <c r="E276">
        <v>1</v>
      </c>
      <c r="F276" t="s">
        <v>72</v>
      </c>
      <c r="G276">
        <v>8</v>
      </c>
      <c r="H276">
        <v>3.2</v>
      </c>
      <c r="I276" s="2">
        <v>5000</v>
      </c>
      <c r="J276">
        <v>1</v>
      </c>
      <c r="K276">
        <v>135</v>
      </c>
      <c r="L276">
        <v>12</v>
      </c>
      <c r="M276">
        <v>256</v>
      </c>
      <c r="N276">
        <v>6.8</v>
      </c>
      <c r="O276">
        <v>120</v>
      </c>
      <c r="P276">
        <v>3</v>
      </c>
      <c r="Q276" t="s">
        <v>73</v>
      </c>
      <c r="R276">
        <v>64</v>
      </c>
      <c r="S276">
        <v>8</v>
      </c>
      <c r="T276">
        <v>0</v>
      </c>
      <c r="U276">
        <v>2400</v>
      </c>
      <c r="V276">
        <v>1080</v>
      </c>
      <c r="W276" t="str" cm="1">
        <f t="array" ref="W276">_xlfn.IFS(smartphones_data_clean!C276&gt;Quartile!$A$4,"💎 Ultra Premium Brand",smartphones_data_clean!C276&gt;Quartile!$A$3,"🪙 Premium Brand",smartphones_data_clean!C276&gt;Quartile!$A$2,"🔥Affordable Brand",TRUE,"✨ Bronze Brand")</f>
        <v>💎 Ultra Premium Brand</v>
      </c>
      <c r="X276" t="str" cm="1">
        <f t="array" ref="X276">_xlfn.IFS(D276&lt;=Quartile!$D$2,"Low rating",D276&lt;=Quartile!$D$3,"Medium rating",D276&lt;=Quartile!$D$4,"High rating",TRUE,"Extra High Rating")</f>
        <v>Extra High Rating</v>
      </c>
      <c r="Y276">
        <f t="shared" si="8"/>
        <v>1074.7</v>
      </c>
      <c r="Z276" s="14">
        <f t="shared" si="9"/>
        <v>1.7620921462534841E-2</v>
      </c>
    </row>
    <row r="277" spans="1:26" x14ac:dyDescent="0.25">
      <c r="A277" t="s">
        <v>333</v>
      </c>
      <c r="B277" t="s">
        <v>336</v>
      </c>
      <c r="C277">
        <v>46990</v>
      </c>
      <c r="D277" s="1">
        <v>8.4</v>
      </c>
      <c r="E277">
        <v>1</v>
      </c>
      <c r="F277" t="s">
        <v>72</v>
      </c>
      <c r="G277">
        <v>8</v>
      </c>
      <c r="H277">
        <v>3.2</v>
      </c>
      <c r="I277" s="2">
        <v>6000</v>
      </c>
      <c r="J277">
        <v>1</v>
      </c>
      <c r="K277">
        <v>80</v>
      </c>
      <c r="L277">
        <v>8</v>
      </c>
      <c r="M277">
        <v>128</v>
      </c>
      <c r="N277">
        <v>6.8</v>
      </c>
      <c r="O277">
        <v>120</v>
      </c>
      <c r="P277">
        <v>3</v>
      </c>
      <c r="Q277" t="s">
        <v>73</v>
      </c>
      <c r="R277">
        <v>50</v>
      </c>
      <c r="S277">
        <v>16</v>
      </c>
      <c r="T277">
        <v>0</v>
      </c>
      <c r="U277">
        <v>2480</v>
      </c>
      <c r="V277">
        <v>1116</v>
      </c>
      <c r="W277" t="str" cm="1">
        <f t="array" ref="W277">_xlfn.IFS(smartphones_data_clean!C277&gt;Quartile!$A$4,"💎 Ultra Premium Brand",smartphones_data_clean!C277&gt;Quartile!$A$3,"🪙 Premium Brand",smartphones_data_clean!C277&gt;Quartile!$A$2,"🔥Affordable Brand",TRUE,"✨ Bronze Brand")</f>
        <v>💎 Ultra Premium Brand</v>
      </c>
      <c r="X277" t="str" cm="1">
        <f t="array" ref="X277">_xlfn.IFS(D277&lt;=Quartile!$D$2,"Low rating",D277&lt;=Quartile!$D$3,"Medium rating",D277&lt;=Quartile!$D$4,"High rating",TRUE,"Extra High Rating")</f>
        <v>High rating</v>
      </c>
      <c r="Y277">
        <f t="shared" si="8"/>
        <v>1242.7999999999997</v>
      </c>
      <c r="Z277" s="14">
        <f t="shared" si="9"/>
        <v>2.6448180463928491E-2</v>
      </c>
    </row>
    <row r="278" spans="1:26" x14ac:dyDescent="0.25">
      <c r="A278" t="s">
        <v>333</v>
      </c>
      <c r="B278" t="s">
        <v>337</v>
      </c>
      <c r="C278">
        <v>60999</v>
      </c>
      <c r="D278" s="1">
        <v>8.6</v>
      </c>
      <c r="E278">
        <v>1</v>
      </c>
      <c r="F278" t="s">
        <v>72</v>
      </c>
      <c r="G278">
        <v>8</v>
      </c>
      <c r="H278">
        <v>3.2</v>
      </c>
      <c r="I278" s="2">
        <v>5000</v>
      </c>
      <c r="J278">
        <v>1</v>
      </c>
      <c r="K278">
        <v>165</v>
      </c>
      <c r="L278">
        <v>12</v>
      </c>
      <c r="M278">
        <v>256</v>
      </c>
      <c r="N278">
        <v>6.8</v>
      </c>
      <c r="O278">
        <v>120</v>
      </c>
      <c r="P278">
        <v>3</v>
      </c>
      <c r="Q278" t="s">
        <v>73</v>
      </c>
      <c r="R278">
        <v>50</v>
      </c>
      <c r="S278">
        <v>16</v>
      </c>
      <c r="T278">
        <v>0</v>
      </c>
      <c r="U278">
        <v>2480</v>
      </c>
      <c r="V278">
        <v>1116</v>
      </c>
      <c r="W278" t="str" cm="1">
        <f t="array" ref="W278">_xlfn.IFS(smartphones_data_clean!C278&gt;Quartile!$A$4,"💎 Ultra Premium Brand",smartphones_data_clean!C278&gt;Quartile!$A$3,"🪙 Premium Brand",smartphones_data_clean!C278&gt;Quartile!$A$2,"🔥Affordable Brand",TRUE,"✨ Bronze Brand")</f>
        <v>💎 Ultra Premium Brand</v>
      </c>
      <c r="X278" t="str" cm="1">
        <f t="array" ref="X278">_xlfn.IFS(D278&lt;=Quartile!$D$2,"Low rating",D278&lt;=Quartile!$D$3,"Medium rating",D278&lt;=Quartile!$D$4,"High rating",TRUE,"Extra High Rating")</f>
        <v>Extra High Rating</v>
      </c>
      <c r="Y278">
        <f t="shared" si="8"/>
        <v>1077.7</v>
      </c>
      <c r="Z278" s="14">
        <f t="shared" si="9"/>
        <v>1.7667502745946657E-2</v>
      </c>
    </row>
    <row r="279" spans="1:26" x14ac:dyDescent="0.25">
      <c r="A279" t="s">
        <v>333</v>
      </c>
      <c r="B279" t="s">
        <v>338</v>
      </c>
      <c r="C279">
        <v>49990</v>
      </c>
      <c r="D279" s="1">
        <v>8.4</v>
      </c>
      <c r="E279">
        <v>1</v>
      </c>
      <c r="F279" t="s">
        <v>72</v>
      </c>
      <c r="G279">
        <v>8</v>
      </c>
      <c r="H279">
        <v>3</v>
      </c>
      <c r="I279" s="2">
        <v>5000</v>
      </c>
      <c r="J279">
        <v>1</v>
      </c>
      <c r="K279">
        <v>80</v>
      </c>
      <c r="L279">
        <v>8</v>
      </c>
      <c r="M279">
        <v>128</v>
      </c>
      <c r="N279">
        <v>6.67</v>
      </c>
      <c r="O279">
        <v>144</v>
      </c>
      <c r="P279">
        <v>3</v>
      </c>
      <c r="Q279" t="s">
        <v>73</v>
      </c>
      <c r="R279">
        <v>64</v>
      </c>
      <c r="S279">
        <v>16</v>
      </c>
      <c r="T279">
        <v>0</v>
      </c>
      <c r="U279">
        <v>2400</v>
      </c>
      <c r="V279">
        <v>1080</v>
      </c>
      <c r="W279" t="str" cm="1">
        <f t="array" ref="W279">_xlfn.IFS(smartphones_data_clean!C279&gt;Quartile!$A$4,"💎 Ultra Premium Brand",smartphones_data_clean!C279&gt;Quartile!$A$3,"🪙 Premium Brand",smartphones_data_clean!C279&gt;Quartile!$A$2,"🔥Affordable Brand",TRUE,"✨ Bronze Brand")</f>
        <v>💎 Ultra Premium Brand</v>
      </c>
      <c r="X279" t="str" cm="1">
        <f t="array" ref="X279">_xlfn.IFS(D279&lt;=Quartile!$D$2,"Low rating",D279&lt;=Quartile!$D$3,"Medium rating",D279&lt;=Quartile!$D$4,"High rating",TRUE,"Extra High Rating")</f>
        <v>High rating</v>
      </c>
      <c r="Y279">
        <f t="shared" si="8"/>
        <v>1043.95</v>
      </c>
      <c r="Z279" s="14">
        <f t="shared" si="9"/>
        <v>2.0883176635327065E-2</v>
      </c>
    </row>
    <row r="280" spans="1:26" x14ac:dyDescent="0.25">
      <c r="A280" t="s">
        <v>333</v>
      </c>
      <c r="B280" t="s">
        <v>339</v>
      </c>
      <c r="C280">
        <v>34999</v>
      </c>
      <c r="D280" s="1">
        <v>8.1999999999999993</v>
      </c>
      <c r="E280">
        <v>1</v>
      </c>
      <c r="F280" t="s">
        <v>72</v>
      </c>
      <c r="G280">
        <v>8</v>
      </c>
      <c r="H280">
        <v>3.2</v>
      </c>
      <c r="I280" s="2">
        <v>5000</v>
      </c>
      <c r="J280">
        <v>1</v>
      </c>
      <c r="K280">
        <v>80</v>
      </c>
      <c r="L280">
        <v>8</v>
      </c>
      <c r="M280">
        <v>128</v>
      </c>
      <c r="N280">
        <v>6.67</v>
      </c>
      <c r="O280">
        <v>144</v>
      </c>
      <c r="P280">
        <v>3</v>
      </c>
      <c r="Q280" t="s">
        <v>73</v>
      </c>
      <c r="R280">
        <v>64</v>
      </c>
      <c r="S280">
        <v>16</v>
      </c>
      <c r="T280">
        <v>0</v>
      </c>
      <c r="U280">
        <v>2400</v>
      </c>
      <c r="V280">
        <v>1080</v>
      </c>
      <c r="W280" t="str" cm="1">
        <f t="array" ref="W280">_xlfn.IFS(smartphones_data_clean!C280&gt;Quartile!$A$4,"💎 Ultra Premium Brand",smartphones_data_clean!C280&gt;Quartile!$A$3,"🪙 Premium Brand",smartphones_data_clean!C280&gt;Quartile!$A$2,"🔥Affordable Brand",TRUE,"✨ Bronze Brand")</f>
        <v>🪙 Premium Brand</v>
      </c>
      <c r="X280" t="str" cm="1">
        <f t="array" ref="X280">_xlfn.IFS(D280&lt;=Quartile!$D$2,"Low rating",D280&lt;=Quartile!$D$3,"Medium rating",D280&lt;=Quartile!$D$4,"High rating",TRUE,"Extra High Rating")</f>
        <v>High rating</v>
      </c>
      <c r="Y280">
        <f t="shared" si="8"/>
        <v>1044</v>
      </c>
      <c r="Z280" s="14">
        <f t="shared" si="9"/>
        <v>2.9829423697819938E-2</v>
      </c>
    </row>
    <row r="281" spans="1:26" x14ac:dyDescent="0.25">
      <c r="A281" t="s">
        <v>340</v>
      </c>
      <c r="B281" t="s">
        <v>341</v>
      </c>
      <c r="C281">
        <v>60999</v>
      </c>
      <c r="D281" s="1">
        <v>8.9</v>
      </c>
      <c r="E281">
        <v>1</v>
      </c>
      <c r="F281" t="s">
        <v>72</v>
      </c>
      <c r="G281">
        <v>8</v>
      </c>
      <c r="H281">
        <v>3</v>
      </c>
      <c r="I281" s="2">
        <v>5000</v>
      </c>
      <c r="J281">
        <v>1</v>
      </c>
      <c r="K281">
        <v>80</v>
      </c>
      <c r="L281">
        <v>8</v>
      </c>
      <c r="M281">
        <v>128</v>
      </c>
      <c r="N281">
        <v>6.7</v>
      </c>
      <c r="O281">
        <v>120</v>
      </c>
      <c r="P281">
        <v>3</v>
      </c>
      <c r="Q281" t="s">
        <v>73</v>
      </c>
      <c r="R281">
        <v>50</v>
      </c>
      <c r="S281">
        <v>32</v>
      </c>
      <c r="T281">
        <v>0</v>
      </c>
      <c r="U281">
        <v>3216</v>
      </c>
      <c r="V281">
        <v>1440</v>
      </c>
      <c r="W281" t="str" cm="1">
        <f t="array" ref="W281">_xlfn.IFS(smartphones_data_clean!C281&gt;Quartile!$A$4,"💎 Ultra Premium Brand",smartphones_data_clean!C281&gt;Quartile!$A$3,"🪙 Premium Brand",smartphones_data_clean!C281&gt;Quartile!$A$2,"🔥Affordable Brand",TRUE,"✨ Bronze Brand")</f>
        <v>💎 Ultra Premium Brand</v>
      </c>
      <c r="X281" t="str" cm="1">
        <f t="array" ref="X281">_xlfn.IFS(D281&lt;=Quartile!$D$2,"Low rating",D281&lt;=Quartile!$D$3,"Medium rating",D281&lt;=Quartile!$D$4,"High rating",TRUE,"Extra High Rating")</f>
        <v>Extra High Rating</v>
      </c>
      <c r="Y281">
        <f t="shared" si="8"/>
        <v>1042.75</v>
      </c>
      <c r="Z281" s="14">
        <f t="shared" si="9"/>
        <v>1.7094542533484157E-2</v>
      </c>
    </row>
    <row r="282" spans="1:26" x14ac:dyDescent="0.25">
      <c r="A282" t="s">
        <v>340</v>
      </c>
      <c r="B282" t="s">
        <v>342</v>
      </c>
      <c r="C282">
        <v>65499</v>
      </c>
      <c r="D282" s="1">
        <v>7.8248226950354622</v>
      </c>
      <c r="E282">
        <v>1</v>
      </c>
      <c r="F282" t="s">
        <v>72</v>
      </c>
      <c r="G282">
        <v>8</v>
      </c>
      <c r="H282">
        <v>3</v>
      </c>
      <c r="I282" s="2">
        <v>5000</v>
      </c>
      <c r="J282">
        <v>1</v>
      </c>
      <c r="K282">
        <v>80</v>
      </c>
      <c r="L282">
        <v>12</v>
      </c>
      <c r="M282">
        <v>256</v>
      </c>
      <c r="N282">
        <v>6.7</v>
      </c>
      <c r="O282">
        <v>120</v>
      </c>
      <c r="P282">
        <v>3</v>
      </c>
      <c r="Q282" t="s">
        <v>73</v>
      </c>
      <c r="R282">
        <v>50</v>
      </c>
      <c r="S282">
        <v>32</v>
      </c>
      <c r="T282">
        <v>0</v>
      </c>
      <c r="U282">
        <v>3216</v>
      </c>
      <c r="V282">
        <v>1440</v>
      </c>
      <c r="W282" t="str" cm="1">
        <f t="array" ref="W282">_xlfn.IFS(smartphones_data_clean!C282&gt;Quartile!$A$4,"💎 Ultra Premium Brand",smartphones_data_clean!C282&gt;Quartile!$A$3,"🪙 Premium Brand",smartphones_data_clean!C282&gt;Quartile!$A$2,"🔥Affordable Brand",TRUE,"✨ Bronze Brand")</f>
        <v>💎 Ultra Premium Brand</v>
      </c>
      <c r="X282" t="str" cm="1">
        <f t="array" ref="X282">_xlfn.IFS(D282&lt;=Quartile!$D$2,"Low rating",D282&lt;=Quartile!$D$3,"Medium rating",D282&lt;=Quartile!$D$4,"High rating",TRUE,"Extra High Rating")</f>
        <v>Medium rating</v>
      </c>
      <c r="Y282">
        <f t="shared" si="8"/>
        <v>1069.1499999999999</v>
      </c>
      <c r="Z282" s="14">
        <f t="shared" si="9"/>
        <v>1.6323149971755293E-2</v>
      </c>
    </row>
    <row r="283" spans="1:26" x14ac:dyDescent="0.25">
      <c r="A283" t="s">
        <v>340</v>
      </c>
      <c r="B283" t="s">
        <v>343</v>
      </c>
      <c r="C283">
        <v>74999</v>
      </c>
      <c r="D283" s="1">
        <v>7.8241563055062171</v>
      </c>
      <c r="E283">
        <v>1</v>
      </c>
      <c r="F283" t="s">
        <v>72</v>
      </c>
      <c r="G283">
        <v>8</v>
      </c>
      <c r="H283">
        <v>3</v>
      </c>
      <c r="I283" s="2">
        <v>5000</v>
      </c>
      <c r="J283">
        <v>1</v>
      </c>
      <c r="K283">
        <v>80</v>
      </c>
      <c r="L283">
        <v>12</v>
      </c>
      <c r="M283">
        <v>512</v>
      </c>
      <c r="N283">
        <v>6.7</v>
      </c>
      <c r="O283">
        <v>120</v>
      </c>
      <c r="P283">
        <v>3</v>
      </c>
      <c r="Q283" t="s">
        <v>73</v>
      </c>
      <c r="R283">
        <v>50</v>
      </c>
      <c r="S283">
        <v>32</v>
      </c>
      <c r="T283">
        <v>0</v>
      </c>
      <c r="U283">
        <v>3216</v>
      </c>
      <c r="V283">
        <v>1440</v>
      </c>
      <c r="W283" t="str" cm="1">
        <f t="array" ref="W283">_xlfn.IFS(smartphones_data_clean!C283&gt;Quartile!$A$4,"💎 Ultra Premium Brand",smartphones_data_clean!C283&gt;Quartile!$A$3,"🪙 Premium Brand",smartphones_data_clean!C283&gt;Quartile!$A$2,"🔥Affordable Brand",TRUE,"✨ Bronze Brand")</f>
        <v>💎 Ultra Premium Brand</v>
      </c>
      <c r="X283" t="str" cm="1">
        <f t="array" ref="X283">_xlfn.IFS(D283&lt;=Quartile!$D$2,"Low rating",D283&lt;=Quartile!$D$3,"Medium rating",D283&lt;=Quartile!$D$4,"High rating",TRUE,"Extra High Rating")</f>
        <v>Medium rating</v>
      </c>
      <c r="Y283">
        <f t="shared" si="8"/>
        <v>1120.3499999999999</v>
      </c>
      <c r="Z283" s="14">
        <f t="shared" si="9"/>
        <v>1.4938199175989013E-2</v>
      </c>
    </row>
    <row r="284" spans="1:26" x14ac:dyDescent="0.25">
      <c r="A284" t="s">
        <v>340</v>
      </c>
      <c r="B284" t="s">
        <v>344</v>
      </c>
      <c r="C284">
        <v>32999</v>
      </c>
      <c r="D284" s="1">
        <v>8.6</v>
      </c>
      <c r="E284">
        <v>1</v>
      </c>
      <c r="F284" t="s">
        <v>76</v>
      </c>
      <c r="G284">
        <v>8</v>
      </c>
      <c r="H284">
        <v>2.85</v>
      </c>
      <c r="I284" s="2">
        <v>5000</v>
      </c>
      <c r="J284">
        <v>1</v>
      </c>
      <c r="K284">
        <v>80</v>
      </c>
      <c r="L284">
        <v>8</v>
      </c>
      <c r="M284">
        <v>128</v>
      </c>
      <c r="N284">
        <v>6.7</v>
      </c>
      <c r="O284">
        <v>120</v>
      </c>
      <c r="P284">
        <v>3</v>
      </c>
      <c r="Q284" t="s">
        <v>73</v>
      </c>
      <c r="R284">
        <v>50</v>
      </c>
      <c r="S284">
        <v>16</v>
      </c>
      <c r="T284">
        <v>0</v>
      </c>
      <c r="U284">
        <v>2412</v>
      </c>
      <c r="V284">
        <v>1080</v>
      </c>
      <c r="W284" t="str" cm="1">
        <f t="array" ref="W284">_xlfn.IFS(smartphones_data_clean!C284&gt;Quartile!$A$4,"💎 Ultra Premium Brand",smartphones_data_clean!C284&gt;Quartile!$A$3,"🪙 Premium Brand",smartphones_data_clean!C284&gt;Quartile!$A$2,"🔥Affordable Brand",TRUE,"✨ Bronze Brand")</f>
        <v>🪙 Premium Brand</v>
      </c>
      <c r="X284" t="str" cm="1">
        <f t="array" ref="X284">_xlfn.IFS(D284&lt;=Quartile!$D$2,"Low rating",D284&lt;=Quartile!$D$3,"Medium rating",D284&lt;=Quartile!$D$4,"High rating",TRUE,"Extra High Rating")</f>
        <v>Extra High Rating</v>
      </c>
      <c r="Y284">
        <f t="shared" si="8"/>
        <v>1042.7125000000001</v>
      </c>
      <c r="Z284" s="14">
        <f t="shared" si="9"/>
        <v>3.1598306009273013E-2</v>
      </c>
    </row>
    <row r="285" spans="1:26" x14ac:dyDescent="0.25">
      <c r="A285" t="s">
        <v>340</v>
      </c>
      <c r="B285" t="s">
        <v>345</v>
      </c>
      <c r="C285">
        <v>36999</v>
      </c>
      <c r="D285" s="1">
        <v>8.6999999999999993</v>
      </c>
      <c r="E285">
        <v>1</v>
      </c>
      <c r="F285" t="s">
        <v>76</v>
      </c>
      <c r="G285">
        <v>8</v>
      </c>
      <c r="H285">
        <v>2.85</v>
      </c>
      <c r="I285" s="2">
        <v>5000</v>
      </c>
      <c r="J285">
        <v>1</v>
      </c>
      <c r="K285">
        <v>80</v>
      </c>
      <c r="L285">
        <v>12</v>
      </c>
      <c r="M285">
        <v>256</v>
      </c>
      <c r="N285">
        <v>6.7</v>
      </c>
      <c r="O285">
        <v>120</v>
      </c>
      <c r="P285">
        <v>3</v>
      </c>
      <c r="Q285" t="s">
        <v>73</v>
      </c>
      <c r="R285">
        <v>50</v>
      </c>
      <c r="S285">
        <v>16</v>
      </c>
      <c r="T285">
        <v>0</v>
      </c>
      <c r="U285">
        <v>2412</v>
      </c>
      <c r="V285">
        <v>1080</v>
      </c>
      <c r="W285" t="str" cm="1">
        <f t="array" ref="W285">_xlfn.IFS(smartphones_data_clean!C285&gt;Quartile!$A$4,"💎 Ultra Premium Brand",smartphones_data_clean!C285&gt;Quartile!$A$3,"🪙 Premium Brand",smartphones_data_clean!C285&gt;Quartile!$A$2,"🔥Affordable Brand",TRUE,"✨ Bronze Brand")</f>
        <v>💎 Ultra Premium Brand</v>
      </c>
      <c r="X285" t="str" cm="1">
        <f t="array" ref="X285">_xlfn.IFS(D285&lt;=Quartile!$D$2,"Low rating",D285&lt;=Quartile!$D$3,"Medium rating",D285&lt;=Quartile!$D$4,"High rating",TRUE,"Extra High Rating")</f>
        <v>Extra High Rating</v>
      </c>
      <c r="Y285">
        <f t="shared" si="8"/>
        <v>1069.1125</v>
      </c>
      <c r="Z285" s="14">
        <f t="shared" si="9"/>
        <v>2.8895713397659395E-2</v>
      </c>
    </row>
    <row r="286" spans="1:26" x14ac:dyDescent="0.25">
      <c r="A286" t="s">
        <v>340</v>
      </c>
      <c r="B286" t="s">
        <v>346</v>
      </c>
      <c r="C286">
        <v>35389</v>
      </c>
      <c r="D286" s="1">
        <v>8.5</v>
      </c>
      <c r="E286">
        <v>1</v>
      </c>
      <c r="F286" t="s">
        <v>76</v>
      </c>
      <c r="G286">
        <v>8</v>
      </c>
      <c r="H286">
        <v>2.85</v>
      </c>
      <c r="I286" s="2">
        <v>5000</v>
      </c>
      <c r="J286">
        <v>1</v>
      </c>
      <c r="K286">
        <v>80</v>
      </c>
      <c r="L286">
        <v>8</v>
      </c>
      <c r="M286">
        <v>128</v>
      </c>
      <c r="N286">
        <v>6.7</v>
      </c>
      <c r="O286">
        <v>120</v>
      </c>
      <c r="P286">
        <v>3</v>
      </c>
      <c r="Q286" t="s">
        <v>73</v>
      </c>
      <c r="R286">
        <v>50</v>
      </c>
      <c r="S286">
        <v>16</v>
      </c>
      <c r="T286">
        <v>0</v>
      </c>
      <c r="U286">
        <v>2412</v>
      </c>
      <c r="V286">
        <v>1080</v>
      </c>
      <c r="W286" t="str" cm="1">
        <f t="array" ref="W286">_xlfn.IFS(smartphones_data_clean!C286&gt;Quartile!$A$4,"💎 Ultra Premium Brand",smartphones_data_clean!C286&gt;Quartile!$A$3,"🪙 Premium Brand",smartphones_data_clean!C286&gt;Quartile!$A$2,"🔥Affordable Brand",TRUE,"✨ Bronze Brand")</f>
        <v>🪙 Premium Brand</v>
      </c>
      <c r="X286" t="str" cm="1">
        <f t="array" ref="X286">_xlfn.IFS(D286&lt;=Quartile!$D$2,"Low rating",D286&lt;=Quartile!$D$3,"Medium rating",D286&lt;=Quartile!$D$4,"High rating",TRUE,"Extra High Rating")</f>
        <v>Extra High Rating</v>
      </c>
      <c r="Y286">
        <f t="shared" si="8"/>
        <v>1042.7125000000001</v>
      </c>
      <c r="Z286" s="14">
        <f t="shared" si="9"/>
        <v>2.946431094407867E-2</v>
      </c>
    </row>
    <row r="287" spans="1:26" x14ac:dyDescent="0.25">
      <c r="A287" t="s">
        <v>340</v>
      </c>
      <c r="B287" t="s">
        <v>347</v>
      </c>
      <c r="C287">
        <v>44999</v>
      </c>
      <c r="D287" s="1">
        <v>8.5</v>
      </c>
      <c r="E287">
        <v>1</v>
      </c>
      <c r="F287" t="s">
        <v>72</v>
      </c>
      <c r="G287">
        <v>8</v>
      </c>
      <c r="H287">
        <v>3.2</v>
      </c>
      <c r="I287" s="2">
        <v>4800</v>
      </c>
      <c r="J287">
        <v>1</v>
      </c>
      <c r="K287">
        <v>150</v>
      </c>
      <c r="L287">
        <v>8</v>
      </c>
      <c r="M287">
        <v>128</v>
      </c>
      <c r="N287">
        <v>6.7</v>
      </c>
      <c r="O287">
        <v>120</v>
      </c>
      <c r="P287">
        <v>3</v>
      </c>
      <c r="Q287" t="s">
        <v>73</v>
      </c>
      <c r="R287">
        <v>50</v>
      </c>
      <c r="S287">
        <v>16</v>
      </c>
      <c r="T287">
        <v>0</v>
      </c>
      <c r="U287">
        <v>2412</v>
      </c>
      <c r="V287">
        <v>1080</v>
      </c>
      <c r="W287" t="str" cm="1">
        <f t="array" ref="W287">_xlfn.IFS(smartphones_data_clean!C287&gt;Quartile!$A$4,"💎 Ultra Premium Brand",smartphones_data_clean!C287&gt;Quartile!$A$3,"🪙 Premium Brand",smartphones_data_clean!C287&gt;Quartile!$A$2,"🔥Affordable Brand",TRUE,"✨ Bronze Brand")</f>
        <v>💎 Ultra Premium Brand</v>
      </c>
      <c r="X287" t="str" cm="1">
        <f t="array" ref="X287">_xlfn.IFS(D287&lt;=Quartile!$D$2,"Low rating",D287&lt;=Quartile!$D$3,"Medium rating",D287&lt;=Quartile!$D$4,"High rating",TRUE,"Extra High Rating")</f>
        <v>Extra High Rating</v>
      </c>
      <c r="Y287">
        <f t="shared" si="8"/>
        <v>1009.8000000000001</v>
      </c>
      <c r="Z287" s="14">
        <f t="shared" si="9"/>
        <v>2.2440498677748395E-2</v>
      </c>
    </row>
    <row r="288" spans="1:26" x14ac:dyDescent="0.25">
      <c r="A288" t="s">
        <v>340</v>
      </c>
      <c r="B288" t="s">
        <v>348</v>
      </c>
      <c r="C288">
        <v>50999</v>
      </c>
      <c r="D288" s="1">
        <v>8.6999999999999993</v>
      </c>
      <c r="E288">
        <v>1</v>
      </c>
      <c r="F288" t="s">
        <v>72</v>
      </c>
      <c r="G288">
        <v>8</v>
      </c>
      <c r="H288">
        <v>3.2</v>
      </c>
      <c r="I288" s="2">
        <v>4800</v>
      </c>
      <c r="J288">
        <v>1</v>
      </c>
      <c r="K288">
        <v>150</v>
      </c>
      <c r="L288">
        <v>12</v>
      </c>
      <c r="M288">
        <v>256</v>
      </c>
      <c r="N288">
        <v>6.7</v>
      </c>
      <c r="O288">
        <v>120</v>
      </c>
      <c r="P288">
        <v>3</v>
      </c>
      <c r="Q288" t="s">
        <v>73</v>
      </c>
      <c r="R288">
        <v>50</v>
      </c>
      <c r="S288">
        <v>16</v>
      </c>
      <c r="T288">
        <v>0</v>
      </c>
      <c r="U288">
        <v>2412</v>
      </c>
      <c r="V288">
        <v>1080</v>
      </c>
      <c r="W288" t="str" cm="1">
        <f t="array" ref="W288">_xlfn.IFS(smartphones_data_clean!C288&gt;Quartile!$A$4,"💎 Ultra Premium Brand",smartphones_data_clean!C288&gt;Quartile!$A$3,"🪙 Premium Brand",smartphones_data_clean!C288&gt;Quartile!$A$2,"🔥Affordable Brand",TRUE,"✨ Bronze Brand")</f>
        <v>💎 Ultra Premium Brand</v>
      </c>
      <c r="X288" t="str" cm="1">
        <f t="array" ref="X288">_xlfn.IFS(D288&lt;=Quartile!$D$2,"Low rating",D288&lt;=Quartile!$D$3,"Medium rating",D288&lt;=Quartile!$D$4,"High rating",TRUE,"Extra High Rating")</f>
        <v>Extra High Rating</v>
      </c>
      <c r="Y288">
        <f t="shared" si="8"/>
        <v>1036.2</v>
      </c>
      <c r="Z288" s="14">
        <f t="shared" si="9"/>
        <v>2.0318045451871606E-2</v>
      </c>
    </row>
    <row r="289" spans="1:26" x14ac:dyDescent="0.25">
      <c r="A289" t="s">
        <v>340</v>
      </c>
      <c r="B289" t="s">
        <v>349</v>
      </c>
      <c r="C289">
        <v>55999</v>
      </c>
      <c r="D289" s="1">
        <v>8.6999999999999993</v>
      </c>
      <c r="E289">
        <v>1</v>
      </c>
      <c r="F289" t="s">
        <v>72</v>
      </c>
      <c r="G289">
        <v>8</v>
      </c>
      <c r="H289">
        <v>3.2</v>
      </c>
      <c r="I289" s="2">
        <v>4800</v>
      </c>
      <c r="J289">
        <v>1</v>
      </c>
      <c r="K289">
        <v>150</v>
      </c>
      <c r="L289">
        <v>16</v>
      </c>
      <c r="M289">
        <v>256</v>
      </c>
      <c r="N289">
        <v>6.7</v>
      </c>
      <c r="O289">
        <v>120</v>
      </c>
      <c r="P289">
        <v>3</v>
      </c>
      <c r="Q289" t="s">
        <v>73</v>
      </c>
      <c r="R289">
        <v>50</v>
      </c>
      <c r="S289">
        <v>16</v>
      </c>
      <c r="T289">
        <v>0</v>
      </c>
      <c r="U289">
        <v>2412</v>
      </c>
      <c r="V289">
        <v>1080</v>
      </c>
      <c r="W289" t="str" cm="1">
        <f t="array" ref="W289">_xlfn.IFS(smartphones_data_clean!C289&gt;Quartile!$A$4,"💎 Ultra Premium Brand",smartphones_data_clean!C289&gt;Quartile!$A$3,"🪙 Premium Brand",smartphones_data_clean!C289&gt;Quartile!$A$2,"🔥Affordable Brand",TRUE,"✨ Bronze Brand")</f>
        <v>💎 Ultra Premium Brand</v>
      </c>
      <c r="X289" t="str" cm="1">
        <f t="array" ref="X289">_xlfn.IFS(D289&lt;=Quartile!$D$2,"Low rating",D289&lt;=Quartile!$D$3,"Medium rating",D289&lt;=Quartile!$D$4,"High rating",TRUE,"Extra High Rating")</f>
        <v>Extra High Rating</v>
      </c>
      <c r="Y289">
        <f t="shared" si="8"/>
        <v>1037</v>
      </c>
      <c r="Z289" s="14">
        <f t="shared" si="9"/>
        <v>1.8518187824782584E-2</v>
      </c>
    </row>
    <row r="290" spans="1:26" x14ac:dyDescent="0.25">
      <c r="A290" t="s">
        <v>340</v>
      </c>
      <c r="B290" t="s">
        <v>350</v>
      </c>
      <c r="C290">
        <v>54999</v>
      </c>
      <c r="D290" s="1">
        <v>8.9</v>
      </c>
      <c r="E290">
        <v>1</v>
      </c>
      <c r="F290" t="s">
        <v>72</v>
      </c>
      <c r="G290">
        <v>8</v>
      </c>
      <c r="H290">
        <v>3.2</v>
      </c>
      <c r="I290" s="2">
        <v>5000</v>
      </c>
      <c r="J290">
        <v>1</v>
      </c>
      <c r="K290">
        <v>100</v>
      </c>
      <c r="L290">
        <v>12</v>
      </c>
      <c r="M290">
        <v>256</v>
      </c>
      <c r="N290">
        <v>6.7</v>
      </c>
      <c r="O290">
        <v>120</v>
      </c>
      <c r="P290">
        <v>3</v>
      </c>
      <c r="Q290" t="s">
        <v>73</v>
      </c>
      <c r="R290">
        <v>50</v>
      </c>
      <c r="S290">
        <v>16</v>
      </c>
      <c r="T290">
        <v>0</v>
      </c>
      <c r="U290">
        <v>3216</v>
      </c>
      <c r="V290">
        <v>1440</v>
      </c>
      <c r="W290" t="str" cm="1">
        <f t="array" ref="W290">_xlfn.IFS(smartphones_data_clean!C290&gt;Quartile!$A$4,"💎 Ultra Premium Brand",smartphones_data_clean!C290&gt;Quartile!$A$3,"🪙 Premium Brand",smartphones_data_clean!C290&gt;Quartile!$A$2,"🔥Affordable Brand",TRUE,"✨ Bronze Brand")</f>
        <v>💎 Ultra Premium Brand</v>
      </c>
      <c r="X290" t="str" cm="1">
        <f t="array" ref="X290">_xlfn.IFS(D290&lt;=Quartile!$D$2,"Low rating",D290&lt;=Quartile!$D$3,"Medium rating",D290&lt;=Quartile!$D$4,"High rating",TRUE,"Extra High Rating")</f>
        <v>Extra High Rating</v>
      </c>
      <c r="Y290">
        <f t="shared" si="8"/>
        <v>1071.2</v>
      </c>
      <c r="Z290" s="14">
        <f t="shared" si="9"/>
        <v>1.9476717758504701E-2</v>
      </c>
    </row>
    <row r="291" spans="1:26" x14ac:dyDescent="0.25">
      <c r="A291" t="s">
        <v>340</v>
      </c>
      <c r="B291" t="s">
        <v>351</v>
      </c>
      <c r="C291">
        <v>69999</v>
      </c>
      <c r="D291" s="1">
        <v>7.8189189189189205</v>
      </c>
      <c r="E291">
        <v>1</v>
      </c>
      <c r="F291" t="s">
        <v>72</v>
      </c>
      <c r="G291">
        <v>8</v>
      </c>
      <c r="H291">
        <v>3.2</v>
      </c>
      <c r="I291" s="2">
        <v>4500</v>
      </c>
      <c r="J291">
        <v>1</v>
      </c>
      <c r="K291">
        <v>100</v>
      </c>
      <c r="L291">
        <v>8</v>
      </c>
      <c r="M291">
        <v>128</v>
      </c>
      <c r="N291">
        <v>6.7</v>
      </c>
      <c r="O291">
        <v>120</v>
      </c>
      <c r="P291">
        <v>3</v>
      </c>
      <c r="Q291" t="s">
        <v>73</v>
      </c>
      <c r="R291">
        <v>50</v>
      </c>
      <c r="S291">
        <v>16</v>
      </c>
      <c r="T291">
        <v>0</v>
      </c>
      <c r="U291">
        <v>3216</v>
      </c>
      <c r="V291">
        <v>1440</v>
      </c>
      <c r="W291" t="str" cm="1">
        <f t="array" ref="W291">_xlfn.IFS(smartphones_data_clean!C291&gt;Quartile!$A$4,"💎 Ultra Premium Brand",smartphones_data_clean!C291&gt;Quartile!$A$3,"🪙 Premium Brand",smartphones_data_clean!C291&gt;Quartile!$A$2,"🔥Affordable Brand",TRUE,"✨ Bronze Brand")</f>
        <v>💎 Ultra Premium Brand</v>
      </c>
      <c r="X291" t="str" cm="1">
        <f t="array" ref="X291">_xlfn.IFS(D291&lt;=Quartile!$D$2,"Low rating",D291&lt;=Quartile!$D$3,"Medium rating",D291&lt;=Quartile!$D$4,"High rating",TRUE,"Extra High Rating")</f>
        <v>Medium rating</v>
      </c>
      <c r="Y291">
        <f t="shared" si="8"/>
        <v>944.80000000000007</v>
      </c>
      <c r="Z291" s="14">
        <f t="shared" si="9"/>
        <v>1.3497335676223948E-2</v>
      </c>
    </row>
    <row r="292" spans="1:26" x14ac:dyDescent="0.25">
      <c r="A292" t="s">
        <v>340</v>
      </c>
      <c r="B292" t="s">
        <v>352</v>
      </c>
      <c r="C292">
        <v>39999</v>
      </c>
      <c r="D292" s="1">
        <v>8.5</v>
      </c>
      <c r="E292">
        <v>1</v>
      </c>
      <c r="F292" t="s">
        <v>72</v>
      </c>
      <c r="G292">
        <v>8</v>
      </c>
      <c r="H292">
        <v>3.2</v>
      </c>
      <c r="I292" s="2">
        <v>5000</v>
      </c>
      <c r="J292">
        <v>1</v>
      </c>
      <c r="K292">
        <v>100</v>
      </c>
      <c r="L292">
        <v>8</v>
      </c>
      <c r="M292">
        <v>128</v>
      </c>
      <c r="N292">
        <v>6.7</v>
      </c>
      <c r="O292">
        <v>120</v>
      </c>
      <c r="P292">
        <v>3</v>
      </c>
      <c r="Q292" t="s">
        <v>73</v>
      </c>
      <c r="R292">
        <v>50</v>
      </c>
      <c r="S292">
        <v>16</v>
      </c>
      <c r="T292">
        <v>0</v>
      </c>
      <c r="U292">
        <v>2412</v>
      </c>
      <c r="V292">
        <v>1080</v>
      </c>
      <c r="W292" t="str" cm="1">
        <f t="array" ref="W292">_xlfn.IFS(smartphones_data_clean!C292&gt;Quartile!$A$4,"💎 Ultra Premium Brand",smartphones_data_clean!C292&gt;Quartile!$A$3,"🪙 Premium Brand",smartphones_data_clean!C292&gt;Quartile!$A$2,"🔥Affordable Brand",TRUE,"✨ Bronze Brand")</f>
        <v>💎 Ultra Premium Brand</v>
      </c>
      <c r="X292" t="str" cm="1">
        <f t="array" ref="X292">_xlfn.IFS(D292&lt;=Quartile!$D$2,"Low rating",D292&lt;=Quartile!$D$3,"Medium rating",D292&lt;=Quartile!$D$4,"High rating",TRUE,"Extra High Rating")</f>
        <v>Extra High Rating</v>
      </c>
      <c r="Y292">
        <f t="shared" si="8"/>
        <v>1044.8</v>
      </c>
      <c r="Z292" s="14">
        <f t="shared" si="9"/>
        <v>2.6120653016325407E-2</v>
      </c>
    </row>
    <row r="293" spans="1:26" x14ac:dyDescent="0.25">
      <c r="A293" t="s">
        <v>340</v>
      </c>
      <c r="B293" t="s">
        <v>353</v>
      </c>
      <c r="C293">
        <v>69999</v>
      </c>
      <c r="D293" s="1">
        <v>7.8171480144404342</v>
      </c>
      <c r="E293">
        <v>1</v>
      </c>
      <c r="F293" t="s">
        <v>72</v>
      </c>
      <c r="G293">
        <v>8</v>
      </c>
      <c r="H293">
        <v>3.2</v>
      </c>
      <c r="I293" s="2">
        <v>4800</v>
      </c>
      <c r="J293">
        <v>1</v>
      </c>
      <c r="K293">
        <v>150</v>
      </c>
      <c r="L293">
        <v>12</v>
      </c>
      <c r="M293">
        <v>256</v>
      </c>
      <c r="N293">
        <v>6.73</v>
      </c>
      <c r="O293">
        <v>144</v>
      </c>
      <c r="P293">
        <v>3</v>
      </c>
      <c r="Q293" t="s">
        <v>73</v>
      </c>
      <c r="R293">
        <v>108</v>
      </c>
      <c r="S293">
        <v>32</v>
      </c>
      <c r="T293">
        <v>0</v>
      </c>
      <c r="U293">
        <v>3412</v>
      </c>
      <c r="V293">
        <v>1440</v>
      </c>
      <c r="W293" t="str" cm="1">
        <f t="array" ref="W293">_xlfn.IFS(smartphones_data_clean!C293&gt;Quartile!$A$4,"💎 Ultra Premium Brand",smartphones_data_clean!C293&gt;Quartile!$A$3,"🪙 Premium Brand",smartphones_data_clean!C293&gt;Quartile!$A$2,"🔥Affordable Brand",TRUE,"✨ Bronze Brand")</f>
        <v>💎 Ultra Premium Brand</v>
      </c>
      <c r="X293" t="str" cm="1">
        <f t="array" ref="X293">_xlfn.IFS(D293&lt;=Quartile!$D$2,"Low rating",D293&lt;=Quartile!$D$3,"Medium rating",D293&lt;=Quartile!$D$4,"High rating",TRUE,"Extra High Rating")</f>
        <v>Medium rating</v>
      </c>
      <c r="Y293">
        <f t="shared" si="8"/>
        <v>1037.4000000000001</v>
      </c>
      <c r="Z293" s="14">
        <f t="shared" si="9"/>
        <v>1.4820211717310249E-2</v>
      </c>
    </row>
    <row r="294" spans="1:26" x14ac:dyDescent="0.25">
      <c r="A294" t="s">
        <v>340</v>
      </c>
      <c r="B294" t="s">
        <v>354</v>
      </c>
      <c r="C294">
        <v>27999</v>
      </c>
      <c r="D294" s="1">
        <v>7.7</v>
      </c>
      <c r="E294">
        <v>0</v>
      </c>
      <c r="F294" t="s">
        <v>72</v>
      </c>
      <c r="G294">
        <v>8</v>
      </c>
      <c r="H294">
        <v>2.8</v>
      </c>
      <c r="I294" s="2">
        <v>3300</v>
      </c>
      <c r="J294">
        <v>0</v>
      </c>
      <c r="K294">
        <v>33</v>
      </c>
      <c r="L294">
        <v>8</v>
      </c>
      <c r="M294">
        <v>128</v>
      </c>
      <c r="N294">
        <v>6.28</v>
      </c>
      <c r="O294">
        <v>60</v>
      </c>
      <c r="P294">
        <v>2</v>
      </c>
      <c r="Q294" t="s">
        <v>73</v>
      </c>
      <c r="R294">
        <v>20</v>
      </c>
      <c r="S294">
        <v>16</v>
      </c>
      <c r="T294">
        <v>0</v>
      </c>
      <c r="U294">
        <v>2280</v>
      </c>
      <c r="V294">
        <v>1080</v>
      </c>
      <c r="W294" t="str" cm="1">
        <f t="array" ref="W294">_xlfn.IFS(smartphones_data_clean!C294&gt;Quartile!$A$4,"💎 Ultra Premium Brand",smartphones_data_clean!C294&gt;Quartile!$A$3,"🪙 Premium Brand",smartphones_data_clean!C294&gt;Quartile!$A$2,"🔥Affordable Brand",TRUE,"✨ Bronze Brand")</f>
        <v>🪙 Premium Brand</v>
      </c>
      <c r="X294" t="str" cm="1">
        <f t="array" ref="X294">_xlfn.IFS(D294&lt;=Quartile!$D$2,"Low rating",D294&lt;=Quartile!$D$3,"Medium rating",D294&lt;=Quartile!$D$4,"High rating",TRUE,"Extra High Rating")</f>
        <v>Medium rating</v>
      </c>
      <c r="Y294">
        <f t="shared" si="8"/>
        <v>695</v>
      </c>
      <c r="Z294" s="14">
        <f t="shared" si="9"/>
        <v>2.4822315082681526E-2</v>
      </c>
    </row>
    <row r="295" spans="1:26" x14ac:dyDescent="0.25">
      <c r="A295" t="s">
        <v>340</v>
      </c>
      <c r="B295" t="s">
        <v>355</v>
      </c>
      <c r="C295">
        <v>64800</v>
      </c>
      <c r="D295" s="1">
        <v>8.9</v>
      </c>
      <c r="E295">
        <v>1</v>
      </c>
      <c r="F295" t="s">
        <v>72</v>
      </c>
      <c r="G295">
        <v>8</v>
      </c>
      <c r="H295">
        <v>2.84</v>
      </c>
      <c r="I295" s="2">
        <v>4500</v>
      </c>
      <c r="J295">
        <v>1</v>
      </c>
      <c r="K295">
        <v>65</v>
      </c>
      <c r="L295">
        <v>8</v>
      </c>
      <c r="M295">
        <v>128</v>
      </c>
      <c r="N295">
        <v>6.7</v>
      </c>
      <c r="O295">
        <v>120</v>
      </c>
      <c r="P295">
        <v>4</v>
      </c>
      <c r="Q295" t="s">
        <v>73</v>
      </c>
      <c r="R295">
        <v>48</v>
      </c>
      <c r="S295">
        <v>16</v>
      </c>
      <c r="T295">
        <v>0</v>
      </c>
      <c r="U295">
        <v>3216</v>
      </c>
      <c r="V295">
        <v>1440</v>
      </c>
      <c r="W295" t="str" cm="1">
        <f t="array" ref="W295">_xlfn.IFS(smartphones_data_clean!C295&gt;Quartile!$A$4,"💎 Ultra Premium Brand",smartphones_data_clean!C295&gt;Quartile!$A$3,"🪙 Premium Brand",smartphones_data_clean!C295&gt;Quartile!$A$2,"🔥Affordable Brand",TRUE,"✨ Bronze Brand")</f>
        <v>💎 Ultra Premium Brand</v>
      </c>
      <c r="X295" t="str" cm="1">
        <f t="array" ref="X295">_xlfn.IFS(D295&lt;=Quartile!$D$2,"Low rating",D295&lt;=Quartile!$D$3,"Medium rating",D295&lt;=Quartile!$D$4,"High rating",TRUE,"Extra High Rating")</f>
        <v>Extra High Rating</v>
      </c>
      <c r="Y295">
        <f t="shared" si="8"/>
        <v>941.21</v>
      </c>
      <c r="Z295" s="14">
        <f t="shared" si="9"/>
        <v>1.4524845679012346E-2</v>
      </c>
    </row>
    <row r="296" spans="1:26" x14ac:dyDescent="0.25">
      <c r="A296" t="s">
        <v>340</v>
      </c>
      <c r="B296" t="s">
        <v>356</v>
      </c>
      <c r="C296">
        <v>42999</v>
      </c>
      <c r="D296" s="1">
        <v>8.5</v>
      </c>
      <c r="E296">
        <v>1</v>
      </c>
      <c r="F296" t="s">
        <v>72</v>
      </c>
      <c r="G296">
        <v>8</v>
      </c>
      <c r="H296">
        <v>2.84</v>
      </c>
      <c r="I296" s="2">
        <v>4500</v>
      </c>
      <c r="J296">
        <v>1</v>
      </c>
      <c r="K296">
        <v>33</v>
      </c>
      <c r="L296">
        <v>8</v>
      </c>
      <c r="M296">
        <v>128</v>
      </c>
      <c r="N296">
        <v>6.62</v>
      </c>
      <c r="O296">
        <v>120</v>
      </c>
      <c r="P296">
        <v>3</v>
      </c>
      <c r="Q296" t="s">
        <v>73</v>
      </c>
      <c r="R296">
        <v>50</v>
      </c>
      <c r="S296">
        <v>16</v>
      </c>
      <c r="T296">
        <v>0</v>
      </c>
      <c r="U296">
        <v>2400</v>
      </c>
      <c r="V296">
        <v>1080</v>
      </c>
      <c r="W296" t="str" cm="1">
        <f t="array" ref="W296">_xlfn.IFS(smartphones_data_clean!C296&gt;Quartile!$A$4,"💎 Ultra Premium Brand",smartphones_data_clean!C296&gt;Quartile!$A$3,"🪙 Premium Brand",smartphones_data_clean!C296&gt;Quartile!$A$2,"🔥Affordable Brand",TRUE,"✨ Bronze Brand")</f>
        <v>💎 Ultra Premium Brand</v>
      </c>
      <c r="X296" t="str" cm="1">
        <f t="array" ref="X296">_xlfn.IFS(D296&lt;=Quartile!$D$2,"Low rating",D296&lt;=Quartile!$D$3,"Medium rating",D296&lt;=Quartile!$D$4,"High rating",TRUE,"Extra High Rating")</f>
        <v>Extra High Rating</v>
      </c>
      <c r="Y296">
        <f t="shared" si="8"/>
        <v>938.01</v>
      </c>
      <c r="Z296" s="14">
        <f t="shared" si="9"/>
        <v>2.1814693364961977E-2</v>
      </c>
    </row>
    <row r="297" spans="1:26" x14ac:dyDescent="0.25">
      <c r="A297" t="s">
        <v>340</v>
      </c>
      <c r="B297" t="s">
        <v>357</v>
      </c>
      <c r="C297">
        <v>44999</v>
      </c>
      <c r="D297" s="1">
        <v>8.6</v>
      </c>
      <c r="E297">
        <v>1</v>
      </c>
      <c r="F297" t="s">
        <v>72</v>
      </c>
      <c r="G297">
        <v>8</v>
      </c>
      <c r="H297">
        <v>2.84</v>
      </c>
      <c r="I297" s="2">
        <v>4500</v>
      </c>
      <c r="J297">
        <v>1</v>
      </c>
      <c r="K297">
        <v>65</v>
      </c>
      <c r="L297">
        <v>8</v>
      </c>
      <c r="M297">
        <v>128</v>
      </c>
      <c r="N297">
        <v>6.55</v>
      </c>
      <c r="O297">
        <v>120</v>
      </c>
      <c r="P297">
        <v>4</v>
      </c>
      <c r="Q297" t="s">
        <v>73</v>
      </c>
      <c r="R297">
        <v>108</v>
      </c>
      <c r="S297">
        <v>16</v>
      </c>
      <c r="T297">
        <v>0</v>
      </c>
      <c r="U297">
        <v>2400</v>
      </c>
      <c r="V297">
        <v>1080</v>
      </c>
      <c r="W297" t="str" cm="1">
        <f t="array" ref="W297">_xlfn.IFS(smartphones_data_clean!C297&gt;Quartile!$A$4,"💎 Ultra Premium Brand",smartphones_data_clean!C297&gt;Quartile!$A$3,"🪙 Premium Brand",smartphones_data_clean!C297&gt;Quartile!$A$2,"🔥Affordable Brand",TRUE,"✨ Bronze Brand")</f>
        <v>💎 Ultra Premium Brand</v>
      </c>
      <c r="X297" t="str" cm="1">
        <f t="array" ref="X297">_xlfn.IFS(D297&lt;=Quartile!$D$2,"Low rating",D297&lt;=Quartile!$D$3,"Medium rating",D297&lt;=Quartile!$D$4,"High rating",TRUE,"Extra High Rating")</f>
        <v>Extra High Rating</v>
      </c>
      <c r="Y297">
        <f t="shared" si="8"/>
        <v>941.21</v>
      </c>
      <c r="Z297" s="14">
        <f t="shared" si="9"/>
        <v>2.0916242583168515E-2</v>
      </c>
    </row>
    <row r="298" spans="1:26" x14ac:dyDescent="0.25">
      <c r="A298" t="s">
        <v>340</v>
      </c>
      <c r="B298" t="s">
        <v>358</v>
      </c>
      <c r="C298">
        <v>34999</v>
      </c>
      <c r="D298" s="1">
        <v>8.4</v>
      </c>
      <c r="E298">
        <v>1</v>
      </c>
      <c r="F298" t="s">
        <v>72</v>
      </c>
      <c r="G298">
        <v>8</v>
      </c>
      <c r="H298">
        <v>3.2</v>
      </c>
      <c r="I298" s="2">
        <v>5000</v>
      </c>
      <c r="J298">
        <v>1</v>
      </c>
      <c r="K298">
        <v>100</v>
      </c>
      <c r="L298">
        <v>8</v>
      </c>
      <c r="M298">
        <v>128</v>
      </c>
      <c r="N298">
        <v>6.7</v>
      </c>
      <c r="O298">
        <v>120</v>
      </c>
      <c r="P298">
        <v>3</v>
      </c>
      <c r="Q298" t="s">
        <v>73</v>
      </c>
      <c r="R298">
        <v>50</v>
      </c>
      <c r="S298">
        <v>16</v>
      </c>
      <c r="T298">
        <v>0</v>
      </c>
      <c r="U298">
        <v>2412</v>
      </c>
      <c r="V298">
        <v>1080</v>
      </c>
      <c r="W298" t="str" cm="1">
        <f t="array" ref="W298">_xlfn.IFS(smartphones_data_clean!C298&gt;Quartile!$A$4,"💎 Ultra Premium Brand",smartphones_data_clean!C298&gt;Quartile!$A$3,"🪙 Premium Brand",smartphones_data_clean!C298&gt;Quartile!$A$2,"🔥Affordable Brand",TRUE,"✨ Bronze Brand")</f>
        <v>🪙 Premium Brand</v>
      </c>
      <c r="X298" t="str" cm="1">
        <f t="array" ref="X298">_xlfn.IFS(D298&lt;=Quartile!$D$2,"Low rating",D298&lt;=Quartile!$D$3,"Medium rating",D298&lt;=Quartile!$D$4,"High rating",TRUE,"Extra High Rating")</f>
        <v>High rating</v>
      </c>
      <c r="Y298">
        <f t="shared" si="8"/>
        <v>1044.8</v>
      </c>
      <c r="Z298" s="14">
        <f t="shared" si="9"/>
        <v>2.9852281493756964E-2</v>
      </c>
    </row>
    <row r="299" spans="1:26" x14ac:dyDescent="0.25">
      <c r="A299" t="s">
        <v>340</v>
      </c>
      <c r="B299" t="s">
        <v>359</v>
      </c>
      <c r="C299">
        <v>28990</v>
      </c>
      <c r="D299" s="1">
        <v>8.4</v>
      </c>
      <c r="E299">
        <v>1</v>
      </c>
      <c r="F299" t="s">
        <v>76</v>
      </c>
      <c r="G299">
        <v>8</v>
      </c>
      <c r="H299">
        <v>2.85</v>
      </c>
      <c r="I299" s="2">
        <v>4500</v>
      </c>
      <c r="J299">
        <v>1</v>
      </c>
      <c r="K299">
        <v>150</v>
      </c>
      <c r="L299">
        <v>8</v>
      </c>
      <c r="M299">
        <v>128</v>
      </c>
      <c r="N299">
        <v>6.7</v>
      </c>
      <c r="O299">
        <v>120</v>
      </c>
      <c r="P299">
        <v>3</v>
      </c>
      <c r="Q299" t="s">
        <v>73</v>
      </c>
      <c r="R299">
        <v>50</v>
      </c>
      <c r="S299">
        <v>16</v>
      </c>
      <c r="T299">
        <v>0</v>
      </c>
      <c r="U299">
        <v>2412</v>
      </c>
      <c r="V299">
        <v>1080</v>
      </c>
      <c r="W299" t="str" cm="1">
        <f t="array" ref="W299">_xlfn.IFS(smartphones_data_clean!C299&gt;Quartile!$A$4,"💎 Ultra Premium Brand",smartphones_data_clean!C299&gt;Quartile!$A$3,"🪙 Premium Brand",smartphones_data_clean!C299&gt;Quartile!$A$2,"🔥Affordable Brand",TRUE,"✨ Bronze Brand")</f>
        <v>🪙 Premium Brand</v>
      </c>
      <c r="X299" t="str" cm="1">
        <f t="array" ref="X299">_xlfn.IFS(D299&lt;=Quartile!$D$2,"Low rating",D299&lt;=Quartile!$D$3,"Medium rating",D299&lt;=Quartile!$D$4,"High rating",TRUE,"Extra High Rating")</f>
        <v>High rating</v>
      </c>
      <c r="Y299">
        <f t="shared" si="8"/>
        <v>949.71250000000009</v>
      </c>
      <c r="Z299" s="14">
        <f t="shared" si="9"/>
        <v>3.2760003449465336E-2</v>
      </c>
    </row>
    <row r="300" spans="1:26" x14ac:dyDescent="0.25">
      <c r="A300" t="s">
        <v>340</v>
      </c>
      <c r="B300" t="s">
        <v>360</v>
      </c>
      <c r="C300">
        <v>47990</v>
      </c>
      <c r="D300" s="1">
        <v>8.6</v>
      </c>
      <c r="E300">
        <v>1</v>
      </c>
      <c r="F300" t="s">
        <v>72</v>
      </c>
      <c r="G300">
        <v>8</v>
      </c>
      <c r="H300">
        <v>3.2</v>
      </c>
      <c r="I300" s="2">
        <v>4800</v>
      </c>
      <c r="J300">
        <v>1</v>
      </c>
      <c r="K300">
        <v>150</v>
      </c>
      <c r="L300">
        <v>12</v>
      </c>
      <c r="M300">
        <v>256</v>
      </c>
      <c r="N300">
        <v>6.7</v>
      </c>
      <c r="O300">
        <v>120</v>
      </c>
      <c r="P300">
        <v>3</v>
      </c>
      <c r="Q300" t="s">
        <v>73</v>
      </c>
      <c r="R300">
        <v>50</v>
      </c>
      <c r="S300">
        <v>16</v>
      </c>
      <c r="T300">
        <v>0</v>
      </c>
      <c r="U300">
        <v>2412</v>
      </c>
      <c r="V300">
        <v>1080</v>
      </c>
      <c r="W300" t="str" cm="1">
        <f t="array" ref="W300">_xlfn.IFS(smartphones_data_clean!C300&gt;Quartile!$A$4,"💎 Ultra Premium Brand",smartphones_data_clean!C300&gt;Quartile!$A$3,"🪙 Premium Brand",smartphones_data_clean!C300&gt;Quartile!$A$2,"🔥Affordable Brand",TRUE,"✨ Bronze Brand")</f>
        <v>💎 Ultra Premium Brand</v>
      </c>
      <c r="X300" t="str" cm="1">
        <f t="array" ref="X300">_xlfn.IFS(D300&lt;=Quartile!$D$2,"Low rating",D300&lt;=Quartile!$D$3,"Medium rating",D300&lt;=Quartile!$D$4,"High rating",TRUE,"Extra High Rating")</f>
        <v>Extra High Rating</v>
      </c>
      <c r="Y300">
        <f t="shared" si="8"/>
        <v>1036.2</v>
      </c>
      <c r="Z300" s="14">
        <f t="shared" si="9"/>
        <v>2.1591998332986039E-2</v>
      </c>
    </row>
    <row r="301" spans="1:26" x14ac:dyDescent="0.25">
      <c r="A301" t="s">
        <v>340</v>
      </c>
      <c r="B301" t="s">
        <v>361</v>
      </c>
      <c r="C301">
        <v>22990</v>
      </c>
      <c r="D301" s="1">
        <v>8.3000000000000007</v>
      </c>
      <c r="E301">
        <v>1</v>
      </c>
      <c r="F301" t="s">
        <v>76</v>
      </c>
      <c r="G301">
        <v>8</v>
      </c>
      <c r="H301">
        <v>2.85</v>
      </c>
      <c r="I301" s="2">
        <v>5000</v>
      </c>
      <c r="J301">
        <v>1</v>
      </c>
      <c r="K301">
        <v>33</v>
      </c>
      <c r="L301">
        <v>8</v>
      </c>
      <c r="M301">
        <v>128</v>
      </c>
      <c r="N301">
        <v>6.59</v>
      </c>
      <c r="O301">
        <v>120</v>
      </c>
      <c r="P301">
        <v>3</v>
      </c>
      <c r="Q301" t="s">
        <v>73</v>
      </c>
      <c r="R301">
        <v>64</v>
      </c>
      <c r="S301">
        <v>16</v>
      </c>
      <c r="T301">
        <v>0</v>
      </c>
      <c r="U301">
        <v>2412</v>
      </c>
      <c r="V301">
        <v>1080</v>
      </c>
      <c r="W301" t="str" cm="1">
        <f t="array" ref="W301">_xlfn.IFS(smartphones_data_clean!C301&gt;Quartile!$A$4,"💎 Ultra Premium Brand",smartphones_data_clean!C301&gt;Quartile!$A$3,"🪙 Premium Brand",smartphones_data_clean!C301&gt;Quartile!$A$2,"🔥Affordable Brand",TRUE,"✨ Bronze Brand")</f>
        <v>🪙 Premium Brand</v>
      </c>
      <c r="X301" t="str" cm="1">
        <f t="array" ref="X301">_xlfn.IFS(D301&lt;=Quartile!$D$2,"Low rating",D301&lt;=Quartile!$D$3,"Medium rating",D301&lt;=Quartile!$D$4,"High rating",TRUE,"Extra High Rating")</f>
        <v>High rating</v>
      </c>
      <c r="Y301">
        <f t="shared" si="8"/>
        <v>1038.0125</v>
      </c>
      <c r="Z301" s="14">
        <f t="shared" si="9"/>
        <v>4.5150608960417574E-2</v>
      </c>
    </row>
    <row r="302" spans="1:26" x14ac:dyDescent="0.25">
      <c r="A302" t="s">
        <v>340</v>
      </c>
      <c r="B302" t="s">
        <v>362</v>
      </c>
      <c r="C302">
        <v>14999</v>
      </c>
      <c r="D302" s="1">
        <v>6.9</v>
      </c>
      <c r="E302">
        <v>0</v>
      </c>
      <c r="F302" t="s">
        <v>72</v>
      </c>
      <c r="G302">
        <v>8</v>
      </c>
      <c r="H302">
        <v>1.8</v>
      </c>
      <c r="I302" s="2">
        <v>6000</v>
      </c>
      <c r="J302">
        <v>1</v>
      </c>
      <c r="K302">
        <v>18</v>
      </c>
      <c r="L302">
        <v>4</v>
      </c>
      <c r="M302">
        <v>64</v>
      </c>
      <c r="N302">
        <v>6.52</v>
      </c>
      <c r="O302">
        <v>60</v>
      </c>
      <c r="P302">
        <v>3</v>
      </c>
      <c r="Q302" t="s">
        <v>73</v>
      </c>
      <c r="R302">
        <v>13</v>
      </c>
      <c r="S302">
        <v>8</v>
      </c>
      <c r="T302">
        <v>1</v>
      </c>
      <c r="U302">
        <v>1560</v>
      </c>
      <c r="V302">
        <v>720</v>
      </c>
      <c r="W302" t="str" cm="1">
        <f t="array" ref="W302">_xlfn.IFS(smartphones_data_clean!C302&gt;Quartile!$A$4,"💎 Ultra Premium Brand",smartphones_data_clean!C302&gt;Quartile!$A$3,"🪙 Premium Brand",smartphones_data_clean!C302&gt;Quartile!$A$2,"🔥Affordable Brand",TRUE,"✨ Bronze Brand")</f>
        <v>🔥Affordable Brand</v>
      </c>
      <c r="X302" t="str" cm="1">
        <f t="array" ref="X302">_xlfn.IFS(D302&lt;=Quartile!$D$2,"Low rating",D302&lt;=Quartile!$D$3,"Medium rating",D302&lt;=Quartile!$D$4,"High rating",TRUE,"Extra High Rating")</f>
        <v>Low rating</v>
      </c>
      <c r="Y302">
        <f t="shared" si="8"/>
        <v>1219.6499999999999</v>
      </c>
      <c r="Z302" s="14">
        <f t="shared" si="9"/>
        <v>8.1315421028068532E-2</v>
      </c>
    </row>
    <row r="303" spans="1:26" x14ac:dyDescent="0.25">
      <c r="A303" t="s">
        <v>340</v>
      </c>
      <c r="B303" t="s">
        <v>363</v>
      </c>
      <c r="C303">
        <v>22999</v>
      </c>
      <c r="D303" s="1">
        <v>8.3000000000000007</v>
      </c>
      <c r="E303">
        <v>1</v>
      </c>
      <c r="F303" t="s">
        <v>72</v>
      </c>
      <c r="G303">
        <v>8</v>
      </c>
      <c r="H303">
        <v>2.2000000000000002</v>
      </c>
      <c r="I303" s="2">
        <v>5000</v>
      </c>
      <c r="J303">
        <v>1</v>
      </c>
      <c r="K303">
        <v>33</v>
      </c>
      <c r="L303">
        <v>8</v>
      </c>
      <c r="M303">
        <v>128</v>
      </c>
      <c r="N303">
        <v>6.59</v>
      </c>
      <c r="O303">
        <v>120</v>
      </c>
      <c r="P303">
        <v>3</v>
      </c>
      <c r="Q303" t="s">
        <v>73</v>
      </c>
      <c r="R303">
        <v>64</v>
      </c>
      <c r="S303">
        <v>16</v>
      </c>
      <c r="T303">
        <v>1</v>
      </c>
      <c r="U303">
        <v>2412</v>
      </c>
      <c r="V303">
        <v>1080</v>
      </c>
      <c r="W303" t="str" cm="1">
        <f t="array" ref="W303">_xlfn.IFS(smartphones_data_clean!C303&gt;Quartile!$A$4,"💎 Ultra Premium Brand",smartphones_data_clean!C303&gt;Quartile!$A$3,"🪙 Premium Brand",smartphones_data_clean!C303&gt;Quartile!$A$2,"🔥Affordable Brand",TRUE,"✨ Bronze Brand")</f>
        <v>🪙 Premium Brand</v>
      </c>
      <c r="X303" t="str" cm="1">
        <f t="array" ref="X303">_xlfn.IFS(D303&lt;=Quartile!$D$2,"Low rating",D303&lt;=Quartile!$D$3,"Medium rating",D303&lt;=Quartile!$D$4,"High rating",TRUE,"Extra High Rating")</f>
        <v>High rating</v>
      </c>
      <c r="Y303">
        <f t="shared" si="8"/>
        <v>1037.8499999999999</v>
      </c>
      <c r="Z303" s="14">
        <f t="shared" si="9"/>
        <v>4.5125875038045125E-2</v>
      </c>
    </row>
    <row r="304" spans="1:26" x14ac:dyDescent="0.25">
      <c r="A304" t="s">
        <v>340</v>
      </c>
      <c r="B304" t="s">
        <v>364</v>
      </c>
      <c r="C304">
        <v>33900</v>
      </c>
      <c r="D304" s="1">
        <v>8.5</v>
      </c>
      <c r="E304">
        <v>1</v>
      </c>
      <c r="F304" t="s">
        <v>76</v>
      </c>
      <c r="G304">
        <v>8</v>
      </c>
      <c r="H304">
        <v>3</v>
      </c>
      <c r="I304" s="2">
        <v>4500</v>
      </c>
      <c r="J304">
        <v>1</v>
      </c>
      <c r="K304">
        <v>80</v>
      </c>
      <c r="L304">
        <v>12</v>
      </c>
      <c r="M304">
        <v>256</v>
      </c>
      <c r="N304">
        <v>6.43</v>
      </c>
      <c r="O304">
        <v>90</v>
      </c>
      <c r="P304">
        <v>3</v>
      </c>
      <c r="Q304" t="s">
        <v>73</v>
      </c>
      <c r="R304">
        <v>50</v>
      </c>
      <c r="S304">
        <v>32</v>
      </c>
      <c r="T304">
        <v>0</v>
      </c>
      <c r="U304">
        <v>2400</v>
      </c>
      <c r="V304">
        <v>1080</v>
      </c>
      <c r="W304" t="str" cm="1">
        <f t="array" ref="W304">_xlfn.IFS(smartphones_data_clean!C304&gt;Quartile!$A$4,"💎 Ultra Premium Brand",smartphones_data_clean!C304&gt;Quartile!$A$3,"🪙 Premium Brand",smartphones_data_clean!C304&gt;Quartile!$A$2,"🔥Affordable Brand",TRUE,"✨ Bronze Brand")</f>
        <v>🪙 Premium Brand</v>
      </c>
      <c r="X304" t="str" cm="1">
        <f t="array" ref="X304">_xlfn.IFS(D304&lt;=Quartile!$D$2,"Low rating",D304&lt;=Quartile!$D$3,"Medium rating",D304&lt;=Quartile!$D$4,"High rating",TRUE,"Extra High Rating")</f>
        <v>Extra High Rating</v>
      </c>
      <c r="Y304">
        <f t="shared" si="8"/>
        <v>967.65</v>
      </c>
      <c r="Z304" s="14">
        <f t="shared" si="9"/>
        <v>2.8544247787610617E-2</v>
      </c>
    </row>
    <row r="305" spans="1:26" x14ac:dyDescent="0.25">
      <c r="A305" t="s">
        <v>340</v>
      </c>
      <c r="B305" t="s">
        <v>365</v>
      </c>
      <c r="C305">
        <v>28999</v>
      </c>
      <c r="D305" s="1">
        <v>8.4</v>
      </c>
      <c r="E305">
        <v>1</v>
      </c>
      <c r="F305" t="s">
        <v>76</v>
      </c>
      <c r="G305">
        <v>8</v>
      </c>
      <c r="H305">
        <v>3</v>
      </c>
      <c r="I305" s="2">
        <v>4500</v>
      </c>
      <c r="J305">
        <v>1</v>
      </c>
      <c r="K305">
        <v>80</v>
      </c>
      <c r="L305">
        <v>8</v>
      </c>
      <c r="M305">
        <v>128</v>
      </c>
      <c r="N305">
        <v>6.43</v>
      </c>
      <c r="O305">
        <v>90</v>
      </c>
      <c r="P305">
        <v>3</v>
      </c>
      <c r="Q305" t="s">
        <v>73</v>
      </c>
      <c r="R305">
        <v>50</v>
      </c>
      <c r="S305">
        <v>32</v>
      </c>
      <c r="T305">
        <v>0</v>
      </c>
      <c r="U305">
        <v>2400</v>
      </c>
      <c r="V305">
        <v>1080</v>
      </c>
      <c r="W305" t="str" cm="1">
        <f t="array" ref="W305">_xlfn.IFS(smartphones_data_clean!C305&gt;Quartile!$A$4,"💎 Ultra Premium Brand",smartphones_data_clean!C305&gt;Quartile!$A$3,"🪙 Premium Brand",smartphones_data_clean!C305&gt;Quartile!$A$2,"🔥Affordable Brand",TRUE,"✨ Bronze Brand")</f>
        <v>🪙 Premium Brand</v>
      </c>
      <c r="X305" t="str" cm="1">
        <f t="array" ref="X305">_xlfn.IFS(D305&lt;=Quartile!$D$2,"Low rating",D305&lt;=Quartile!$D$3,"Medium rating",D305&lt;=Quartile!$D$4,"High rating",TRUE,"Extra High Rating")</f>
        <v>High rating</v>
      </c>
      <c r="Y305">
        <f t="shared" si="8"/>
        <v>941.25</v>
      </c>
      <c r="Z305" s="14">
        <f t="shared" si="9"/>
        <v>3.2458015793648057E-2</v>
      </c>
    </row>
    <row r="306" spans="1:26" x14ac:dyDescent="0.25">
      <c r="A306" t="s">
        <v>340</v>
      </c>
      <c r="B306" t="s">
        <v>366</v>
      </c>
      <c r="C306">
        <v>27999</v>
      </c>
      <c r="D306" s="1">
        <v>8.4</v>
      </c>
      <c r="E306">
        <v>1</v>
      </c>
      <c r="F306" t="s">
        <v>76</v>
      </c>
      <c r="G306">
        <v>8</v>
      </c>
      <c r="H306">
        <v>3.1</v>
      </c>
      <c r="I306" s="2">
        <v>4200</v>
      </c>
      <c r="J306">
        <v>1</v>
      </c>
      <c r="K306">
        <v>120</v>
      </c>
      <c r="L306">
        <v>8</v>
      </c>
      <c r="M306">
        <v>128</v>
      </c>
      <c r="N306">
        <v>6.43</v>
      </c>
      <c r="O306">
        <v>90</v>
      </c>
      <c r="P306">
        <v>3</v>
      </c>
      <c r="Q306" t="s">
        <v>73</v>
      </c>
      <c r="R306">
        <v>50</v>
      </c>
      <c r="S306">
        <v>32</v>
      </c>
      <c r="T306">
        <v>0</v>
      </c>
      <c r="U306">
        <v>2400</v>
      </c>
      <c r="V306">
        <v>1080</v>
      </c>
      <c r="W306" t="str" cm="1">
        <f t="array" ref="W306">_xlfn.IFS(smartphones_data_clean!C306&gt;Quartile!$A$4,"💎 Ultra Premium Brand",smartphones_data_clean!C306&gt;Quartile!$A$3,"🪙 Premium Brand",smartphones_data_clean!C306&gt;Quartile!$A$2,"🔥Affordable Brand",TRUE,"✨ Bronze Brand")</f>
        <v>🪙 Premium Brand</v>
      </c>
      <c r="X306" t="str" cm="1">
        <f t="array" ref="X306">_xlfn.IFS(D306&lt;=Quartile!$D$2,"Low rating",D306&lt;=Quartile!$D$3,"Medium rating",D306&lt;=Quartile!$D$4,"High rating",TRUE,"Extra High Rating")</f>
        <v>High rating</v>
      </c>
      <c r="Y306">
        <f t="shared" si="8"/>
        <v>885.27500000000009</v>
      </c>
      <c r="Z306" s="14">
        <f t="shared" si="9"/>
        <v>3.1618093503339405E-2</v>
      </c>
    </row>
    <row r="307" spans="1:26" x14ac:dyDescent="0.25">
      <c r="A307" t="s">
        <v>340</v>
      </c>
      <c r="B307" t="s">
        <v>367</v>
      </c>
      <c r="C307">
        <v>29990</v>
      </c>
      <c r="D307" s="1">
        <v>8.4</v>
      </c>
      <c r="E307">
        <v>1</v>
      </c>
      <c r="F307" t="s">
        <v>76</v>
      </c>
      <c r="G307">
        <v>8</v>
      </c>
      <c r="H307">
        <v>3</v>
      </c>
      <c r="I307" s="2">
        <v>4500</v>
      </c>
      <c r="J307">
        <v>1</v>
      </c>
      <c r="K307">
        <v>80</v>
      </c>
      <c r="L307">
        <v>8</v>
      </c>
      <c r="M307">
        <v>128</v>
      </c>
      <c r="N307">
        <v>6.43</v>
      </c>
      <c r="O307">
        <v>90</v>
      </c>
      <c r="P307">
        <v>3</v>
      </c>
      <c r="Q307" t="s">
        <v>73</v>
      </c>
      <c r="R307">
        <v>50</v>
      </c>
      <c r="S307">
        <v>32</v>
      </c>
      <c r="T307">
        <v>0</v>
      </c>
      <c r="U307">
        <v>2400</v>
      </c>
      <c r="V307">
        <v>1080</v>
      </c>
      <c r="W307" t="str" cm="1">
        <f t="array" ref="W307">_xlfn.IFS(smartphones_data_clean!C307&gt;Quartile!$A$4,"💎 Ultra Premium Brand",smartphones_data_clean!C307&gt;Quartile!$A$3,"🪙 Premium Brand",smartphones_data_clean!C307&gt;Quartile!$A$2,"🔥Affordable Brand",TRUE,"✨ Bronze Brand")</f>
        <v>🪙 Premium Brand</v>
      </c>
      <c r="X307" t="str" cm="1">
        <f t="array" ref="X307">_xlfn.IFS(D307&lt;=Quartile!$D$2,"Low rating",D307&lt;=Quartile!$D$3,"Medium rating",D307&lt;=Quartile!$D$4,"High rating",TRUE,"Extra High Rating")</f>
        <v>High rating</v>
      </c>
      <c r="Y307">
        <f t="shared" si="8"/>
        <v>941.25</v>
      </c>
      <c r="Z307" s="14">
        <f t="shared" si="9"/>
        <v>3.1385461820606871E-2</v>
      </c>
    </row>
    <row r="308" spans="1:26" x14ac:dyDescent="0.25">
      <c r="A308" t="s">
        <v>340</v>
      </c>
      <c r="B308" t="s">
        <v>368</v>
      </c>
      <c r="C308">
        <v>29999</v>
      </c>
      <c r="D308" s="1">
        <v>8.3000000000000007</v>
      </c>
      <c r="E308">
        <v>1</v>
      </c>
      <c r="F308" t="s">
        <v>72</v>
      </c>
      <c r="G308">
        <v>8</v>
      </c>
      <c r="H308">
        <v>2.36</v>
      </c>
      <c r="I308" s="2">
        <v>4500</v>
      </c>
      <c r="J308">
        <v>1</v>
      </c>
      <c r="K308">
        <v>80</v>
      </c>
      <c r="L308">
        <v>8</v>
      </c>
      <c r="M308">
        <v>128</v>
      </c>
      <c r="N308">
        <v>6.43</v>
      </c>
      <c r="O308">
        <v>120</v>
      </c>
      <c r="P308">
        <v>3</v>
      </c>
      <c r="Q308" t="s">
        <v>73</v>
      </c>
      <c r="R308">
        <v>50</v>
      </c>
      <c r="S308">
        <v>32</v>
      </c>
      <c r="T308">
        <v>0</v>
      </c>
      <c r="U308">
        <v>2412</v>
      </c>
      <c r="V308">
        <v>1080</v>
      </c>
      <c r="W308" t="str" cm="1">
        <f t="array" ref="W308">_xlfn.IFS(smartphones_data_clean!C308&gt;Quartile!$A$4,"💎 Ultra Premium Brand",smartphones_data_clean!C308&gt;Quartile!$A$3,"🪙 Premium Brand",smartphones_data_clean!C308&gt;Quartile!$A$2,"🔥Affordable Brand",TRUE,"✨ Bronze Brand")</f>
        <v>🪙 Premium Brand</v>
      </c>
      <c r="X308" t="str" cm="1">
        <f t="array" ref="X308">_xlfn.IFS(D308&lt;=Quartile!$D$2,"Low rating",D308&lt;=Quartile!$D$3,"Medium rating",D308&lt;=Quartile!$D$4,"High rating",TRUE,"Extra High Rating")</f>
        <v>High rating</v>
      </c>
      <c r="Y308">
        <f t="shared" si="8"/>
        <v>942.59</v>
      </c>
      <c r="Z308" s="14">
        <f t="shared" si="9"/>
        <v>3.1420714023800797E-2</v>
      </c>
    </row>
    <row r="309" spans="1:26" x14ac:dyDescent="0.25">
      <c r="A309" t="s">
        <v>340</v>
      </c>
      <c r="B309" t="s">
        <v>369</v>
      </c>
      <c r="C309">
        <v>34999</v>
      </c>
      <c r="D309" s="1">
        <v>7.6</v>
      </c>
      <c r="E309">
        <v>1</v>
      </c>
      <c r="F309" t="s">
        <v>76</v>
      </c>
      <c r="G309">
        <v>8</v>
      </c>
      <c r="H309">
        <v>2.2999999999999998</v>
      </c>
      <c r="I309" s="2">
        <v>5000</v>
      </c>
      <c r="J309">
        <v>1</v>
      </c>
      <c r="K309">
        <v>120</v>
      </c>
      <c r="L309">
        <v>8</v>
      </c>
      <c r="M309">
        <v>128</v>
      </c>
      <c r="N309">
        <v>6.57</v>
      </c>
      <c r="O309">
        <v>120</v>
      </c>
      <c r="P309">
        <v>3</v>
      </c>
      <c r="Q309" t="s">
        <v>73</v>
      </c>
      <c r="R309">
        <v>64</v>
      </c>
      <c r="S309">
        <v>32</v>
      </c>
      <c r="T309">
        <v>0</v>
      </c>
      <c r="U309">
        <v>2400</v>
      </c>
      <c r="V309">
        <v>1080</v>
      </c>
      <c r="W309" t="str" cm="1">
        <f t="array" ref="W309">_xlfn.IFS(smartphones_data_clean!C309&gt;Quartile!$A$4,"💎 Ultra Premium Brand",smartphones_data_clean!C309&gt;Quartile!$A$3,"🪙 Premium Brand",smartphones_data_clean!C309&gt;Quartile!$A$2,"🔥Affordable Brand",TRUE,"✨ Bronze Brand")</f>
        <v>🪙 Premium Brand</v>
      </c>
      <c r="X309" t="str" cm="1">
        <f t="array" ref="X309">_xlfn.IFS(D309&lt;=Quartile!$D$2,"Low rating",D309&lt;=Quartile!$D$3,"Medium rating",D309&lt;=Quartile!$D$4,"High rating",TRUE,"Extra High Rating")</f>
        <v>Medium rating</v>
      </c>
      <c r="Y309">
        <f t="shared" si="8"/>
        <v>1046.575</v>
      </c>
      <c r="Z309" s="14">
        <f t="shared" si="9"/>
        <v>2.9902997228492243E-2</v>
      </c>
    </row>
    <row r="310" spans="1:26" x14ac:dyDescent="0.25">
      <c r="A310" t="s">
        <v>340</v>
      </c>
      <c r="B310" t="s">
        <v>370</v>
      </c>
      <c r="C310">
        <v>19989</v>
      </c>
      <c r="D310" s="1">
        <v>8.1</v>
      </c>
      <c r="E310">
        <v>1</v>
      </c>
      <c r="F310" t="s">
        <v>72</v>
      </c>
      <c r="G310">
        <v>8</v>
      </c>
      <c r="H310">
        <v>2.2000000000000002</v>
      </c>
      <c r="I310" s="2">
        <v>5000</v>
      </c>
      <c r="J310">
        <v>1</v>
      </c>
      <c r="K310">
        <v>33</v>
      </c>
      <c r="L310">
        <v>6</v>
      </c>
      <c r="M310">
        <v>128</v>
      </c>
      <c r="N310">
        <v>6.59</v>
      </c>
      <c r="O310">
        <v>120</v>
      </c>
      <c r="P310">
        <v>3</v>
      </c>
      <c r="Q310" t="s">
        <v>73</v>
      </c>
      <c r="R310">
        <v>64</v>
      </c>
      <c r="S310">
        <v>16</v>
      </c>
      <c r="T310">
        <v>1</v>
      </c>
      <c r="U310">
        <v>2412</v>
      </c>
      <c r="V310">
        <v>1080</v>
      </c>
      <c r="W310" t="str" cm="1">
        <f t="array" ref="W310">_xlfn.IFS(smartphones_data_clean!C310&gt;Quartile!$A$4,"💎 Ultra Premium Brand",smartphones_data_clean!C310&gt;Quartile!$A$3,"🪙 Premium Brand",smartphones_data_clean!C310&gt;Quartile!$A$2,"🔥Affordable Brand",TRUE,"✨ Bronze Brand")</f>
        <v>🔥Affordable Brand</v>
      </c>
      <c r="X310" t="str" cm="1">
        <f t="array" ref="X310">_xlfn.IFS(D310&lt;=Quartile!$D$2,"Low rating",D310&lt;=Quartile!$D$3,"Medium rating",D310&lt;=Quartile!$D$4,"High rating",TRUE,"Extra High Rating")</f>
        <v>High rating</v>
      </c>
      <c r="Y310">
        <f t="shared" si="8"/>
        <v>1037.45</v>
      </c>
      <c r="Z310" s="14">
        <f t="shared" si="9"/>
        <v>5.1901045575066286E-2</v>
      </c>
    </row>
    <row r="311" spans="1:26" x14ac:dyDescent="0.25">
      <c r="A311" t="s">
        <v>340</v>
      </c>
      <c r="B311" t="s">
        <v>371</v>
      </c>
      <c r="C311">
        <v>21995</v>
      </c>
      <c r="D311" s="1">
        <v>8.4</v>
      </c>
      <c r="E311">
        <v>1</v>
      </c>
      <c r="F311" t="s">
        <v>72</v>
      </c>
      <c r="G311">
        <v>8</v>
      </c>
      <c r="H311">
        <v>2.2000000000000002</v>
      </c>
      <c r="I311" s="2">
        <v>5000</v>
      </c>
      <c r="J311">
        <v>1</v>
      </c>
      <c r="K311">
        <v>33</v>
      </c>
      <c r="L311">
        <v>8</v>
      </c>
      <c r="M311">
        <v>128</v>
      </c>
      <c r="N311">
        <v>6.59</v>
      </c>
      <c r="O311">
        <v>120</v>
      </c>
      <c r="P311">
        <v>3</v>
      </c>
      <c r="Q311" t="s">
        <v>73</v>
      </c>
      <c r="R311">
        <v>64</v>
      </c>
      <c r="S311">
        <v>16</v>
      </c>
      <c r="T311">
        <v>1</v>
      </c>
      <c r="U311">
        <v>2412</v>
      </c>
      <c r="V311">
        <v>1080</v>
      </c>
      <c r="W311" t="str" cm="1">
        <f t="array" ref="W311">_xlfn.IFS(smartphones_data_clean!C311&gt;Quartile!$A$4,"💎 Ultra Premium Brand",smartphones_data_clean!C311&gt;Quartile!$A$3,"🪙 Premium Brand",smartphones_data_clean!C311&gt;Quartile!$A$2,"🔥Affordable Brand",TRUE,"✨ Bronze Brand")</f>
        <v>🪙 Premium Brand</v>
      </c>
      <c r="X311" t="str" cm="1">
        <f t="array" ref="X311">_xlfn.IFS(D311&lt;=Quartile!$D$2,"Low rating",D311&lt;=Quartile!$D$3,"Medium rating",D311&lt;=Quartile!$D$4,"High rating",TRUE,"Extra High Rating")</f>
        <v>High rating</v>
      </c>
      <c r="Y311">
        <f t="shared" si="8"/>
        <v>1037.8499999999999</v>
      </c>
      <c r="Z311" s="14">
        <f t="shared" si="9"/>
        <v>4.7185724028188221E-2</v>
      </c>
    </row>
    <row r="312" spans="1:26" x14ac:dyDescent="0.25">
      <c r="A312" t="s">
        <v>340</v>
      </c>
      <c r="B312" t="s">
        <v>372</v>
      </c>
      <c r="C312">
        <v>24999</v>
      </c>
      <c r="D312" s="1">
        <v>8.5</v>
      </c>
      <c r="E312">
        <v>1</v>
      </c>
      <c r="F312" t="s">
        <v>72</v>
      </c>
      <c r="G312">
        <v>8</v>
      </c>
      <c r="H312">
        <v>2.2000000000000002</v>
      </c>
      <c r="I312" s="2">
        <v>5000</v>
      </c>
      <c r="J312">
        <v>1</v>
      </c>
      <c r="K312">
        <v>33</v>
      </c>
      <c r="L312">
        <v>8</v>
      </c>
      <c r="M312">
        <v>256</v>
      </c>
      <c r="N312">
        <v>6.59</v>
      </c>
      <c r="O312">
        <v>120</v>
      </c>
      <c r="P312">
        <v>3</v>
      </c>
      <c r="Q312" t="s">
        <v>73</v>
      </c>
      <c r="R312">
        <v>64</v>
      </c>
      <c r="S312">
        <v>16</v>
      </c>
      <c r="T312">
        <v>1</v>
      </c>
      <c r="U312">
        <v>2412</v>
      </c>
      <c r="V312">
        <v>1080</v>
      </c>
      <c r="W312" t="str" cm="1">
        <f t="array" ref="W312">_xlfn.IFS(smartphones_data_clean!C312&gt;Quartile!$A$4,"💎 Ultra Premium Brand",smartphones_data_clean!C312&gt;Quartile!$A$3,"🪙 Premium Brand",smartphones_data_clean!C312&gt;Quartile!$A$2,"🔥Affordable Brand",TRUE,"✨ Bronze Brand")</f>
        <v>🪙 Premium Brand</v>
      </c>
      <c r="X312" t="str" cm="1">
        <f t="array" ref="X312">_xlfn.IFS(D312&lt;=Quartile!$D$2,"Low rating",D312&lt;=Quartile!$D$3,"Medium rating",D312&lt;=Quartile!$D$4,"High rating",TRUE,"Extra High Rating")</f>
        <v>Extra High Rating</v>
      </c>
      <c r="Y312">
        <f t="shared" si="8"/>
        <v>1063.45</v>
      </c>
      <c r="Z312" s="14">
        <f t="shared" si="9"/>
        <v>4.2539701588063528E-2</v>
      </c>
    </row>
    <row r="313" spans="1:26" x14ac:dyDescent="0.25">
      <c r="A313" t="s">
        <v>340</v>
      </c>
      <c r="B313" t="s">
        <v>373</v>
      </c>
      <c r="C313">
        <v>21999</v>
      </c>
      <c r="D313" s="1">
        <v>8.3000000000000007</v>
      </c>
      <c r="E313">
        <v>1</v>
      </c>
      <c r="F313" t="s">
        <v>72</v>
      </c>
      <c r="G313">
        <v>8</v>
      </c>
      <c r="H313">
        <v>2.2000000000000002</v>
      </c>
      <c r="I313" s="2">
        <v>5000</v>
      </c>
      <c r="J313">
        <v>1</v>
      </c>
      <c r="K313">
        <v>67</v>
      </c>
      <c r="L313">
        <v>6</v>
      </c>
      <c r="M313">
        <v>128</v>
      </c>
      <c r="N313">
        <v>6.7</v>
      </c>
      <c r="O313">
        <v>120</v>
      </c>
      <c r="P313">
        <v>3</v>
      </c>
      <c r="Q313" t="s">
        <v>73</v>
      </c>
      <c r="R313">
        <v>108</v>
      </c>
      <c r="S313">
        <v>16</v>
      </c>
      <c r="T313">
        <v>1</v>
      </c>
      <c r="U313">
        <v>2412</v>
      </c>
      <c r="V313">
        <v>1080</v>
      </c>
      <c r="W313" t="str" cm="1">
        <f t="array" ref="W313">_xlfn.IFS(smartphones_data_clean!C313&gt;Quartile!$A$4,"💎 Ultra Premium Brand",smartphones_data_clean!C313&gt;Quartile!$A$3,"🪙 Premium Brand",smartphones_data_clean!C313&gt;Quartile!$A$2,"🔥Affordable Brand",TRUE,"✨ Bronze Brand")</f>
        <v>🪙 Premium Brand</v>
      </c>
      <c r="X313" t="str" cm="1">
        <f t="array" ref="X313">_xlfn.IFS(D313&lt;=Quartile!$D$2,"Low rating",D313&lt;=Quartile!$D$3,"Medium rating",D313&lt;=Quartile!$D$4,"High rating",TRUE,"Extra High Rating")</f>
        <v>High rating</v>
      </c>
      <c r="Y313">
        <f t="shared" si="8"/>
        <v>1040.8500000000001</v>
      </c>
      <c r="Z313" s="14">
        <f t="shared" si="9"/>
        <v>4.731351425064776E-2</v>
      </c>
    </row>
    <row r="314" spans="1:26" x14ac:dyDescent="0.25">
      <c r="A314" t="s">
        <v>340</v>
      </c>
      <c r="B314" t="s">
        <v>374</v>
      </c>
      <c r="C314">
        <v>18999</v>
      </c>
      <c r="D314" s="1">
        <v>8.1</v>
      </c>
      <c r="E314">
        <v>1</v>
      </c>
      <c r="F314" t="s">
        <v>72</v>
      </c>
      <c r="G314">
        <v>8</v>
      </c>
      <c r="H314">
        <v>2.2000000000000002</v>
      </c>
      <c r="I314" s="2">
        <v>5000</v>
      </c>
      <c r="J314">
        <v>1</v>
      </c>
      <c r="K314">
        <v>33</v>
      </c>
      <c r="L314">
        <v>6</v>
      </c>
      <c r="M314">
        <v>128</v>
      </c>
      <c r="N314">
        <v>6.59</v>
      </c>
      <c r="O314">
        <v>120</v>
      </c>
      <c r="P314">
        <v>3</v>
      </c>
      <c r="Q314" t="s">
        <v>73</v>
      </c>
      <c r="R314">
        <v>50</v>
      </c>
      <c r="S314">
        <v>16</v>
      </c>
      <c r="T314">
        <v>1</v>
      </c>
      <c r="U314">
        <v>2412</v>
      </c>
      <c r="V314">
        <v>1080</v>
      </c>
      <c r="W314" t="str" cm="1">
        <f t="array" ref="W314">_xlfn.IFS(smartphones_data_clean!C314&gt;Quartile!$A$4,"💎 Ultra Premium Brand",smartphones_data_clean!C314&gt;Quartile!$A$3,"🪙 Premium Brand",smartphones_data_clean!C314&gt;Quartile!$A$2,"🔥Affordable Brand",TRUE,"✨ Bronze Brand")</f>
        <v>🔥Affordable Brand</v>
      </c>
      <c r="X314" t="str" cm="1">
        <f t="array" ref="X314">_xlfn.IFS(D314&lt;=Quartile!$D$2,"Low rating",D314&lt;=Quartile!$D$3,"Medium rating",D314&lt;=Quartile!$D$4,"High rating",TRUE,"Extra High Rating")</f>
        <v>High rating</v>
      </c>
      <c r="Y314">
        <f t="shared" si="8"/>
        <v>1037.45</v>
      </c>
      <c r="Z314" s="14">
        <f t="shared" si="9"/>
        <v>5.4605505552923837E-2</v>
      </c>
    </row>
    <row r="315" spans="1:26" x14ac:dyDescent="0.25">
      <c r="A315" t="s">
        <v>340</v>
      </c>
      <c r="B315" t="s">
        <v>375</v>
      </c>
      <c r="C315">
        <v>19999</v>
      </c>
      <c r="D315" s="1">
        <v>7.7</v>
      </c>
      <c r="E315">
        <v>0</v>
      </c>
      <c r="F315" t="s">
        <v>72</v>
      </c>
      <c r="G315">
        <v>8</v>
      </c>
      <c r="H315">
        <v>2</v>
      </c>
      <c r="I315" s="2">
        <v>4300</v>
      </c>
      <c r="J315">
        <v>1</v>
      </c>
      <c r="K315">
        <v>30</v>
      </c>
      <c r="L315">
        <v>8</v>
      </c>
      <c r="M315">
        <v>128</v>
      </c>
      <c r="N315">
        <v>6.55</v>
      </c>
      <c r="O315">
        <v>90</v>
      </c>
      <c r="P315">
        <v>3</v>
      </c>
      <c r="Q315" t="s">
        <v>73</v>
      </c>
      <c r="R315">
        <v>48</v>
      </c>
      <c r="S315">
        <v>16</v>
      </c>
      <c r="T315">
        <v>0</v>
      </c>
      <c r="U315">
        <v>2400</v>
      </c>
      <c r="V315">
        <v>1080</v>
      </c>
      <c r="W315" t="str" cm="1">
        <f t="array" ref="W315">_xlfn.IFS(smartphones_data_clean!C315&gt;Quartile!$A$4,"💎 Ultra Premium Brand",smartphones_data_clean!C315&gt;Quartile!$A$3,"🪙 Premium Brand",smartphones_data_clean!C315&gt;Quartile!$A$2,"🔥Affordable Brand",TRUE,"✨ Bronze Brand")</f>
        <v>🪙 Premium Brand</v>
      </c>
      <c r="X315" t="str" cm="1">
        <f t="array" ref="X315">_xlfn.IFS(D315&lt;=Quartile!$D$2,"Low rating",D315&lt;=Quartile!$D$3,"Medium rating",D315&lt;=Quartile!$D$4,"High rating",TRUE,"Extra High Rating")</f>
        <v>Medium rating</v>
      </c>
      <c r="Y315">
        <f t="shared" si="8"/>
        <v>896</v>
      </c>
      <c r="Z315" s="14">
        <f t="shared" si="9"/>
        <v>4.4802240112005599E-2</v>
      </c>
    </row>
    <row r="316" spans="1:26" x14ac:dyDescent="0.25">
      <c r="A316" t="s">
        <v>340</v>
      </c>
      <c r="B316" t="s">
        <v>376</v>
      </c>
      <c r="C316">
        <v>25595</v>
      </c>
      <c r="D316" s="1">
        <v>8.1</v>
      </c>
      <c r="E316">
        <v>1</v>
      </c>
      <c r="F316" t="s">
        <v>72</v>
      </c>
      <c r="G316">
        <v>8</v>
      </c>
      <c r="H316">
        <v>2</v>
      </c>
      <c r="I316" s="2">
        <v>4300</v>
      </c>
      <c r="J316">
        <v>1</v>
      </c>
      <c r="K316">
        <v>30</v>
      </c>
      <c r="L316">
        <v>6</v>
      </c>
      <c r="M316">
        <v>128</v>
      </c>
      <c r="N316">
        <v>6.49</v>
      </c>
      <c r="O316">
        <v>90</v>
      </c>
      <c r="P316">
        <v>4</v>
      </c>
      <c r="Q316" t="s">
        <v>73</v>
      </c>
      <c r="R316">
        <v>64</v>
      </c>
      <c r="S316">
        <v>16</v>
      </c>
      <c r="T316">
        <v>1</v>
      </c>
      <c r="U316">
        <v>2400</v>
      </c>
      <c r="V316">
        <v>1080</v>
      </c>
      <c r="W316" t="str" cm="1">
        <f t="array" ref="W316">_xlfn.IFS(smartphones_data_clean!C316&gt;Quartile!$A$4,"💎 Ultra Premium Brand",smartphones_data_clean!C316&gt;Quartile!$A$3,"🪙 Premium Brand",smartphones_data_clean!C316&gt;Quartile!$A$2,"🔥Affordable Brand",TRUE,"✨ Bronze Brand")</f>
        <v>🪙 Premium Brand</v>
      </c>
      <c r="X316" t="str" cm="1">
        <f t="array" ref="X316">_xlfn.IFS(D316&lt;=Quartile!$D$2,"Low rating",D316&lt;=Quartile!$D$3,"Medium rating",D316&lt;=Quartile!$D$4,"High rating",TRUE,"Extra High Rating")</f>
        <v>High rating</v>
      </c>
      <c r="Y316">
        <f t="shared" si="8"/>
        <v>895.6</v>
      </c>
      <c r="Z316" s="14">
        <f t="shared" si="9"/>
        <v>3.4991209220550892E-2</v>
      </c>
    </row>
    <row r="317" spans="1:26" x14ac:dyDescent="0.25">
      <c r="A317" t="s">
        <v>340</v>
      </c>
      <c r="B317" t="s">
        <v>377</v>
      </c>
      <c r="C317">
        <v>16990</v>
      </c>
      <c r="D317" s="1">
        <v>6.8</v>
      </c>
      <c r="E317">
        <v>0</v>
      </c>
      <c r="F317" t="s">
        <v>72</v>
      </c>
      <c r="G317">
        <v>8</v>
      </c>
      <c r="H317">
        <v>1.8</v>
      </c>
      <c r="I317" s="2">
        <v>5000</v>
      </c>
      <c r="J317">
        <v>1</v>
      </c>
      <c r="K317">
        <v>18</v>
      </c>
      <c r="L317">
        <v>4</v>
      </c>
      <c r="M317">
        <v>64</v>
      </c>
      <c r="N317">
        <v>6.52</v>
      </c>
      <c r="O317">
        <v>90</v>
      </c>
      <c r="P317">
        <v>3</v>
      </c>
      <c r="Q317" t="s">
        <v>73</v>
      </c>
      <c r="R317">
        <v>13</v>
      </c>
      <c r="S317">
        <v>8</v>
      </c>
      <c r="T317">
        <v>1</v>
      </c>
      <c r="U317">
        <v>1600</v>
      </c>
      <c r="V317">
        <v>720</v>
      </c>
      <c r="W317" t="str" cm="1">
        <f t="array" ref="W317">_xlfn.IFS(smartphones_data_clean!C317&gt;Quartile!$A$4,"💎 Ultra Premium Brand",smartphones_data_clean!C317&gt;Quartile!$A$3,"🪙 Premium Brand",smartphones_data_clean!C317&gt;Quartile!$A$2,"🔥Affordable Brand",TRUE,"✨ Bronze Brand")</f>
        <v>🔥Affordable Brand</v>
      </c>
      <c r="X317" t="str" cm="1">
        <f t="array" ref="X317">_xlfn.IFS(D317&lt;=Quartile!$D$2,"Low rating",D317&lt;=Quartile!$D$3,"Medium rating",D317&lt;=Quartile!$D$4,"High rating",TRUE,"Extra High Rating")</f>
        <v>Low rating</v>
      </c>
      <c r="Y317">
        <f t="shared" si="8"/>
        <v>1021.1499999999999</v>
      </c>
      <c r="Z317" s="14">
        <f t="shared" si="9"/>
        <v>6.0103001765744547E-2</v>
      </c>
    </row>
    <row r="318" spans="1:26" x14ac:dyDescent="0.25">
      <c r="A318" t="s">
        <v>340</v>
      </c>
      <c r="B318" t="s">
        <v>378</v>
      </c>
      <c r="C318">
        <v>20990</v>
      </c>
      <c r="D318" s="1">
        <v>8.1</v>
      </c>
      <c r="E318">
        <v>1</v>
      </c>
      <c r="F318" t="s">
        <v>72</v>
      </c>
      <c r="G318">
        <v>8</v>
      </c>
      <c r="H318">
        <v>2.2000000000000002</v>
      </c>
      <c r="I318" s="2">
        <v>4500</v>
      </c>
      <c r="J318">
        <v>1</v>
      </c>
      <c r="K318">
        <v>33</v>
      </c>
      <c r="L318">
        <v>6</v>
      </c>
      <c r="M318">
        <v>128</v>
      </c>
      <c r="N318">
        <v>6.43</v>
      </c>
      <c r="O318">
        <v>60</v>
      </c>
      <c r="P318">
        <v>3</v>
      </c>
      <c r="Q318" t="s">
        <v>73</v>
      </c>
      <c r="R318">
        <v>64</v>
      </c>
      <c r="S318">
        <v>16</v>
      </c>
      <c r="T318">
        <v>1</v>
      </c>
      <c r="U318">
        <v>2400</v>
      </c>
      <c r="V318">
        <v>1080</v>
      </c>
      <c r="W318" t="str" cm="1">
        <f t="array" ref="W318">_xlfn.IFS(smartphones_data_clean!C318&gt;Quartile!$A$4,"💎 Ultra Premium Brand",smartphones_data_clean!C318&gt;Quartile!$A$3,"🪙 Premium Brand",smartphones_data_clean!C318&gt;Quartile!$A$2,"🔥Affordable Brand",TRUE,"✨ Bronze Brand")</f>
        <v>🪙 Premium Brand</v>
      </c>
      <c r="X318" t="str" cm="1">
        <f t="array" ref="X318">_xlfn.IFS(D318&lt;=Quartile!$D$2,"Low rating",D318&lt;=Quartile!$D$3,"Medium rating",D318&lt;=Quartile!$D$4,"High rating",TRUE,"Extra High Rating")</f>
        <v>High rating</v>
      </c>
      <c r="Y318">
        <f t="shared" si="8"/>
        <v>934.45</v>
      </c>
      <c r="Z318" s="14">
        <f t="shared" si="9"/>
        <v>4.4518818484992853E-2</v>
      </c>
    </row>
    <row r="319" spans="1:26" x14ac:dyDescent="0.25">
      <c r="A319" t="s">
        <v>340</v>
      </c>
      <c r="B319" t="s">
        <v>379</v>
      </c>
      <c r="C319">
        <v>16990</v>
      </c>
      <c r="D319" s="1">
        <v>7.5</v>
      </c>
      <c r="E319">
        <v>1</v>
      </c>
      <c r="F319" t="s">
        <v>72</v>
      </c>
      <c r="G319">
        <v>8</v>
      </c>
      <c r="H319">
        <v>2</v>
      </c>
      <c r="I319" s="2">
        <v>5000</v>
      </c>
      <c r="J319">
        <v>1</v>
      </c>
      <c r="K319">
        <v>18</v>
      </c>
      <c r="L319">
        <v>4</v>
      </c>
      <c r="M319">
        <v>64</v>
      </c>
      <c r="N319">
        <v>6.49</v>
      </c>
      <c r="O319">
        <v>90</v>
      </c>
      <c r="P319">
        <v>3</v>
      </c>
      <c r="Q319" t="s">
        <v>73</v>
      </c>
      <c r="R319">
        <v>13</v>
      </c>
      <c r="S319">
        <v>16</v>
      </c>
      <c r="T319">
        <v>1</v>
      </c>
      <c r="U319">
        <v>2400</v>
      </c>
      <c r="V319">
        <v>1080</v>
      </c>
      <c r="W319" t="str" cm="1">
        <f t="array" ref="W319">_xlfn.IFS(smartphones_data_clean!C319&gt;Quartile!$A$4,"💎 Ultra Premium Brand",smartphones_data_clean!C319&gt;Quartile!$A$3,"🪙 Premium Brand",smartphones_data_clean!C319&gt;Quartile!$A$2,"🔥Affordable Brand",TRUE,"✨ Bronze Brand")</f>
        <v>🔥Affordable Brand</v>
      </c>
      <c r="X319" t="str" cm="1">
        <f t="array" ref="X319">_xlfn.IFS(D319&lt;=Quartile!$D$2,"Low rating",D319&lt;=Quartile!$D$3,"Medium rating",D319&lt;=Quartile!$D$4,"High rating",TRUE,"Extra High Rating")</f>
        <v>Low rating</v>
      </c>
      <c r="Y319">
        <f t="shared" si="8"/>
        <v>1021.1999999999998</v>
      </c>
      <c r="Z319" s="14">
        <f t="shared" si="9"/>
        <v>6.0105944673337248E-2</v>
      </c>
    </row>
    <row r="320" spans="1:26" x14ac:dyDescent="0.25">
      <c r="A320" t="s">
        <v>340</v>
      </c>
      <c r="B320" t="s">
        <v>380</v>
      </c>
      <c r="C320">
        <v>18990</v>
      </c>
      <c r="D320" s="1">
        <v>7.5</v>
      </c>
      <c r="E320">
        <v>1</v>
      </c>
      <c r="F320" t="s">
        <v>76</v>
      </c>
      <c r="G320">
        <v>8</v>
      </c>
      <c r="H320">
        <v>2.4</v>
      </c>
      <c r="I320" s="2">
        <v>5000</v>
      </c>
      <c r="J320">
        <v>1</v>
      </c>
      <c r="K320">
        <v>33</v>
      </c>
      <c r="L320">
        <v>4</v>
      </c>
      <c r="M320">
        <v>64</v>
      </c>
      <c r="N320">
        <v>6.56</v>
      </c>
      <c r="O320">
        <v>90</v>
      </c>
      <c r="P320">
        <v>2</v>
      </c>
      <c r="Q320" t="s">
        <v>73</v>
      </c>
      <c r="R320">
        <v>48</v>
      </c>
      <c r="S320">
        <v>16</v>
      </c>
      <c r="T320">
        <v>1</v>
      </c>
      <c r="U320">
        <v>1612</v>
      </c>
      <c r="V320">
        <v>720</v>
      </c>
      <c r="W320" t="str" cm="1">
        <f t="array" ref="W320">_xlfn.IFS(smartphones_data_clean!C320&gt;Quartile!$A$4,"💎 Ultra Premium Brand",smartphones_data_clean!C320&gt;Quartile!$A$3,"🪙 Premium Brand",smartphones_data_clean!C320&gt;Quartile!$A$2,"🔥Affordable Brand",TRUE,"✨ Bronze Brand")</f>
        <v>🔥Affordable Brand</v>
      </c>
      <c r="X320" t="str" cm="1">
        <f t="array" ref="X320">_xlfn.IFS(D320&lt;=Quartile!$D$2,"Low rating",D320&lt;=Quartile!$D$3,"Medium rating",D320&lt;=Quartile!$D$4,"High rating",TRUE,"Extra High Rating")</f>
        <v>Low rating</v>
      </c>
      <c r="Y320">
        <f t="shared" si="8"/>
        <v>1022.7999999999998</v>
      </c>
      <c r="Z320" s="14">
        <f t="shared" si="9"/>
        <v>5.3859926276987879E-2</v>
      </c>
    </row>
    <row r="321" spans="1:26" x14ac:dyDescent="0.25">
      <c r="A321" t="s">
        <v>340</v>
      </c>
      <c r="B321" t="s">
        <v>381</v>
      </c>
      <c r="C321">
        <v>19999</v>
      </c>
      <c r="D321" s="1">
        <v>7.3</v>
      </c>
      <c r="E321">
        <v>0</v>
      </c>
      <c r="F321" t="s">
        <v>72</v>
      </c>
      <c r="G321">
        <v>8</v>
      </c>
      <c r="H321">
        <v>2</v>
      </c>
      <c r="I321" s="2">
        <v>4500</v>
      </c>
      <c r="J321">
        <v>1</v>
      </c>
      <c r="K321">
        <v>65</v>
      </c>
      <c r="L321">
        <v>4</v>
      </c>
      <c r="M321">
        <v>64</v>
      </c>
      <c r="N321">
        <v>6.3</v>
      </c>
      <c r="O321">
        <v>60</v>
      </c>
      <c r="P321">
        <v>4</v>
      </c>
      <c r="Q321" t="s">
        <v>73</v>
      </c>
      <c r="R321">
        <v>48</v>
      </c>
      <c r="S321">
        <v>13</v>
      </c>
      <c r="T321">
        <v>1</v>
      </c>
      <c r="U321">
        <v>2400</v>
      </c>
      <c r="V321">
        <v>1080</v>
      </c>
      <c r="W321" t="str" cm="1">
        <f t="array" ref="W321">_xlfn.IFS(smartphones_data_clean!C321&gt;Quartile!$A$4,"💎 Ultra Premium Brand",smartphones_data_clean!C321&gt;Quartile!$A$3,"🪙 Premium Brand",smartphones_data_clean!C321&gt;Quartile!$A$2,"🔥Affordable Brand",TRUE,"✨ Bronze Brand")</f>
        <v>🪙 Premium Brand</v>
      </c>
      <c r="X321" t="str" cm="1">
        <f t="array" ref="X321">_xlfn.IFS(D321&lt;=Quartile!$D$2,"Low rating",D321&lt;=Quartile!$D$3,"Medium rating",D321&lt;=Quartile!$D$4,"High rating",TRUE,"Extra High Rating")</f>
        <v>Low rating</v>
      </c>
      <c r="Y321">
        <f t="shared" si="8"/>
        <v>924.39999999999986</v>
      </c>
      <c r="Z321" s="14">
        <f t="shared" si="9"/>
        <v>4.6222311115555768E-2</v>
      </c>
    </row>
    <row r="322" spans="1:26" x14ac:dyDescent="0.25">
      <c r="A322" t="s">
        <v>340</v>
      </c>
      <c r="B322" t="s">
        <v>382</v>
      </c>
      <c r="C322">
        <v>24999</v>
      </c>
      <c r="D322" s="1">
        <v>7.9</v>
      </c>
      <c r="E322">
        <v>0</v>
      </c>
      <c r="F322" t="s">
        <v>72</v>
      </c>
      <c r="G322">
        <v>8</v>
      </c>
      <c r="H322">
        <v>2.4</v>
      </c>
      <c r="I322" s="2">
        <v>4300</v>
      </c>
      <c r="J322">
        <v>1</v>
      </c>
      <c r="K322">
        <v>30</v>
      </c>
      <c r="L322">
        <v>8</v>
      </c>
      <c r="M322">
        <v>128</v>
      </c>
      <c r="N322">
        <v>6.55</v>
      </c>
      <c r="O322">
        <v>90</v>
      </c>
      <c r="P322">
        <v>3</v>
      </c>
      <c r="Q322" t="s">
        <v>73</v>
      </c>
      <c r="R322">
        <v>64</v>
      </c>
      <c r="S322">
        <v>16</v>
      </c>
      <c r="T322">
        <v>0</v>
      </c>
      <c r="U322">
        <v>2400</v>
      </c>
      <c r="V322">
        <v>1080</v>
      </c>
      <c r="W322" t="str" cm="1">
        <f t="array" ref="W322">_xlfn.IFS(smartphones_data_clean!C322&gt;Quartile!$A$4,"💎 Ultra Premium Brand",smartphones_data_clean!C322&gt;Quartile!$A$3,"🪙 Premium Brand",smartphones_data_clean!C322&gt;Quartile!$A$2,"🔥Affordable Brand",TRUE,"✨ Bronze Brand")</f>
        <v>🪙 Premium Brand</v>
      </c>
      <c r="X322" t="str" cm="1">
        <f t="array" ref="X322">_xlfn.IFS(D322&lt;=Quartile!$D$2,"Low rating",D322&lt;=Quartile!$D$3,"Medium rating",D322&lt;=Quartile!$D$4,"High rating",TRUE,"Extra High Rating")</f>
        <v>Medium rating</v>
      </c>
      <c r="Y322">
        <f t="shared" ref="Y322:Y385" si="10">((G322*0.1)+ (H322*0.25)+(I322*0.2)+(K322*0.1)+(L322*0.2)+(M322*0.2)+(O322*0.05))</f>
        <v>896.1</v>
      </c>
      <c r="Z322" s="14">
        <f t="shared" ref="Z322:Z385" si="11">Y322/C322</f>
        <v>3.5845433817352695E-2</v>
      </c>
    </row>
    <row r="323" spans="1:26" x14ac:dyDescent="0.25">
      <c r="A323" t="s">
        <v>383</v>
      </c>
      <c r="B323" t="s">
        <v>384</v>
      </c>
      <c r="C323">
        <v>20990</v>
      </c>
      <c r="D323" s="1">
        <v>8.4</v>
      </c>
      <c r="E323">
        <v>1</v>
      </c>
      <c r="F323" t="s">
        <v>72</v>
      </c>
      <c r="G323">
        <v>8</v>
      </c>
      <c r="H323">
        <v>2.2000000000000002</v>
      </c>
      <c r="I323" s="2">
        <v>4800</v>
      </c>
      <c r="J323">
        <v>1</v>
      </c>
      <c r="K323">
        <v>67</v>
      </c>
      <c r="L323">
        <v>8</v>
      </c>
      <c r="M323">
        <v>128</v>
      </c>
      <c r="N323">
        <v>6.7</v>
      </c>
      <c r="O323">
        <v>120</v>
      </c>
      <c r="P323">
        <v>2</v>
      </c>
      <c r="Q323" t="s">
        <v>73</v>
      </c>
      <c r="R323">
        <v>108</v>
      </c>
      <c r="S323">
        <v>16</v>
      </c>
      <c r="T323">
        <v>1</v>
      </c>
      <c r="U323">
        <v>2412</v>
      </c>
      <c r="V323">
        <v>1080</v>
      </c>
      <c r="W323" t="str" cm="1">
        <f t="array" ref="W323">_xlfn.IFS(smartphones_data_clean!C323&gt;Quartile!$A$4,"💎 Ultra Premium Brand",smartphones_data_clean!C323&gt;Quartile!$A$3,"🪙 Premium Brand",smartphones_data_clean!C323&gt;Quartile!$A$2,"🔥Affordable Brand",TRUE,"✨ Bronze Brand")</f>
        <v>🪙 Premium Brand</v>
      </c>
      <c r="X323" t="str" cm="1">
        <f t="array" ref="X323">_xlfn.IFS(D323&lt;=Quartile!$D$2,"Low rating",D323&lt;=Quartile!$D$3,"Medium rating",D323&lt;=Quartile!$D$4,"High rating",TRUE,"Extra High Rating")</f>
        <v>High rating</v>
      </c>
      <c r="Y323">
        <f t="shared" si="10"/>
        <v>1001.2500000000001</v>
      </c>
      <c r="Z323" s="14">
        <f t="shared" si="11"/>
        <v>4.7701286326822301E-2</v>
      </c>
    </row>
    <row r="324" spans="1:26" x14ac:dyDescent="0.25">
      <c r="A324" t="s">
        <v>383</v>
      </c>
      <c r="B324" t="s">
        <v>385</v>
      </c>
      <c r="C324">
        <v>9990</v>
      </c>
      <c r="D324" s="1">
        <v>6.4</v>
      </c>
      <c r="E324">
        <v>0</v>
      </c>
      <c r="F324" t="s">
        <v>83</v>
      </c>
      <c r="G324">
        <v>8</v>
      </c>
      <c r="H324">
        <v>1.8</v>
      </c>
      <c r="I324" s="2">
        <v>4230</v>
      </c>
      <c r="J324">
        <v>0</v>
      </c>
      <c r="K324">
        <v>33</v>
      </c>
      <c r="L324">
        <v>3</v>
      </c>
      <c r="M324">
        <v>32</v>
      </c>
      <c r="N324">
        <v>6.22</v>
      </c>
      <c r="O324">
        <v>60</v>
      </c>
      <c r="P324">
        <v>2</v>
      </c>
      <c r="Q324" t="s">
        <v>73</v>
      </c>
      <c r="R324">
        <v>13</v>
      </c>
      <c r="S324">
        <v>5</v>
      </c>
      <c r="T324">
        <v>1</v>
      </c>
      <c r="U324">
        <v>720</v>
      </c>
      <c r="V324">
        <v>1520</v>
      </c>
      <c r="W324" t="str" cm="1">
        <f t="array" ref="W324">_xlfn.IFS(smartphones_data_clean!C324&gt;Quartile!$A$4,"💎 Ultra Premium Brand",smartphones_data_clean!C324&gt;Quartile!$A$3,"🪙 Premium Brand",smartphones_data_clean!C324&gt;Quartile!$A$2,"🔥Affordable Brand",TRUE,"✨ Bronze Brand")</f>
        <v>✨ Bronze Brand</v>
      </c>
      <c r="X324" t="str" cm="1">
        <f t="array" ref="X324">_xlfn.IFS(D324&lt;=Quartile!$D$2,"Low rating",D324&lt;=Quartile!$D$3,"Medium rating",D324&lt;=Quartile!$D$4,"High rating",TRUE,"Extra High Rating")</f>
        <v>Low rating</v>
      </c>
      <c r="Y324">
        <f t="shared" si="10"/>
        <v>860.55</v>
      </c>
      <c r="Z324" s="14">
        <f t="shared" si="11"/>
        <v>8.6141141141141131E-2</v>
      </c>
    </row>
    <row r="325" spans="1:26" x14ac:dyDescent="0.25">
      <c r="A325" t="s">
        <v>383</v>
      </c>
      <c r="B325" t="s">
        <v>386</v>
      </c>
      <c r="C325">
        <v>9999</v>
      </c>
      <c r="D325" s="1">
        <v>6.6</v>
      </c>
      <c r="E325">
        <v>0</v>
      </c>
      <c r="F325" t="s">
        <v>83</v>
      </c>
      <c r="G325">
        <v>8</v>
      </c>
      <c r="H325">
        <v>2.2999999999999998</v>
      </c>
      <c r="I325" s="2">
        <v>4230</v>
      </c>
      <c r="J325">
        <v>0</v>
      </c>
      <c r="K325">
        <v>33</v>
      </c>
      <c r="L325">
        <v>3</v>
      </c>
      <c r="M325">
        <v>32</v>
      </c>
      <c r="N325">
        <v>6.52</v>
      </c>
      <c r="O325">
        <v>60</v>
      </c>
      <c r="P325">
        <v>3</v>
      </c>
      <c r="Q325" t="s">
        <v>73</v>
      </c>
      <c r="R325">
        <v>13</v>
      </c>
      <c r="S325">
        <v>5</v>
      </c>
      <c r="T325">
        <v>1</v>
      </c>
      <c r="U325">
        <v>1600</v>
      </c>
      <c r="V325">
        <v>720</v>
      </c>
      <c r="W325" t="str" cm="1">
        <f t="array" ref="W325">_xlfn.IFS(smartphones_data_clean!C325&gt;Quartile!$A$4,"💎 Ultra Premium Brand",smartphones_data_clean!C325&gt;Quartile!$A$3,"🪙 Premium Brand",smartphones_data_clean!C325&gt;Quartile!$A$2,"🔥Affordable Brand",TRUE,"✨ Bronze Brand")</f>
        <v>✨ Bronze Brand</v>
      </c>
      <c r="X325" t="str" cm="1">
        <f t="array" ref="X325">_xlfn.IFS(D325&lt;=Quartile!$D$2,"Low rating",D325&lt;=Quartile!$D$3,"Medium rating",D325&lt;=Quartile!$D$4,"High rating",TRUE,"Extra High Rating")</f>
        <v>Low rating</v>
      </c>
      <c r="Y325">
        <f t="shared" si="10"/>
        <v>860.67499999999995</v>
      </c>
      <c r="Z325" s="14">
        <f t="shared" si="11"/>
        <v>8.6076107610761066E-2</v>
      </c>
    </row>
    <row r="326" spans="1:26" x14ac:dyDescent="0.25">
      <c r="A326" t="s">
        <v>383</v>
      </c>
      <c r="B326" t="s">
        <v>387</v>
      </c>
      <c r="C326">
        <v>11490</v>
      </c>
      <c r="D326" s="1">
        <v>7.2</v>
      </c>
      <c r="E326">
        <v>0</v>
      </c>
      <c r="F326" t="s">
        <v>83</v>
      </c>
      <c r="G326">
        <v>8</v>
      </c>
      <c r="H326">
        <v>2.2999999999999998</v>
      </c>
      <c r="I326" s="2">
        <v>4230</v>
      </c>
      <c r="J326">
        <v>0</v>
      </c>
      <c r="K326">
        <v>33</v>
      </c>
      <c r="L326">
        <v>4</v>
      </c>
      <c r="M326">
        <v>128</v>
      </c>
      <c r="N326">
        <v>6.52</v>
      </c>
      <c r="O326">
        <v>60</v>
      </c>
      <c r="P326">
        <v>3</v>
      </c>
      <c r="Q326" t="s">
        <v>73</v>
      </c>
      <c r="R326">
        <v>13</v>
      </c>
      <c r="S326">
        <v>8</v>
      </c>
      <c r="T326">
        <v>1</v>
      </c>
      <c r="U326">
        <v>1600</v>
      </c>
      <c r="V326">
        <v>720</v>
      </c>
      <c r="W326" t="str" cm="1">
        <f t="array" ref="W326">_xlfn.IFS(smartphones_data_clean!C326&gt;Quartile!$A$4,"💎 Ultra Premium Brand",smartphones_data_clean!C326&gt;Quartile!$A$3,"🪙 Premium Brand",smartphones_data_clean!C326&gt;Quartile!$A$2,"🔥Affordable Brand",TRUE,"✨ Bronze Brand")</f>
        <v>✨ Bronze Brand</v>
      </c>
      <c r="X326" t="str" cm="1">
        <f t="array" ref="X326">_xlfn.IFS(D326&lt;=Quartile!$D$2,"Low rating",D326&lt;=Quartile!$D$3,"Medium rating",D326&lt;=Quartile!$D$4,"High rating",TRUE,"Extra High Rating")</f>
        <v>Low rating</v>
      </c>
      <c r="Y326">
        <f t="shared" si="10"/>
        <v>880.07499999999993</v>
      </c>
      <c r="Z326" s="14">
        <f t="shared" si="11"/>
        <v>7.659486510008702E-2</v>
      </c>
    </row>
    <row r="327" spans="1:26" x14ac:dyDescent="0.25">
      <c r="A327" t="s">
        <v>383</v>
      </c>
      <c r="B327" t="s">
        <v>388</v>
      </c>
      <c r="C327">
        <v>11999</v>
      </c>
      <c r="D327" s="1">
        <v>6.9</v>
      </c>
      <c r="E327">
        <v>0</v>
      </c>
      <c r="F327" t="s">
        <v>83</v>
      </c>
      <c r="G327">
        <v>8</v>
      </c>
      <c r="H327">
        <v>2.2999999999999998</v>
      </c>
      <c r="I327" s="2">
        <v>5000</v>
      </c>
      <c r="J327">
        <v>0</v>
      </c>
      <c r="K327">
        <v>33</v>
      </c>
      <c r="L327">
        <v>4</v>
      </c>
      <c r="M327">
        <v>64</v>
      </c>
      <c r="N327">
        <v>6.52</v>
      </c>
      <c r="O327">
        <v>60</v>
      </c>
      <c r="P327">
        <v>3</v>
      </c>
      <c r="Q327" t="s">
        <v>73</v>
      </c>
      <c r="R327">
        <v>13</v>
      </c>
      <c r="S327">
        <v>8</v>
      </c>
      <c r="T327">
        <v>1</v>
      </c>
      <c r="U327">
        <v>1600</v>
      </c>
      <c r="V327">
        <v>720</v>
      </c>
      <c r="W327" t="str" cm="1">
        <f t="array" ref="W327">_xlfn.IFS(smartphones_data_clean!C327&gt;Quartile!$A$4,"💎 Ultra Premium Brand",smartphones_data_clean!C327&gt;Quartile!$A$3,"🪙 Premium Brand",smartphones_data_clean!C327&gt;Quartile!$A$2,"🔥Affordable Brand",TRUE,"✨ Bronze Brand")</f>
        <v>✨ Bronze Brand</v>
      </c>
      <c r="X327" t="str" cm="1">
        <f t="array" ref="X327">_xlfn.IFS(D327&lt;=Quartile!$D$2,"Low rating",D327&lt;=Quartile!$D$3,"Medium rating",D327&lt;=Quartile!$D$4,"High rating",TRUE,"Extra High Rating")</f>
        <v>Low rating</v>
      </c>
      <c r="Y327">
        <f t="shared" si="10"/>
        <v>1021.2749999999999</v>
      </c>
      <c r="Z327" s="14">
        <f t="shared" si="11"/>
        <v>8.5113342778564874E-2</v>
      </c>
    </row>
    <row r="328" spans="1:26" x14ac:dyDescent="0.25">
      <c r="A328" t="s">
        <v>383</v>
      </c>
      <c r="B328" t="s">
        <v>389</v>
      </c>
      <c r="C328">
        <v>8999</v>
      </c>
      <c r="D328" s="1">
        <v>6.5</v>
      </c>
      <c r="E328">
        <v>0</v>
      </c>
      <c r="F328" t="s">
        <v>83</v>
      </c>
      <c r="G328">
        <v>8</v>
      </c>
      <c r="H328">
        <v>2</v>
      </c>
      <c r="I328" s="2">
        <v>4230</v>
      </c>
      <c r="J328">
        <v>0</v>
      </c>
      <c r="K328">
        <v>33</v>
      </c>
      <c r="L328">
        <v>3</v>
      </c>
      <c r="M328">
        <v>32</v>
      </c>
      <c r="N328">
        <v>6.52</v>
      </c>
      <c r="O328">
        <v>60</v>
      </c>
      <c r="P328">
        <v>1</v>
      </c>
      <c r="Q328" t="s">
        <v>73</v>
      </c>
      <c r="R328">
        <v>13</v>
      </c>
      <c r="S328">
        <v>5</v>
      </c>
      <c r="T328">
        <v>1</v>
      </c>
      <c r="U328">
        <v>1600</v>
      </c>
      <c r="V328">
        <v>720</v>
      </c>
      <c r="W328" t="str" cm="1">
        <f t="array" ref="W328">_xlfn.IFS(smartphones_data_clean!C328&gt;Quartile!$A$4,"💎 Ultra Premium Brand",smartphones_data_clean!C328&gt;Quartile!$A$3,"🪙 Premium Brand",smartphones_data_clean!C328&gt;Quartile!$A$2,"🔥Affordable Brand",TRUE,"✨ Bronze Brand")</f>
        <v>✨ Bronze Brand</v>
      </c>
      <c r="X328" t="str" cm="1">
        <f t="array" ref="X328">_xlfn.IFS(D328&lt;=Quartile!$D$2,"Low rating",D328&lt;=Quartile!$D$3,"Medium rating",D328&lt;=Quartile!$D$4,"High rating",TRUE,"Extra High Rating")</f>
        <v>Low rating</v>
      </c>
      <c r="Y328">
        <f t="shared" si="10"/>
        <v>860.59999999999991</v>
      </c>
      <c r="Z328" s="14">
        <f t="shared" si="11"/>
        <v>9.5632848094232684E-2</v>
      </c>
    </row>
    <row r="329" spans="1:26" x14ac:dyDescent="0.25">
      <c r="A329" t="s">
        <v>383</v>
      </c>
      <c r="B329" t="s">
        <v>390</v>
      </c>
      <c r="C329">
        <v>8999</v>
      </c>
      <c r="D329" s="1">
        <v>6.8</v>
      </c>
      <c r="E329">
        <v>0</v>
      </c>
      <c r="F329" t="s">
        <v>83</v>
      </c>
      <c r="G329">
        <v>8</v>
      </c>
      <c r="H329">
        <v>2</v>
      </c>
      <c r="I329" s="2">
        <v>4230</v>
      </c>
      <c r="J329">
        <v>0</v>
      </c>
      <c r="K329">
        <v>33</v>
      </c>
      <c r="L329">
        <v>4</v>
      </c>
      <c r="M329">
        <v>64</v>
      </c>
      <c r="N329">
        <v>6.52</v>
      </c>
      <c r="O329">
        <v>60</v>
      </c>
      <c r="P329">
        <v>1</v>
      </c>
      <c r="Q329" t="s">
        <v>73</v>
      </c>
      <c r="R329">
        <v>13</v>
      </c>
      <c r="S329">
        <v>5</v>
      </c>
      <c r="T329">
        <v>1</v>
      </c>
      <c r="U329">
        <v>1600</v>
      </c>
      <c r="V329">
        <v>720</v>
      </c>
      <c r="W329" t="str" cm="1">
        <f t="array" ref="W329">_xlfn.IFS(smartphones_data_clean!C329&gt;Quartile!$A$4,"💎 Ultra Premium Brand",smartphones_data_clean!C329&gt;Quartile!$A$3,"🪙 Premium Brand",smartphones_data_clean!C329&gt;Quartile!$A$2,"🔥Affordable Brand",TRUE,"✨ Bronze Brand")</f>
        <v>✨ Bronze Brand</v>
      </c>
      <c r="X329" t="str" cm="1">
        <f t="array" ref="X329">_xlfn.IFS(D329&lt;=Quartile!$D$2,"Low rating",D329&lt;=Quartile!$D$3,"Medium rating",D329&lt;=Quartile!$D$4,"High rating",TRUE,"Extra High Rating")</f>
        <v>Low rating</v>
      </c>
      <c r="Y329">
        <f t="shared" si="10"/>
        <v>867.19999999999982</v>
      </c>
      <c r="Z329" s="14">
        <f t="shared" si="11"/>
        <v>9.6366262918101991E-2</v>
      </c>
    </row>
    <row r="330" spans="1:26" x14ac:dyDescent="0.25">
      <c r="A330" t="s">
        <v>383</v>
      </c>
      <c r="B330" t="s">
        <v>391</v>
      </c>
      <c r="C330">
        <v>10999</v>
      </c>
      <c r="D330" s="1">
        <v>6.6</v>
      </c>
      <c r="E330">
        <v>0</v>
      </c>
      <c r="F330" t="s">
        <v>83</v>
      </c>
      <c r="G330">
        <v>8</v>
      </c>
      <c r="H330">
        <v>2.2999999999999998</v>
      </c>
      <c r="I330" s="2">
        <v>4230</v>
      </c>
      <c r="J330">
        <v>0</v>
      </c>
      <c r="K330">
        <v>33</v>
      </c>
      <c r="L330">
        <v>4</v>
      </c>
      <c r="M330">
        <v>64</v>
      </c>
      <c r="N330">
        <v>6.52</v>
      </c>
      <c r="O330">
        <v>60</v>
      </c>
      <c r="P330">
        <v>1</v>
      </c>
      <c r="Q330" t="s">
        <v>73</v>
      </c>
      <c r="R330">
        <v>13</v>
      </c>
      <c r="S330">
        <v>5</v>
      </c>
      <c r="T330">
        <v>1</v>
      </c>
      <c r="U330">
        <v>1600</v>
      </c>
      <c r="V330">
        <v>720</v>
      </c>
      <c r="W330" t="str" cm="1">
        <f t="array" ref="W330">_xlfn.IFS(smartphones_data_clean!C330&gt;Quartile!$A$4,"💎 Ultra Premium Brand",smartphones_data_clean!C330&gt;Quartile!$A$3,"🪙 Premium Brand",smartphones_data_clean!C330&gt;Quartile!$A$2,"🔥Affordable Brand",TRUE,"✨ Bronze Brand")</f>
        <v>✨ Bronze Brand</v>
      </c>
      <c r="X330" t="str" cm="1">
        <f t="array" ref="X330">_xlfn.IFS(D330&lt;=Quartile!$D$2,"Low rating",D330&lt;=Quartile!$D$3,"Medium rating",D330&lt;=Quartile!$D$4,"High rating",TRUE,"Extra High Rating")</f>
        <v>Low rating</v>
      </c>
      <c r="Y330">
        <f t="shared" si="10"/>
        <v>867.27499999999986</v>
      </c>
      <c r="Z330" s="14">
        <f t="shared" si="11"/>
        <v>7.8850350031821059E-2</v>
      </c>
    </row>
    <row r="331" spans="1:26" x14ac:dyDescent="0.25">
      <c r="A331" t="s">
        <v>383</v>
      </c>
      <c r="B331" t="s">
        <v>392</v>
      </c>
      <c r="C331">
        <v>12499</v>
      </c>
      <c r="D331" s="1">
        <v>7.2</v>
      </c>
      <c r="E331">
        <v>0</v>
      </c>
      <c r="F331" t="s">
        <v>83</v>
      </c>
      <c r="G331">
        <v>8</v>
      </c>
      <c r="H331">
        <v>2.2999999999999998</v>
      </c>
      <c r="I331" s="2">
        <v>5000</v>
      </c>
      <c r="J331">
        <v>1</v>
      </c>
      <c r="K331">
        <v>33</v>
      </c>
      <c r="L331">
        <v>4</v>
      </c>
      <c r="M331">
        <v>64</v>
      </c>
      <c r="N331">
        <v>6.56</v>
      </c>
      <c r="O331">
        <v>60</v>
      </c>
      <c r="P331">
        <v>2</v>
      </c>
      <c r="Q331" t="s">
        <v>73</v>
      </c>
      <c r="R331">
        <v>50</v>
      </c>
      <c r="S331">
        <v>5</v>
      </c>
      <c r="T331">
        <v>1</v>
      </c>
      <c r="U331">
        <v>1612</v>
      </c>
      <c r="V331">
        <v>720</v>
      </c>
      <c r="W331" t="str" cm="1">
        <f t="array" ref="W331">_xlfn.IFS(smartphones_data_clean!C331&gt;Quartile!$A$4,"💎 Ultra Premium Brand",smartphones_data_clean!C331&gt;Quartile!$A$3,"🪙 Premium Brand",smartphones_data_clean!C331&gt;Quartile!$A$2,"🔥Affordable Brand",TRUE,"✨ Bronze Brand")</f>
        <v>✨ Bronze Brand</v>
      </c>
      <c r="X331" t="str" cm="1">
        <f t="array" ref="X331">_xlfn.IFS(D331&lt;=Quartile!$D$2,"Low rating",D331&lt;=Quartile!$D$3,"Medium rating",D331&lt;=Quartile!$D$4,"High rating",TRUE,"Extra High Rating")</f>
        <v>Low rating</v>
      </c>
      <c r="Y331">
        <f t="shared" si="10"/>
        <v>1021.2749999999999</v>
      </c>
      <c r="Z331" s="14">
        <f t="shared" si="11"/>
        <v>8.1708536682934624E-2</v>
      </c>
    </row>
    <row r="332" spans="1:26" x14ac:dyDescent="0.25">
      <c r="A332" t="s">
        <v>383</v>
      </c>
      <c r="B332" t="s">
        <v>393</v>
      </c>
      <c r="C332">
        <v>9499</v>
      </c>
      <c r="D332" s="1">
        <v>6.2</v>
      </c>
      <c r="E332">
        <v>0</v>
      </c>
      <c r="F332" t="s">
        <v>83</v>
      </c>
      <c r="G332">
        <v>8</v>
      </c>
      <c r="H332">
        <v>2.2999999999999998</v>
      </c>
      <c r="I332" s="2">
        <v>5000</v>
      </c>
      <c r="J332">
        <v>0</v>
      </c>
      <c r="K332">
        <v>33</v>
      </c>
      <c r="L332">
        <v>3</v>
      </c>
      <c r="M332">
        <v>64</v>
      </c>
      <c r="N332">
        <v>6.56</v>
      </c>
      <c r="O332">
        <v>60</v>
      </c>
      <c r="P332">
        <v>1</v>
      </c>
      <c r="Q332" t="s">
        <v>73</v>
      </c>
      <c r="R332">
        <v>8</v>
      </c>
      <c r="S332">
        <v>5</v>
      </c>
      <c r="T332">
        <v>1</v>
      </c>
      <c r="U332">
        <v>1612</v>
      </c>
      <c r="V332">
        <v>720</v>
      </c>
      <c r="W332" t="str" cm="1">
        <f t="array" ref="W332">_xlfn.IFS(smartphones_data_clean!C332&gt;Quartile!$A$4,"💎 Ultra Premium Brand",smartphones_data_clean!C332&gt;Quartile!$A$3,"🪙 Premium Brand",smartphones_data_clean!C332&gt;Quartile!$A$2,"🔥Affordable Brand",TRUE,"✨ Bronze Brand")</f>
        <v>✨ Bronze Brand</v>
      </c>
      <c r="X332" t="str" cm="1">
        <f t="array" ref="X332">_xlfn.IFS(D332&lt;=Quartile!$D$2,"Low rating",D332&lt;=Quartile!$D$3,"Medium rating",D332&lt;=Quartile!$D$4,"High rating",TRUE,"Extra High Rating")</f>
        <v>Low rating</v>
      </c>
      <c r="Y332">
        <f t="shared" si="10"/>
        <v>1021.0749999999999</v>
      </c>
      <c r="Z332" s="14">
        <f t="shared" si="11"/>
        <v>0.10749289398884092</v>
      </c>
    </row>
    <row r="333" spans="1:26" x14ac:dyDescent="0.25">
      <c r="A333" t="s">
        <v>383</v>
      </c>
      <c r="B333" t="s">
        <v>394</v>
      </c>
      <c r="C333">
        <v>12490</v>
      </c>
      <c r="D333" s="1">
        <v>7.2</v>
      </c>
      <c r="E333">
        <v>0</v>
      </c>
      <c r="F333" t="s">
        <v>83</v>
      </c>
      <c r="G333">
        <v>8</v>
      </c>
      <c r="H333">
        <v>2.2999999999999998</v>
      </c>
      <c r="I333" s="2">
        <v>4230</v>
      </c>
      <c r="J333">
        <v>0</v>
      </c>
      <c r="K333">
        <v>33</v>
      </c>
      <c r="L333">
        <v>6</v>
      </c>
      <c r="M333">
        <v>128</v>
      </c>
      <c r="N333">
        <v>6.5</v>
      </c>
      <c r="O333">
        <v>60</v>
      </c>
      <c r="P333">
        <v>3</v>
      </c>
      <c r="Q333" t="s">
        <v>73</v>
      </c>
      <c r="R333">
        <v>12</v>
      </c>
      <c r="S333">
        <v>8</v>
      </c>
      <c r="T333">
        <v>1</v>
      </c>
      <c r="U333">
        <v>1600</v>
      </c>
      <c r="V333">
        <v>720</v>
      </c>
      <c r="W333" t="str" cm="1">
        <f t="array" ref="W333">_xlfn.IFS(smartphones_data_clean!C333&gt;Quartile!$A$4,"💎 Ultra Premium Brand",smartphones_data_clean!C333&gt;Quartile!$A$3,"🪙 Premium Brand",smartphones_data_clean!C333&gt;Quartile!$A$2,"🔥Affordable Brand",TRUE,"✨ Bronze Brand")</f>
        <v>✨ Bronze Brand</v>
      </c>
      <c r="X333" t="str" cm="1">
        <f t="array" ref="X333">_xlfn.IFS(D333&lt;=Quartile!$D$2,"Low rating",D333&lt;=Quartile!$D$3,"Medium rating",D333&lt;=Quartile!$D$4,"High rating",TRUE,"Extra High Rating")</f>
        <v>Low rating</v>
      </c>
      <c r="Y333">
        <f t="shared" si="10"/>
        <v>880.47500000000002</v>
      </c>
      <c r="Z333" s="14">
        <f t="shared" si="11"/>
        <v>7.0494395516413136E-2</v>
      </c>
    </row>
    <row r="334" spans="1:26" x14ac:dyDescent="0.25">
      <c r="A334" t="s">
        <v>383</v>
      </c>
      <c r="B334" t="s">
        <v>395</v>
      </c>
      <c r="C334">
        <v>13990</v>
      </c>
      <c r="D334" s="1">
        <v>7</v>
      </c>
      <c r="E334">
        <v>0</v>
      </c>
      <c r="F334" t="s">
        <v>72</v>
      </c>
      <c r="G334">
        <v>8</v>
      </c>
      <c r="H334">
        <v>1.8</v>
      </c>
      <c r="I334" s="2">
        <v>5000</v>
      </c>
      <c r="J334">
        <v>1</v>
      </c>
      <c r="K334">
        <v>18</v>
      </c>
      <c r="L334">
        <v>6</v>
      </c>
      <c r="M334">
        <v>128</v>
      </c>
      <c r="N334">
        <v>6.5</v>
      </c>
      <c r="O334">
        <v>90</v>
      </c>
      <c r="P334">
        <v>3</v>
      </c>
      <c r="Q334" t="s">
        <v>73</v>
      </c>
      <c r="R334">
        <v>13</v>
      </c>
      <c r="S334">
        <v>16</v>
      </c>
      <c r="T334">
        <v>1</v>
      </c>
      <c r="U334">
        <v>720</v>
      </c>
      <c r="V334">
        <v>1600</v>
      </c>
      <c r="W334" t="str" cm="1">
        <f t="array" ref="W334">_xlfn.IFS(smartphones_data_clean!C334&gt;Quartile!$A$4,"💎 Ultra Premium Brand",smartphones_data_clean!C334&gt;Quartile!$A$3,"🪙 Premium Brand",smartphones_data_clean!C334&gt;Quartile!$A$2,"🔥Affordable Brand",TRUE,"✨ Bronze Brand")</f>
        <v>🔥Affordable Brand</v>
      </c>
      <c r="X334" t="str" cm="1">
        <f t="array" ref="X334">_xlfn.IFS(D334&lt;=Quartile!$D$2,"Low rating",D334&lt;=Quartile!$D$3,"Medium rating",D334&lt;=Quartile!$D$4,"High rating",TRUE,"Extra High Rating")</f>
        <v>Low rating</v>
      </c>
      <c r="Y334">
        <f t="shared" si="10"/>
        <v>1034.3499999999999</v>
      </c>
      <c r="Z334" s="14">
        <f t="shared" si="11"/>
        <v>7.3934953538241588E-2</v>
      </c>
    </row>
    <row r="335" spans="1:26" x14ac:dyDescent="0.25">
      <c r="A335" t="s">
        <v>383</v>
      </c>
      <c r="B335" t="s">
        <v>396</v>
      </c>
      <c r="C335">
        <v>12199</v>
      </c>
      <c r="D335" s="1">
        <v>7</v>
      </c>
      <c r="E335">
        <v>0</v>
      </c>
      <c r="F335" t="s">
        <v>83</v>
      </c>
      <c r="G335">
        <v>8</v>
      </c>
      <c r="H335">
        <v>2.2999999999999998</v>
      </c>
      <c r="I335" s="2">
        <v>5000</v>
      </c>
      <c r="J335">
        <v>1</v>
      </c>
      <c r="K335">
        <v>33</v>
      </c>
      <c r="L335">
        <v>4</v>
      </c>
      <c r="M335">
        <v>64</v>
      </c>
      <c r="N335">
        <v>6.51</v>
      </c>
      <c r="O335">
        <v>60</v>
      </c>
      <c r="P335">
        <v>3</v>
      </c>
      <c r="Q335" t="s">
        <v>73</v>
      </c>
      <c r="R335">
        <v>13</v>
      </c>
      <c r="S335">
        <v>16</v>
      </c>
      <c r="T335">
        <v>1</v>
      </c>
      <c r="U335">
        <v>720</v>
      </c>
      <c r="V335">
        <v>1600</v>
      </c>
      <c r="W335" t="str" cm="1">
        <f t="array" ref="W335">_xlfn.IFS(smartphones_data_clean!C335&gt;Quartile!$A$4,"💎 Ultra Premium Brand",smartphones_data_clean!C335&gt;Quartile!$A$3,"🪙 Premium Brand",smartphones_data_clean!C335&gt;Quartile!$A$2,"🔥Affordable Brand",TRUE,"✨ Bronze Brand")</f>
        <v>✨ Bronze Brand</v>
      </c>
      <c r="X335" t="str" cm="1">
        <f t="array" ref="X335">_xlfn.IFS(D335&lt;=Quartile!$D$2,"Low rating",D335&lt;=Quartile!$D$3,"Medium rating",D335&lt;=Quartile!$D$4,"High rating",TRUE,"Extra High Rating")</f>
        <v>Low rating</v>
      </c>
      <c r="Y335">
        <f t="shared" si="10"/>
        <v>1021.2749999999999</v>
      </c>
      <c r="Z335" s="14">
        <f t="shared" si="11"/>
        <v>8.3717927698991709E-2</v>
      </c>
    </row>
    <row r="336" spans="1:26" x14ac:dyDescent="0.25">
      <c r="A336" t="s">
        <v>383</v>
      </c>
      <c r="B336" t="s">
        <v>397</v>
      </c>
      <c r="C336">
        <v>11990</v>
      </c>
      <c r="D336" s="1">
        <v>7.1</v>
      </c>
      <c r="E336">
        <v>0</v>
      </c>
      <c r="F336" t="s">
        <v>83</v>
      </c>
      <c r="G336">
        <v>8</v>
      </c>
      <c r="H336">
        <v>2.2999999999999998</v>
      </c>
      <c r="I336" s="2">
        <v>5000</v>
      </c>
      <c r="J336">
        <v>1</v>
      </c>
      <c r="K336">
        <v>33</v>
      </c>
      <c r="L336">
        <v>4</v>
      </c>
      <c r="M336">
        <v>128</v>
      </c>
      <c r="N336">
        <v>6.51</v>
      </c>
      <c r="O336">
        <v>60</v>
      </c>
      <c r="P336">
        <v>3</v>
      </c>
      <c r="Q336" t="s">
        <v>73</v>
      </c>
      <c r="R336">
        <v>13</v>
      </c>
      <c r="S336">
        <v>16</v>
      </c>
      <c r="T336">
        <v>1</v>
      </c>
      <c r="U336">
        <v>720</v>
      </c>
      <c r="V336">
        <v>1600</v>
      </c>
      <c r="W336" t="str" cm="1">
        <f t="array" ref="W336">_xlfn.IFS(smartphones_data_clean!C336&gt;Quartile!$A$4,"💎 Ultra Premium Brand",smartphones_data_clean!C336&gt;Quartile!$A$3,"🪙 Premium Brand",smartphones_data_clean!C336&gt;Quartile!$A$2,"🔥Affordable Brand",TRUE,"✨ Bronze Brand")</f>
        <v>✨ Bronze Brand</v>
      </c>
      <c r="X336" t="str" cm="1">
        <f t="array" ref="X336">_xlfn.IFS(D336&lt;=Quartile!$D$2,"Low rating",D336&lt;=Quartile!$D$3,"Medium rating",D336&lt;=Quartile!$D$4,"High rating",TRUE,"Extra High Rating")</f>
        <v>Low rating</v>
      </c>
      <c r="Y336">
        <f t="shared" si="10"/>
        <v>1034.0749999999998</v>
      </c>
      <c r="Z336" s="14">
        <f t="shared" si="11"/>
        <v>8.6244787322768954E-2</v>
      </c>
    </row>
    <row r="337" spans="1:26" x14ac:dyDescent="0.25">
      <c r="A337" t="s">
        <v>383</v>
      </c>
      <c r="B337" t="s">
        <v>398</v>
      </c>
      <c r="C337">
        <v>14999</v>
      </c>
      <c r="D337" s="1">
        <v>7.4</v>
      </c>
      <c r="E337">
        <v>0</v>
      </c>
      <c r="F337" t="s">
        <v>83</v>
      </c>
      <c r="G337">
        <v>8</v>
      </c>
      <c r="H337">
        <v>2.2999999999999998</v>
      </c>
      <c r="I337" s="2">
        <v>5000</v>
      </c>
      <c r="J337">
        <v>1</v>
      </c>
      <c r="K337">
        <v>33</v>
      </c>
      <c r="L337">
        <v>6</v>
      </c>
      <c r="M337">
        <v>128</v>
      </c>
      <c r="N337">
        <v>6.51</v>
      </c>
      <c r="O337">
        <v>60</v>
      </c>
      <c r="P337">
        <v>3</v>
      </c>
      <c r="Q337" t="s">
        <v>73</v>
      </c>
      <c r="R337">
        <v>13</v>
      </c>
      <c r="S337">
        <v>16</v>
      </c>
      <c r="T337">
        <v>1</v>
      </c>
      <c r="U337">
        <v>720</v>
      </c>
      <c r="V337">
        <v>1600</v>
      </c>
      <c r="W337" t="str" cm="1">
        <f t="array" ref="W337">_xlfn.IFS(smartphones_data_clean!C337&gt;Quartile!$A$4,"💎 Ultra Premium Brand",smartphones_data_clean!C337&gt;Quartile!$A$3,"🪙 Premium Brand",smartphones_data_clean!C337&gt;Quartile!$A$2,"🔥Affordable Brand",TRUE,"✨ Bronze Brand")</f>
        <v>🔥Affordable Brand</v>
      </c>
      <c r="X337" t="str" cm="1">
        <f t="array" ref="X337">_xlfn.IFS(D337&lt;=Quartile!$D$2,"Low rating",D337&lt;=Quartile!$D$3,"Medium rating",D337&lt;=Quartile!$D$4,"High rating",TRUE,"Extra High Rating")</f>
        <v>Low rating</v>
      </c>
      <c r="Y337">
        <f t="shared" si="10"/>
        <v>1034.4749999999999</v>
      </c>
      <c r="Z337" s="14">
        <f t="shared" si="11"/>
        <v>6.896959797319821E-2</v>
      </c>
    </row>
    <row r="338" spans="1:26" x14ac:dyDescent="0.25">
      <c r="A338" t="s">
        <v>383</v>
      </c>
      <c r="B338" t="s">
        <v>399</v>
      </c>
      <c r="C338">
        <v>13499</v>
      </c>
      <c r="D338" s="1">
        <v>7.3</v>
      </c>
      <c r="E338">
        <v>0</v>
      </c>
      <c r="F338" t="s">
        <v>83</v>
      </c>
      <c r="G338">
        <v>8</v>
      </c>
      <c r="H338">
        <v>2.2999999999999998</v>
      </c>
      <c r="I338" s="2">
        <v>5000</v>
      </c>
      <c r="J338">
        <v>1</v>
      </c>
      <c r="K338">
        <v>18</v>
      </c>
      <c r="L338">
        <v>4</v>
      </c>
      <c r="M338">
        <v>64</v>
      </c>
      <c r="N338">
        <v>6.51</v>
      </c>
      <c r="O338">
        <v>60</v>
      </c>
      <c r="P338">
        <v>3</v>
      </c>
      <c r="Q338" t="s">
        <v>73</v>
      </c>
      <c r="R338">
        <v>50</v>
      </c>
      <c r="S338">
        <v>16</v>
      </c>
      <c r="T338">
        <v>1</v>
      </c>
      <c r="U338">
        <v>1600</v>
      </c>
      <c r="V338">
        <v>720</v>
      </c>
      <c r="W338" t="str" cm="1">
        <f t="array" ref="W338">_xlfn.IFS(smartphones_data_clean!C338&gt;Quartile!$A$4,"💎 Ultra Premium Brand",smartphones_data_clean!C338&gt;Quartile!$A$3,"🪙 Premium Brand",smartphones_data_clean!C338&gt;Quartile!$A$2,"🔥Affordable Brand",TRUE,"✨ Bronze Brand")</f>
        <v>🔥Affordable Brand</v>
      </c>
      <c r="X338" t="str" cm="1">
        <f t="array" ref="X338">_xlfn.IFS(D338&lt;=Quartile!$D$2,"Low rating",D338&lt;=Quartile!$D$3,"Medium rating",D338&lt;=Quartile!$D$4,"High rating",TRUE,"Extra High Rating")</f>
        <v>Low rating</v>
      </c>
      <c r="Y338">
        <f t="shared" si="10"/>
        <v>1019.7749999999999</v>
      </c>
      <c r="Z338" s="14">
        <f t="shared" si="11"/>
        <v>7.5544484776650114E-2</v>
      </c>
    </row>
    <row r="339" spans="1:26" x14ac:dyDescent="0.25">
      <c r="A339" t="s">
        <v>383</v>
      </c>
      <c r="B339" t="s">
        <v>400</v>
      </c>
      <c r="C339">
        <v>14700</v>
      </c>
      <c r="D339" s="1">
        <v>7.6</v>
      </c>
      <c r="E339">
        <v>0</v>
      </c>
      <c r="F339" t="s">
        <v>83</v>
      </c>
      <c r="G339">
        <v>8</v>
      </c>
      <c r="H339">
        <v>2.2999999999999998</v>
      </c>
      <c r="I339" s="2">
        <v>5000</v>
      </c>
      <c r="J339">
        <v>1</v>
      </c>
      <c r="K339">
        <v>18</v>
      </c>
      <c r="L339">
        <v>6</v>
      </c>
      <c r="M339">
        <v>128</v>
      </c>
      <c r="N339">
        <v>6.51</v>
      </c>
      <c r="O339">
        <v>60</v>
      </c>
      <c r="P339">
        <v>3</v>
      </c>
      <c r="Q339" t="s">
        <v>73</v>
      </c>
      <c r="R339">
        <v>50</v>
      </c>
      <c r="S339">
        <v>16</v>
      </c>
      <c r="T339">
        <v>1</v>
      </c>
      <c r="U339">
        <v>1600</v>
      </c>
      <c r="V339">
        <v>720</v>
      </c>
      <c r="W339" t="str" cm="1">
        <f t="array" ref="W339">_xlfn.IFS(smartphones_data_clean!C339&gt;Quartile!$A$4,"💎 Ultra Premium Brand",smartphones_data_clean!C339&gt;Quartile!$A$3,"🪙 Premium Brand",smartphones_data_clean!C339&gt;Quartile!$A$2,"🔥Affordable Brand",TRUE,"✨ Bronze Brand")</f>
        <v>🔥Affordable Brand</v>
      </c>
      <c r="X339" t="str" cm="1">
        <f t="array" ref="X339">_xlfn.IFS(D339&lt;=Quartile!$D$2,"Low rating",D339&lt;=Quartile!$D$3,"Medium rating",D339&lt;=Quartile!$D$4,"High rating",TRUE,"Extra High Rating")</f>
        <v>Medium rating</v>
      </c>
      <c r="Y339">
        <f t="shared" si="10"/>
        <v>1032.9749999999999</v>
      </c>
      <c r="Z339" s="14">
        <f t="shared" si="11"/>
        <v>7.0270408163265297E-2</v>
      </c>
    </row>
    <row r="340" spans="1:26" x14ac:dyDescent="0.25">
      <c r="A340" t="s">
        <v>383</v>
      </c>
      <c r="B340" t="s">
        <v>401</v>
      </c>
      <c r="C340">
        <v>17990</v>
      </c>
      <c r="D340" s="1">
        <v>7.4</v>
      </c>
      <c r="E340">
        <v>1</v>
      </c>
      <c r="F340" t="s">
        <v>76</v>
      </c>
      <c r="G340">
        <v>8</v>
      </c>
      <c r="H340">
        <v>2.2000000000000002</v>
      </c>
      <c r="I340" s="2">
        <v>5000</v>
      </c>
      <c r="J340">
        <v>0</v>
      </c>
      <c r="K340">
        <v>33</v>
      </c>
      <c r="L340">
        <v>6</v>
      </c>
      <c r="M340">
        <v>128</v>
      </c>
      <c r="N340">
        <v>6.5</v>
      </c>
      <c r="O340">
        <v>60</v>
      </c>
      <c r="P340">
        <v>3</v>
      </c>
      <c r="Q340" t="s">
        <v>73</v>
      </c>
      <c r="R340">
        <v>13</v>
      </c>
      <c r="S340">
        <v>8</v>
      </c>
      <c r="T340">
        <v>1</v>
      </c>
      <c r="U340">
        <v>1600</v>
      </c>
      <c r="V340">
        <v>720</v>
      </c>
      <c r="W340" t="str" cm="1">
        <f t="array" ref="W340">_xlfn.IFS(smartphones_data_clean!C340&gt;Quartile!$A$4,"💎 Ultra Premium Brand",smartphones_data_clean!C340&gt;Quartile!$A$3,"🪙 Premium Brand",smartphones_data_clean!C340&gt;Quartile!$A$2,"🔥Affordable Brand",TRUE,"✨ Bronze Brand")</f>
        <v>🔥Affordable Brand</v>
      </c>
      <c r="X340" t="str" cm="1">
        <f t="array" ref="X340">_xlfn.IFS(D340&lt;=Quartile!$D$2,"Low rating",D340&lt;=Quartile!$D$3,"Medium rating",D340&lt;=Quartile!$D$4,"High rating",TRUE,"Extra High Rating")</f>
        <v>Low rating</v>
      </c>
      <c r="Y340">
        <f t="shared" si="10"/>
        <v>1034.45</v>
      </c>
      <c r="Z340" s="14">
        <f t="shared" si="11"/>
        <v>5.750138966092274E-2</v>
      </c>
    </row>
    <row r="341" spans="1:26" x14ac:dyDescent="0.25">
      <c r="A341" t="s">
        <v>383</v>
      </c>
      <c r="B341" t="s">
        <v>402</v>
      </c>
      <c r="C341">
        <v>17990</v>
      </c>
      <c r="D341" s="1">
        <v>7.3</v>
      </c>
      <c r="E341">
        <v>1</v>
      </c>
      <c r="F341" t="s">
        <v>76</v>
      </c>
      <c r="G341">
        <v>8</v>
      </c>
      <c r="H341">
        <v>2.2000000000000002</v>
      </c>
      <c r="I341" s="2">
        <v>5000</v>
      </c>
      <c r="J341">
        <v>0</v>
      </c>
      <c r="K341">
        <v>33</v>
      </c>
      <c r="L341">
        <v>6</v>
      </c>
      <c r="M341">
        <v>128</v>
      </c>
      <c r="N341">
        <v>6.5</v>
      </c>
      <c r="O341">
        <v>60</v>
      </c>
      <c r="P341">
        <v>2</v>
      </c>
      <c r="Q341" t="s">
        <v>73</v>
      </c>
      <c r="R341">
        <v>13</v>
      </c>
      <c r="S341">
        <v>8</v>
      </c>
      <c r="T341">
        <v>1</v>
      </c>
      <c r="U341">
        <v>1600</v>
      </c>
      <c r="V341">
        <v>720</v>
      </c>
      <c r="W341" t="str" cm="1">
        <f t="array" ref="W341">_xlfn.IFS(smartphones_data_clean!C341&gt;Quartile!$A$4,"💎 Ultra Premium Brand",smartphones_data_clean!C341&gt;Quartile!$A$3,"🪙 Premium Brand",smartphones_data_clean!C341&gt;Quartile!$A$2,"🔥Affordable Brand",TRUE,"✨ Bronze Brand")</f>
        <v>🔥Affordable Brand</v>
      </c>
      <c r="X341" t="str" cm="1">
        <f t="array" ref="X341">_xlfn.IFS(D341&lt;=Quartile!$D$2,"Low rating",D341&lt;=Quartile!$D$3,"Medium rating",D341&lt;=Quartile!$D$4,"High rating",TRUE,"Extra High Rating")</f>
        <v>Low rating</v>
      </c>
      <c r="Y341">
        <f t="shared" si="10"/>
        <v>1034.45</v>
      </c>
      <c r="Z341" s="14">
        <f t="shared" si="11"/>
        <v>5.750138966092274E-2</v>
      </c>
    </row>
    <row r="342" spans="1:26" x14ac:dyDescent="0.25">
      <c r="A342" t="s">
        <v>383</v>
      </c>
      <c r="B342" t="s">
        <v>403</v>
      </c>
      <c r="C342">
        <v>12999</v>
      </c>
      <c r="D342" s="1">
        <v>7.5</v>
      </c>
      <c r="E342">
        <v>1</v>
      </c>
      <c r="F342" t="s">
        <v>76</v>
      </c>
      <c r="G342">
        <v>8</v>
      </c>
      <c r="H342">
        <v>2.4</v>
      </c>
      <c r="I342" s="2">
        <v>5000</v>
      </c>
      <c r="J342">
        <v>0</v>
      </c>
      <c r="K342">
        <v>33</v>
      </c>
      <c r="L342">
        <v>8</v>
      </c>
      <c r="M342">
        <v>128</v>
      </c>
      <c r="N342">
        <v>6.56</v>
      </c>
      <c r="O342">
        <v>60</v>
      </c>
      <c r="P342">
        <v>2</v>
      </c>
      <c r="Q342" t="s">
        <v>73</v>
      </c>
      <c r="R342">
        <v>13</v>
      </c>
      <c r="S342">
        <v>8</v>
      </c>
      <c r="T342">
        <v>1</v>
      </c>
      <c r="U342">
        <v>1612</v>
      </c>
      <c r="V342">
        <v>720</v>
      </c>
      <c r="W342" t="str" cm="1">
        <f t="array" ref="W342">_xlfn.IFS(smartphones_data_clean!C342&gt;Quartile!$A$4,"💎 Ultra Premium Brand",smartphones_data_clean!C342&gt;Quartile!$A$3,"🪙 Premium Brand",smartphones_data_clean!C342&gt;Quartile!$A$2,"🔥Affordable Brand",TRUE,"✨ Bronze Brand")</f>
        <v>✨ Bronze Brand</v>
      </c>
      <c r="X342" t="str" cm="1">
        <f t="array" ref="X342">_xlfn.IFS(D342&lt;=Quartile!$D$2,"Low rating",D342&lt;=Quartile!$D$3,"Medium rating",D342&lt;=Quartile!$D$4,"High rating",TRUE,"Extra High Rating")</f>
        <v>Low rating</v>
      </c>
      <c r="Y342">
        <f t="shared" si="10"/>
        <v>1034.8999999999999</v>
      </c>
      <c r="Z342" s="14">
        <f t="shared" si="11"/>
        <v>7.9613816447419022E-2</v>
      </c>
    </row>
    <row r="343" spans="1:26" x14ac:dyDescent="0.25">
      <c r="A343" t="s">
        <v>383</v>
      </c>
      <c r="B343" t="s">
        <v>404</v>
      </c>
      <c r="C343">
        <v>11990</v>
      </c>
      <c r="D343" s="1">
        <v>6.7</v>
      </c>
      <c r="E343">
        <v>0</v>
      </c>
      <c r="F343" t="s">
        <v>83</v>
      </c>
      <c r="G343">
        <v>8</v>
      </c>
      <c r="H343">
        <v>2.2999999999999998</v>
      </c>
      <c r="I343" s="2">
        <v>5000</v>
      </c>
      <c r="J343">
        <v>1</v>
      </c>
      <c r="K343">
        <v>33</v>
      </c>
      <c r="L343">
        <v>3</v>
      </c>
      <c r="M343">
        <v>64</v>
      </c>
      <c r="N343">
        <v>6.56</v>
      </c>
      <c r="O343">
        <v>60</v>
      </c>
      <c r="P343">
        <v>2</v>
      </c>
      <c r="Q343" t="s">
        <v>73</v>
      </c>
      <c r="R343">
        <v>13</v>
      </c>
      <c r="S343">
        <v>8</v>
      </c>
      <c r="T343">
        <v>1</v>
      </c>
      <c r="U343">
        <v>1612</v>
      </c>
      <c r="V343">
        <v>720</v>
      </c>
      <c r="W343" t="str" cm="1">
        <f t="array" ref="W343">_xlfn.IFS(smartphones_data_clean!C343&gt;Quartile!$A$4,"💎 Ultra Premium Brand",smartphones_data_clean!C343&gt;Quartile!$A$3,"🪙 Premium Brand",smartphones_data_clean!C343&gt;Quartile!$A$2,"🔥Affordable Brand",TRUE,"✨ Bronze Brand")</f>
        <v>✨ Bronze Brand</v>
      </c>
      <c r="X343" t="str" cm="1">
        <f t="array" ref="X343">_xlfn.IFS(D343&lt;=Quartile!$D$2,"Low rating",D343&lt;=Quartile!$D$3,"Medium rating",D343&lt;=Quartile!$D$4,"High rating",TRUE,"Extra High Rating")</f>
        <v>Low rating</v>
      </c>
      <c r="Y343">
        <f t="shared" si="10"/>
        <v>1021.0749999999999</v>
      </c>
      <c r="Z343" s="14">
        <f t="shared" si="11"/>
        <v>8.5160550458715595E-2</v>
      </c>
    </row>
    <row r="344" spans="1:26" x14ac:dyDescent="0.25">
      <c r="A344" t="s">
        <v>383</v>
      </c>
      <c r="B344" t="s">
        <v>405</v>
      </c>
      <c r="C344">
        <v>13969</v>
      </c>
      <c r="D344" s="1">
        <v>6.9</v>
      </c>
      <c r="E344">
        <v>0</v>
      </c>
      <c r="F344" t="s">
        <v>83</v>
      </c>
      <c r="G344">
        <v>8</v>
      </c>
      <c r="H344">
        <v>2.2999999999999998</v>
      </c>
      <c r="I344" s="2">
        <v>5000</v>
      </c>
      <c r="J344">
        <v>1</v>
      </c>
      <c r="K344">
        <v>33</v>
      </c>
      <c r="L344">
        <v>4</v>
      </c>
      <c r="M344">
        <v>64</v>
      </c>
      <c r="N344">
        <v>6.56</v>
      </c>
      <c r="O344">
        <v>60</v>
      </c>
      <c r="P344">
        <v>2</v>
      </c>
      <c r="Q344" t="s">
        <v>73</v>
      </c>
      <c r="R344">
        <v>13</v>
      </c>
      <c r="S344">
        <v>8</v>
      </c>
      <c r="T344">
        <v>1</v>
      </c>
      <c r="U344">
        <v>1612</v>
      </c>
      <c r="V344">
        <v>720</v>
      </c>
      <c r="W344" t="str" cm="1">
        <f t="array" ref="W344">_xlfn.IFS(smartphones_data_clean!C344&gt;Quartile!$A$4,"💎 Ultra Premium Brand",smartphones_data_clean!C344&gt;Quartile!$A$3,"🪙 Premium Brand",smartphones_data_clean!C344&gt;Quartile!$A$2,"🔥Affordable Brand",TRUE,"✨ Bronze Brand")</f>
        <v>🔥Affordable Brand</v>
      </c>
      <c r="X344" t="str" cm="1">
        <f t="array" ref="X344">_xlfn.IFS(D344&lt;=Quartile!$D$2,"Low rating",D344&lt;=Quartile!$D$3,"Medium rating",D344&lt;=Quartile!$D$4,"High rating",TRUE,"Extra High Rating")</f>
        <v>Low rating</v>
      </c>
      <c r="Y344">
        <f t="shared" si="10"/>
        <v>1021.2749999999999</v>
      </c>
      <c r="Z344" s="14">
        <f t="shared" si="11"/>
        <v>7.3110100937790815E-2</v>
      </c>
    </row>
    <row r="345" spans="1:26" x14ac:dyDescent="0.25">
      <c r="A345" t="s">
        <v>383</v>
      </c>
      <c r="B345" t="s">
        <v>406</v>
      </c>
      <c r="C345">
        <v>18990</v>
      </c>
      <c r="D345" s="1">
        <v>7.6</v>
      </c>
      <c r="E345">
        <v>1</v>
      </c>
      <c r="F345" t="s">
        <v>76</v>
      </c>
      <c r="G345">
        <v>8</v>
      </c>
      <c r="H345">
        <v>2.2000000000000002</v>
      </c>
      <c r="I345" s="2">
        <v>5000</v>
      </c>
      <c r="J345">
        <v>1</v>
      </c>
      <c r="K345">
        <v>33</v>
      </c>
      <c r="L345">
        <v>6</v>
      </c>
      <c r="M345">
        <v>128</v>
      </c>
      <c r="N345">
        <v>6.56</v>
      </c>
      <c r="O345">
        <v>90</v>
      </c>
      <c r="P345">
        <v>2</v>
      </c>
      <c r="Q345" t="s">
        <v>73</v>
      </c>
      <c r="R345">
        <v>50</v>
      </c>
      <c r="S345">
        <v>8</v>
      </c>
      <c r="T345">
        <v>1</v>
      </c>
      <c r="U345">
        <v>1612</v>
      </c>
      <c r="V345">
        <v>720</v>
      </c>
      <c r="W345" t="str" cm="1">
        <f t="array" ref="W345">_xlfn.IFS(smartphones_data_clean!C345&gt;Quartile!$A$4,"💎 Ultra Premium Brand",smartphones_data_clean!C345&gt;Quartile!$A$3,"🪙 Premium Brand",smartphones_data_clean!C345&gt;Quartile!$A$2,"🔥Affordable Brand",TRUE,"✨ Bronze Brand")</f>
        <v>🔥Affordable Brand</v>
      </c>
      <c r="X345" t="str" cm="1">
        <f t="array" ref="X345">_xlfn.IFS(D345&lt;=Quartile!$D$2,"Low rating",D345&lt;=Quartile!$D$3,"Medium rating",D345&lt;=Quartile!$D$4,"High rating",TRUE,"Extra High Rating")</f>
        <v>Medium rating</v>
      </c>
      <c r="Y345">
        <f t="shared" si="10"/>
        <v>1035.95</v>
      </c>
      <c r="Z345" s="14">
        <f t="shared" si="11"/>
        <v>5.4552395997893632E-2</v>
      </c>
    </row>
    <row r="346" spans="1:26" x14ac:dyDescent="0.25">
      <c r="A346" t="s">
        <v>383</v>
      </c>
      <c r="B346" t="s">
        <v>407</v>
      </c>
      <c r="C346">
        <v>13990</v>
      </c>
      <c r="D346" s="1">
        <v>7.2</v>
      </c>
      <c r="E346">
        <v>1</v>
      </c>
      <c r="F346" t="s">
        <v>76</v>
      </c>
      <c r="G346">
        <v>8</v>
      </c>
      <c r="H346">
        <v>2.2000000000000002</v>
      </c>
      <c r="I346" s="2">
        <v>5000</v>
      </c>
      <c r="J346">
        <v>1</v>
      </c>
      <c r="K346">
        <v>10</v>
      </c>
      <c r="L346">
        <v>6</v>
      </c>
      <c r="M346">
        <v>128</v>
      </c>
      <c r="N346">
        <v>6.56</v>
      </c>
      <c r="O346">
        <v>90</v>
      </c>
      <c r="P346">
        <v>2</v>
      </c>
      <c r="Q346" t="s">
        <v>73</v>
      </c>
      <c r="R346">
        <v>13</v>
      </c>
      <c r="S346">
        <v>8</v>
      </c>
      <c r="T346">
        <v>1</v>
      </c>
      <c r="U346">
        <v>1612</v>
      </c>
      <c r="V346">
        <v>720</v>
      </c>
      <c r="W346" t="str" cm="1">
        <f t="array" ref="W346">_xlfn.IFS(smartphones_data_clean!C346&gt;Quartile!$A$4,"💎 Ultra Premium Brand",smartphones_data_clean!C346&gt;Quartile!$A$3,"🪙 Premium Brand",smartphones_data_clean!C346&gt;Quartile!$A$2,"🔥Affordable Brand",TRUE,"✨ Bronze Brand")</f>
        <v>🔥Affordable Brand</v>
      </c>
      <c r="X346" t="str" cm="1">
        <f t="array" ref="X346">_xlfn.IFS(D346&lt;=Quartile!$D$2,"Low rating",D346&lt;=Quartile!$D$3,"Medium rating",D346&lt;=Quartile!$D$4,"High rating",TRUE,"Extra High Rating")</f>
        <v>Low rating</v>
      </c>
      <c r="Y346">
        <f t="shared" si="10"/>
        <v>1033.6500000000001</v>
      </c>
      <c r="Z346" s="14">
        <f t="shared" si="11"/>
        <v>7.3884917798427457E-2</v>
      </c>
    </row>
    <row r="347" spans="1:26" x14ac:dyDescent="0.25">
      <c r="A347" t="s">
        <v>383</v>
      </c>
      <c r="B347" t="s">
        <v>408</v>
      </c>
      <c r="C347">
        <v>15990</v>
      </c>
      <c r="D347" s="1">
        <v>6.2</v>
      </c>
      <c r="E347">
        <v>0</v>
      </c>
      <c r="F347" t="s">
        <v>83</v>
      </c>
      <c r="G347">
        <v>8</v>
      </c>
      <c r="H347">
        <v>2.5</v>
      </c>
      <c r="I347" s="2">
        <v>3200</v>
      </c>
      <c r="J347">
        <v>0</v>
      </c>
      <c r="K347">
        <v>33</v>
      </c>
      <c r="L347">
        <v>3</v>
      </c>
      <c r="M347">
        <v>32</v>
      </c>
      <c r="N347">
        <v>6</v>
      </c>
      <c r="O347">
        <v>60</v>
      </c>
      <c r="P347">
        <v>1</v>
      </c>
      <c r="Q347" t="s">
        <v>73</v>
      </c>
      <c r="R347">
        <v>13</v>
      </c>
      <c r="S347">
        <v>16</v>
      </c>
      <c r="T347">
        <v>1</v>
      </c>
      <c r="U347">
        <v>2160</v>
      </c>
      <c r="V347">
        <v>1080</v>
      </c>
      <c r="W347" t="str" cm="1">
        <f t="array" ref="W347">_xlfn.IFS(smartphones_data_clean!C347&gt;Quartile!$A$4,"💎 Ultra Premium Brand",smartphones_data_clean!C347&gt;Quartile!$A$3,"🪙 Premium Brand",smartphones_data_clean!C347&gt;Quartile!$A$2,"🔥Affordable Brand",TRUE,"✨ Bronze Brand")</f>
        <v>🔥Affordable Brand</v>
      </c>
      <c r="X347" t="str" cm="1">
        <f t="array" ref="X347">_xlfn.IFS(D347&lt;=Quartile!$D$2,"Low rating",D347&lt;=Quartile!$D$3,"Medium rating",D347&lt;=Quartile!$D$4,"High rating",TRUE,"Extra High Rating")</f>
        <v>Low rating</v>
      </c>
      <c r="Y347">
        <f t="shared" si="10"/>
        <v>654.72499999999991</v>
      </c>
      <c r="Z347" s="14">
        <f t="shared" si="11"/>
        <v>4.0945903689806121E-2</v>
      </c>
    </row>
    <row r="348" spans="1:26" x14ac:dyDescent="0.25">
      <c r="A348" t="s">
        <v>383</v>
      </c>
      <c r="B348" t="s">
        <v>409</v>
      </c>
      <c r="C348">
        <v>15490</v>
      </c>
      <c r="D348" s="1">
        <v>7.7</v>
      </c>
      <c r="E348">
        <v>1</v>
      </c>
      <c r="F348" t="s">
        <v>72</v>
      </c>
      <c r="G348">
        <v>8</v>
      </c>
      <c r="H348">
        <v>2</v>
      </c>
      <c r="I348" s="2">
        <v>5000</v>
      </c>
      <c r="J348">
        <v>1</v>
      </c>
      <c r="K348">
        <v>18</v>
      </c>
      <c r="L348">
        <v>6</v>
      </c>
      <c r="M348">
        <v>128</v>
      </c>
      <c r="N348">
        <v>6.5</v>
      </c>
      <c r="O348">
        <v>90</v>
      </c>
      <c r="P348">
        <v>3</v>
      </c>
      <c r="Q348" t="s">
        <v>73</v>
      </c>
      <c r="R348">
        <v>48</v>
      </c>
      <c r="S348">
        <v>8</v>
      </c>
      <c r="T348">
        <v>1</v>
      </c>
      <c r="U348">
        <v>2400</v>
      </c>
      <c r="V348">
        <v>1080</v>
      </c>
      <c r="W348" t="str" cm="1">
        <f t="array" ref="W348">_xlfn.IFS(smartphones_data_clean!C348&gt;Quartile!$A$4,"💎 Ultra Premium Brand",smartphones_data_clean!C348&gt;Quartile!$A$3,"🪙 Premium Brand",smartphones_data_clean!C348&gt;Quartile!$A$2,"🔥Affordable Brand",TRUE,"✨ Bronze Brand")</f>
        <v>🔥Affordable Brand</v>
      </c>
      <c r="X348" t="str" cm="1">
        <f t="array" ref="X348">_xlfn.IFS(D348&lt;=Quartile!$D$2,"Low rating",D348&lt;=Quartile!$D$3,"Medium rating",D348&lt;=Quartile!$D$4,"High rating",TRUE,"Extra High Rating")</f>
        <v>Medium rating</v>
      </c>
      <c r="Y348">
        <f t="shared" si="10"/>
        <v>1034.3999999999999</v>
      </c>
      <c r="Z348" s="14">
        <f t="shared" si="11"/>
        <v>6.6778566817301474E-2</v>
      </c>
    </row>
    <row r="349" spans="1:26" x14ac:dyDescent="0.25">
      <c r="A349" t="s">
        <v>383</v>
      </c>
      <c r="B349" t="s">
        <v>410</v>
      </c>
      <c r="C349">
        <v>16490</v>
      </c>
      <c r="D349" s="1">
        <v>7.3</v>
      </c>
      <c r="E349">
        <v>0</v>
      </c>
      <c r="F349" t="s">
        <v>72</v>
      </c>
      <c r="G349">
        <v>8</v>
      </c>
      <c r="H349">
        <v>2.4</v>
      </c>
      <c r="I349" s="2">
        <v>5000</v>
      </c>
      <c r="J349">
        <v>1</v>
      </c>
      <c r="K349">
        <v>33</v>
      </c>
      <c r="L349">
        <v>6</v>
      </c>
      <c r="M349">
        <v>128</v>
      </c>
      <c r="N349">
        <v>6.56</v>
      </c>
      <c r="O349">
        <v>90</v>
      </c>
      <c r="P349">
        <v>2</v>
      </c>
      <c r="Q349" t="s">
        <v>73</v>
      </c>
      <c r="R349">
        <v>13</v>
      </c>
      <c r="S349">
        <v>8</v>
      </c>
      <c r="T349">
        <v>1</v>
      </c>
      <c r="U349">
        <v>1612</v>
      </c>
      <c r="V349">
        <v>720</v>
      </c>
      <c r="W349" t="str" cm="1">
        <f t="array" ref="W349">_xlfn.IFS(smartphones_data_clean!C349&gt;Quartile!$A$4,"💎 Ultra Premium Brand",smartphones_data_clean!C349&gt;Quartile!$A$3,"🪙 Premium Brand",smartphones_data_clean!C349&gt;Quartile!$A$2,"🔥Affordable Brand",TRUE,"✨ Bronze Brand")</f>
        <v>🔥Affordable Brand</v>
      </c>
      <c r="X349" t="str" cm="1">
        <f t="array" ref="X349">_xlfn.IFS(D349&lt;=Quartile!$D$2,"Low rating",D349&lt;=Quartile!$D$3,"Medium rating",D349&lt;=Quartile!$D$4,"High rating",TRUE,"Extra High Rating")</f>
        <v>Low rating</v>
      </c>
      <c r="Y349">
        <f t="shared" si="10"/>
        <v>1036</v>
      </c>
      <c r="Z349" s="14">
        <f t="shared" si="11"/>
        <v>6.2825955124317767E-2</v>
      </c>
    </row>
    <row r="350" spans="1:26" x14ac:dyDescent="0.25">
      <c r="A350" t="s">
        <v>383</v>
      </c>
      <c r="B350" t="s">
        <v>411</v>
      </c>
      <c r="C350">
        <v>15499</v>
      </c>
      <c r="D350" s="1">
        <v>7</v>
      </c>
      <c r="E350">
        <v>0</v>
      </c>
      <c r="F350" t="s">
        <v>83</v>
      </c>
      <c r="G350">
        <v>8</v>
      </c>
      <c r="H350">
        <v>2.2999999999999998</v>
      </c>
      <c r="I350" s="2">
        <v>5000</v>
      </c>
      <c r="J350">
        <v>1</v>
      </c>
      <c r="K350">
        <v>33</v>
      </c>
      <c r="L350">
        <v>4</v>
      </c>
      <c r="M350">
        <v>64</v>
      </c>
      <c r="N350">
        <v>6.56</v>
      </c>
      <c r="O350">
        <v>60</v>
      </c>
      <c r="P350">
        <v>2</v>
      </c>
      <c r="Q350" t="s">
        <v>73</v>
      </c>
      <c r="R350">
        <v>50</v>
      </c>
      <c r="S350">
        <v>8</v>
      </c>
      <c r="T350">
        <v>1</v>
      </c>
      <c r="U350">
        <v>1600</v>
      </c>
      <c r="V350">
        <v>720</v>
      </c>
      <c r="W350" t="str" cm="1">
        <f t="array" ref="W350">_xlfn.IFS(smartphones_data_clean!C350&gt;Quartile!$A$4,"💎 Ultra Premium Brand",smartphones_data_clean!C350&gt;Quartile!$A$3,"🪙 Premium Brand",smartphones_data_clean!C350&gt;Quartile!$A$2,"🔥Affordable Brand",TRUE,"✨ Bronze Brand")</f>
        <v>🔥Affordable Brand</v>
      </c>
      <c r="X350" t="str" cm="1">
        <f t="array" ref="X350">_xlfn.IFS(D350&lt;=Quartile!$D$2,"Low rating",D350&lt;=Quartile!$D$3,"Medium rating",D350&lt;=Quartile!$D$4,"High rating",TRUE,"Extra High Rating")</f>
        <v>Low rating</v>
      </c>
      <c r="Y350">
        <f t="shared" si="10"/>
        <v>1021.2749999999999</v>
      </c>
      <c r="Z350" s="14">
        <f t="shared" si="11"/>
        <v>6.5892960836182971E-2</v>
      </c>
    </row>
    <row r="351" spans="1:26" x14ac:dyDescent="0.25">
      <c r="A351" t="s">
        <v>383</v>
      </c>
      <c r="B351" t="s">
        <v>412</v>
      </c>
      <c r="C351">
        <v>15998</v>
      </c>
      <c r="D351" s="1">
        <v>7.1</v>
      </c>
      <c r="E351">
        <v>0</v>
      </c>
      <c r="F351" t="s">
        <v>83</v>
      </c>
      <c r="G351">
        <v>8</v>
      </c>
      <c r="H351">
        <v>2.2999999999999998</v>
      </c>
      <c r="I351" s="2">
        <v>5000</v>
      </c>
      <c r="J351">
        <v>1</v>
      </c>
      <c r="K351">
        <v>33</v>
      </c>
      <c r="L351">
        <v>4</v>
      </c>
      <c r="M351">
        <v>128</v>
      </c>
      <c r="N351">
        <v>6.56</v>
      </c>
      <c r="O351">
        <v>60</v>
      </c>
      <c r="P351">
        <v>2</v>
      </c>
      <c r="Q351" t="s">
        <v>73</v>
      </c>
      <c r="R351">
        <v>50</v>
      </c>
      <c r="S351">
        <v>8</v>
      </c>
      <c r="T351">
        <v>1</v>
      </c>
      <c r="U351">
        <v>1600</v>
      </c>
      <c r="V351">
        <v>720</v>
      </c>
      <c r="W351" t="str" cm="1">
        <f t="array" ref="W351">_xlfn.IFS(smartphones_data_clean!C351&gt;Quartile!$A$4,"💎 Ultra Premium Brand",smartphones_data_clean!C351&gt;Quartile!$A$3,"🪙 Premium Brand",smartphones_data_clean!C351&gt;Quartile!$A$2,"🔥Affordable Brand",TRUE,"✨ Bronze Brand")</f>
        <v>🔥Affordable Brand</v>
      </c>
      <c r="X351" t="str" cm="1">
        <f t="array" ref="X351">_xlfn.IFS(D351&lt;=Quartile!$D$2,"Low rating",D351&lt;=Quartile!$D$3,"Medium rating",D351&lt;=Quartile!$D$4,"High rating",TRUE,"Extra High Rating")</f>
        <v>Low rating</v>
      </c>
      <c r="Y351">
        <f t="shared" si="10"/>
        <v>1034.0749999999998</v>
      </c>
      <c r="Z351" s="14">
        <f t="shared" si="11"/>
        <v>6.4637767220902601E-2</v>
      </c>
    </row>
    <row r="352" spans="1:26" x14ac:dyDescent="0.25">
      <c r="A352" t="s">
        <v>383</v>
      </c>
      <c r="B352" t="s">
        <v>413</v>
      </c>
      <c r="C352">
        <v>21990</v>
      </c>
      <c r="D352" s="1">
        <v>7.6</v>
      </c>
      <c r="E352">
        <v>1</v>
      </c>
      <c r="F352" t="s">
        <v>72</v>
      </c>
      <c r="G352">
        <v>8</v>
      </c>
      <c r="H352">
        <v>2.4</v>
      </c>
      <c r="I352" s="2">
        <v>5000</v>
      </c>
      <c r="J352">
        <v>1</v>
      </c>
      <c r="K352">
        <v>33</v>
      </c>
      <c r="L352">
        <v>6</v>
      </c>
      <c r="M352">
        <v>128</v>
      </c>
      <c r="N352">
        <v>6.56</v>
      </c>
      <c r="O352">
        <v>90</v>
      </c>
      <c r="P352">
        <v>2</v>
      </c>
      <c r="Q352" t="s">
        <v>73</v>
      </c>
      <c r="R352">
        <v>48</v>
      </c>
      <c r="S352">
        <v>8</v>
      </c>
      <c r="T352">
        <v>1</v>
      </c>
      <c r="U352">
        <v>1600</v>
      </c>
      <c r="V352">
        <v>720</v>
      </c>
      <c r="W352" t="str" cm="1">
        <f t="array" ref="W352">_xlfn.IFS(smartphones_data_clean!C352&gt;Quartile!$A$4,"💎 Ultra Premium Brand",smartphones_data_clean!C352&gt;Quartile!$A$3,"🪙 Premium Brand",smartphones_data_clean!C352&gt;Quartile!$A$2,"🔥Affordable Brand",TRUE,"✨ Bronze Brand")</f>
        <v>🪙 Premium Brand</v>
      </c>
      <c r="X352" t="str" cm="1">
        <f t="array" ref="X352">_xlfn.IFS(D352&lt;=Quartile!$D$2,"Low rating",D352&lt;=Quartile!$D$3,"Medium rating",D352&lt;=Quartile!$D$4,"High rating",TRUE,"Extra High Rating")</f>
        <v>Medium rating</v>
      </c>
      <c r="Y352">
        <f t="shared" si="10"/>
        <v>1036</v>
      </c>
      <c r="Z352" s="14">
        <f t="shared" si="11"/>
        <v>4.7112323783537975E-2</v>
      </c>
    </row>
    <row r="353" spans="1:26" x14ac:dyDescent="0.25">
      <c r="A353" t="s">
        <v>383</v>
      </c>
      <c r="B353" t="s">
        <v>414</v>
      </c>
      <c r="C353">
        <v>17999</v>
      </c>
      <c r="D353" s="1">
        <v>7.6</v>
      </c>
      <c r="E353">
        <v>0</v>
      </c>
      <c r="F353" t="s">
        <v>72</v>
      </c>
      <c r="G353">
        <v>8</v>
      </c>
      <c r="H353">
        <v>2.4</v>
      </c>
      <c r="I353" s="2">
        <v>5000</v>
      </c>
      <c r="J353">
        <v>1</v>
      </c>
      <c r="K353">
        <v>33</v>
      </c>
      <c r="L353">
        <v>8</v>
      </c>
      <c r="M353">
        <v>128</v>
      </c>
      <c r="N353">
        <v>6.56</v>
      </c>
      <c r="O353">
        <v>90</v>
      </c>
      <c r="P353">
        <v>2</v>
      </c>
      <c r="Q353" t="s">
        <v>73</v>
      </c>
      <c r="R353">
        <v>50</v>
      </c>
      <c r="S353">
        <v>8</v>
      </c>
      <c r="T353">
        <v>1</v>
      </c>
      <c r="U353">
        <v>1600</v>
      </c>
      <c r="V353">
        <v>720</v>
      </c>
      <c r="W353" t="str" cm="1">
        <f t="array" ref="W353">_xlfn.IFS(smartphones_data_clean!C353&gt;Quartile!$A$4,"💎 Ultra Premium Brand",smartphones_data_clean!C353&gt;Quartile!$A$3,"🪙 Premium Brand",smartphones_data_clean!C353&gt;Quartile!$A$2,"🔥Affordable Brand",TRUE,"✨ Bronze Brand")</f>
        <v>🔥Affordable Brand</v>
      </c>
      <c r="X353" t="str" cm="1">
        <f t="array" ref="X353">_xlfn.IFS(D353&lt;=Quartile!$D$2,"Low rating",D353&lt;=Quartile!$D$3,"Medium rating",D353&lt;=Quartile!$D$4,"High rating",TRUE,"Extra High Rating")</f>
        <v>Medium rating</v>
      </c>
      <c r="Y353">
        <f t="shared" si="10"/>
        <v>1036.3999999999999</v>
      </c>
      <c r="Z353" s="14">
        <f t="shared" si="11"/>
        <v>5.7580976720928934E-2</v>
      </c>
    </row>
    <row r="354" spans="1:26" x14ac:dyDescent="0.25">
      <c r="A354" t="s">
        <v>383</v>
      </c>
      <c r="B354" t="s">
        <v>415</v>
      </c>
      <c r="C354">
        <v>18999</v>
      </c>
      <c r="D354" s="1">
        <v>7.9</v>
      </c>
      <c r="E354">
        <v>1</v>
      </c>
      <c r="F354" t="s">
        <v>76</v>
      </c>
      <c r="G354">
        <v>8</v>
      </c>
      <c r="H354">
        <v>2.2000000000000002</v>
      </c>
      <c r="I354" s="2">
        <v>5000</v>
      </c>
      <c r="J354">
        <v>1</v>
      </c>
      <c r="K354">
        <v>33</v>
      </c>
      <c r="L354">
        <v>8</v>
      </c>
      <c r="M354">
        <v>128</v>
      </c>
      <c r="N354">
        <v>6.56</v>
      </c>
      <c r="O354">
        <v>90</v>
      </c>
      <c r="P354">
        <v>2</v>
      </c>
      <c r="Q354" t="s">
        <v>73</v>
      </c>
      <c r="R354">
        <v>50</v>
      </c>
      <c r="S354">
        <v>8</v>
      </c>
      <c r="T354">
        <v>1</v>
      </c>
      <c r="U354">
        <v>1612</v>
      </c>
      <c r="V354">
        <v>720</v>
      </c>
      <c r="W354" t="str" cm="1">
        <f t="array" ref="W354">_xlfn.IFS(smartphones_data_clean!C354&gt;Quartile!$A$4,"💎 Ultra Premium Brand",smartphones_data_clean!C354&gt;Quartile!$A$3,"🪙 Premium Brand",smartphones_data_clean!C354&gt;Quartile!$A$2,"🔥Affordable Brand",TRUE,"✨ Bronze Brand")</f>
        <v>🔥Affordable Brand</v>
      </c>
      <c r="X354" t="str" cm="1">
        <f t="array" ref="X354">_xlfn.IFS(D354&lt;=Quartile!$D$2,"Low rating",D354&lt;=Quartile!$D$3,"Medium rating",D354&lt;=Quartile!$D$4,"High rating",TRUE,"Extra High Rating")</f>
        <v>Medium rating</v>
      </c>
      <c r="Y354">
        <f t="shared" si="10"/>
        <v>1036.3499999999999</v>
      </c>
      <c r="Z354" s="14">
        <f t="shared" si="11"/>
        <v>5.4547607768829935E-2</v>
      </c>
    </row>
    <row r="355" spans="1:26" x14ac:dyDescent="0.25">
      <c r="A355" t="s">
        <v>383</v>
      </c>
      <c r="B355" t="s">
        <v>416</v>
      </c>
      <c r="C355">
        <v>17999</v>
      </c>
      <c r="D355" s="1">
        <v>8</v>
      </c>
      <c r="E355">
        <v>0</v>
      </c>
      <c r="F355" t="s">
        <v>72</v>
      </c>
      <c r="G355">
        <v>8</v>
      </c>
      <c r="H355">
        <v>2.4</v>
      </c>
      <c r="I355" s="2">
        <v>5000</v>
      </c>
      <c r="J355">
        <v>1</v>
      </c>
      <c r="K355">
        <v>33</v>
      </c>
      <c r="L355">
        <v>8</v>
      </c>
      <c r="M355">
        <v>128</v>
      </c>
      <c r="N355">
        <v>6.59</v>
      </c>
      <c r="O355">
        <v>90</v>
      </c>
      <c r="P355">
        <v>2</v>
      </c>
      <c r="Q355" t="s">
        <v>73</v>
      </c>
      <c r="R355">
        <v>50</v>
      </c>
      <c r="S355">
        <v>16</v>
      </c>
      <c r="T355">
        <v>1</v>
      </c>
      <c r="U355">
        <v>2412</v>
      </c>
      <c r="V355">
        <v>1080</v>
      </c>
      <c r="W355" t="str" cm="1">
        <f t="array" ref="W355">_xlfn.IFS(smartphones_data_clean!C355&gt;Quartile!$A$4,"💎 Ultra Premium Brand",smartphones_data_clean!C355&gt;Quartile!$A$3,"🪙 Premium Brand",smartphones_data_clean!C355&gt;Quartile!$A$2,"🔥Affordable Brand",TRUE,"✨ Bronze Brand")</f>
        <v>🔥Affordable Brand</v>
      </c>
      <c r="X355" t="str" cm="1">
        <f t="array" ref="X355">_xlfn.IFS(D355&lt;=Quartile!$D$2,"Low rating",D355&lt;=Quartile!$D$3,"Medium rating",D355&lt;=Quartile!$D$4,"High rating",TRUE,"Extra High Rating")</f>
        <v>High rating</v>
      </c>
      <c r="Y355">
        <f t="shared" si="10"/>
        <v>1036.3999999999999</v>
      </c>
      <c r="Z355" s="14">
        <f t="shared" si="11"/>
        <v>5.7580976720928934E-2</v>
      </c>
    </row>
    <row r="356" spans="1:26" x14ac:dyDescent="0.25">
      <c r="A356" t="s">
        <v>383</v>
      </c>
      <c r="B356" t="s">
        <v>417</v>
      </c>
      <c r="C356">
        <v>22990</v>
      </c>
      <c r="D356" s="1">
        <v>8.1999999999999993</v>
      </c>
      <c r="E356">
        <v>1</v>
      </c>
      <c r="F356" t="s">
        <v>72</v>
      </c>
      <c r="G356">
        <v>8</v>
      </c>
      <c r="H356">
        <v>2.2000000000000002</v>
      </c>
      <c r="I356" s="2">
        <v>4500</v>
      </c>
      <c r="J356">
        <v>1</v>
      </c>
      <c r="K356">
        <v>33</v>
      </c>
      <c r="L356">
        <v>8</v>
      </c>
      <c r="M356">
        <v>256</v>
      </c>
      <c r="N356">
        <v>6.43</v>
      </c>
      <c r="O356">
        <v>60</v>
      </c>
      <c r="P356">
        <v>2</v>
      </c>
      <c r="Q356" t="s">
        <v>73</v>
      </c>
      <c r="R356">
        <v>48</v>
      </c>
      <c r="S356">
        <v>16</v>
      </c>
      <c r="T356">
        <v>1</v>
      </c>
      <c r="U356">
        <v>2400</v>
      </c>
      <c r="V356">
        <v>1080</v>
      </c>
      <c r="W356" t="str" cm="1">
        <f t="array" ref="W356">_xlfn.IFS(smartphones_data_clean!C356&gt;Quartile!$A$4,"💎 Ultra Premium Brand",smartphones_data_clean!C356&gt;Quartile!$A$3,"🪙 Premium Brand",smartphones_data_clean!C356&gt;Quartile!$A$2,"🔥Affordable Brand",TRUE,"✨ Bronze Brand")</f>
        <v>🪙 Premium Brand</v>
      </c>
      <c r="X356" t="str" cm="1">
        <f t="array" ref="X356">_xlfn.IFS(D356&lt;=Quartile!$D$2,"Low rating",D356&lt;=Quartile!$D$3,"Medium rating",D356&lt;=Quartile!$D$4,"High rating",TRUE,"Extra High Rating")</f>
        <v>High rating</v>
      </c>
      <c r="Y356">
        <f t="shared" si="10"/>
        <v>960.45</v>
      </c>
      <c r="Z356" s="14">
        <f t="shared" si="11"/>
        <v>4.1776859504132235E-2</v>
      </c>
    </row>
    <row r="357" spans="1:26" x14ac:dyDescent="0.25">
      <c r="A357" t="s">
        <v>383</v>
      </c>
      <c r="B357" t="s">
        <v>418</v>
      </c>
      <c r="C357">
        <v>23990</v>
      </c>
      <c r="D357" s="1">
        <v>7.9</v>
      </c>
      <c r="E357">
        <v>1</v>
      </c>
      <c r="F357" t="s">
        <v>76</v>
      </c>
      <c r="G357">
        <v>8</v>
      </c>
      <c r="H357">
        <v>2.4</v>
      </c>
      <c r="I357" s="2">
        <v>5000</v>
      </c>
      <c r="J357">
        <v>1</v>
      </c>
      <c r="K357">
        <v>33</v>
      </c>
      <c r="L357">
        <v>12</v>
      </c>
      <c r="M357">
        <v>256</v>
      </c>
      <c r="N357">
        <v>6.56</v>
      </c>
      <c r="O357">
        <v>90</v>
      </c>
      <c r="P357">
        <v>2</v>
      </c>
      <c r="Q357" t="s">
        <v>73</v>
      </c>
      <c r="R357">
        <v>48</v>
      </c>
      <c r="S357">
        <v>8</v>
      </c>
      <c r="T357">
        <v>1</v>
      </c>
      <c r="U357">
        <v>2400</v>
      </c>
      <c r="V357">
        <v>1080</v>
      </c>
      <c r="W357" t="str" cm="1">
        <f t="array" ref="W357">_xlfn.IFS(smartphones_data_clean!C357&gt;Quartile!$A$4,"💎 Ultra Premium Brand",smartphones_data_clean!C357&gt;Quartile!$A$3,"🪙 Premium Brand",smartphones_data_clean!C357&gt;Quartile!$A$2,"🔥Affordable Brand",TRUE,"✨ Bronze Brand")</f>
        <v>🪙 Premium Brand</v>
      </c>
      <c r="X357" t="str" cm="1">
        <f t="array" ref="X357">_xlfn.IFS(D357&lt;=Quartile!$D$2,"Low rating",D357&lt;=Quartile!$D$3,"Medium rating",D357&lt;=Quartile!$D$4,"High rating",TRUE,"Extra High Rating")</f>
        <v>Medium rating</v>
      </c>
      <c r="Y357">
        <f t="shared" si="10"/>
        <v>1062.8</v>
      </c>
      <c r="Z357" s="14">
        <f t="shared" si="11"/>
        <v>4.4301792413505625E-2</v>
      </c>
    </row>
    <row r="358" spans="1:26" x14ac:dyDescent="0.25">
      <c r="A358" t="s">
        <v>383</v>
      </c>
      <c r="B358" t="s">
        <v>419</v>
      </c>
      <c r="C358">
        <v>30990</v>
      </c>
      <c r="D358" s="1">
        <v>8.6999999999999993</v>
      </c>
      <c r="E358">
        <v>1</v>
      </c>
      <c r="F358" t="s">
        <v>72</v>
      </c>
      <c r="G358">
        <v>8</v>
      </c>
      <c r="H358">
        <v>3</v>
      </c>
      <c r="I358" s="2">
        <v>5000</v>
      </c>
      <c r="J358">
        <v>1</v>
      </c>
      <c r="K358">
        <v>67</v>
      </c>
      <c r="L358">
        <v>8</v>
      </c>
      <c r="M358">
        <v>128</v>
      </c>
      <c r="N358">
        <v>6.7</v>
      </c>
      <c r="O358">
        <v>120</v>
      </c>
      <c r="P358">
        <v>2</v>
      </c>
      <c r="Q358" t="s">
        <v>73</v>
      </c>
      <c r="R358">
        <v>108</v>
      </c>
      <c r="S358">
        <v>16</v>
      </c>
      <c r="T358">
        <v>1</v>
      </c>
      <c r="U358">
        <v>2412</v>
      </c>
      <c r="V358">
        <v>1080</v>
      </c>
      <c r="W358" t="str" cm="1">
        <f t="array" ref="W358">_xlfn.IFS(smartphones_data_clean!C358&gt;Quartile!$A$4,"💎 Ultra Premium Brand",smartphones_data_clean!C358&gt;Quartile!$A$3,"🪙 Premium Brand",smartphones_data_clean!C358&gt;Quartile!$A$2,"🔥Affordable Brand",TRUE,"✨ Bronze Brand")</f>
        <v>🪙 Premium Brand</v>
      </c>
      <c r="X358" t="str" cm="1">
        <f t="array" ref="X358">_xlfn.IFS(D358&lt;=Quartile!$D$2,"Low rating",D358&lt;=Quartile!$D$3,"Medium rating",D358&lt;=Quartile!$D$4,"High rating",TRUE,"Extra High Rating")</f>
        <v>Extra High Rating</v>
      </c>
      <c r="Y358">
        <f t="shared" si="10"/>
        <v>1041.45</v>
      </c>
      <c r="Z358" s="14">
        <f t="shared" si="11"/>
        <v>3.3606001936108423E-2</v>
      </c>
    </row>
    <row r="359" spans="1:26" x14ac:dyDescent="0.25">
      <c r="A359" t="s">
        <v>383</v>
      </c>
      <c r="B359" t="s">
        <v>420</v>
      </c>
      <c r="C359">
        <v>18990</v>
      </c>
      <c r="D359" s="1">
        <v>8.3000000000000007</v>
      </c>
      <c r="E359">
        <v>0</v>
      </c>
      <c r="F359" t="s">
        <v>83</v>
      </c>
      <c r="G359">
        <v>8</v>
      </c>
      <c r="H359">
        <v>2.2000000000000002</v>
      </c>
      <c r="I359" s="2">
        <v>4015</v>
      </c>
      <c r="J359">
        <v>1</v>
      </c>
      <c r="K359">
        <v>30</v>
      </c>
      <c r="L359">
        <v>8</v>
      </c>
      <c r="M359">
        <v>128</v>
      </c>
      <c r="N359">
        <v>6.43</v>
      </c>
      <c r="O359">
        <v>60</v>
      </c>
      <c r="P359">
        <v>4</v>
      </c>
      <c r="Q359" t="s">
        <v>73</v>
      </c>
      <c r="R359">
        <v>48</v>
      </c>
      <c r="S359">
        <v>16</v>
      </c>
      <c r="T359">
        <v>1</v>
      </c>
      <c r="U359">
        <v>2400</v>
      </c>
      <c r="V359">
        <v>1080</v>
      </c>
      <c r="W359" t="str" cm="1">
        <f t="array" ref="W359">_xlfn.IFS(smartphones_data_clean!C359&gt;Quartile!$A$4,"💎 Ultra Premium Brand",smartphones_data_clean!C359&gt;Quartile!$A$3,"🪙 Premium Brand",smartphones_data_clean!C359&gt;Quartile!$A$2,"🔥Affordable Brand",TRUE,"✨ Bronze Brand")</f>
        <v>🔥Affordable Brand</v>
      </c>
      <c r="X359" t="str" cm="1">
        <f t="array" ref="X359">_xlfn.IFS(D359&lt;=Quartile!$D$2,"Low rating",D359&lt;=Quartile!$D$3,"Medium rating",D359&lt;=Quartile!$D$4,"High rating",TRUE,"Extra High Rating")</f>
        <v>High rating</v>
      </c>
      <c r="Y359">
        <f t="shared" si="10"/>
        <v>837.55000000000007</v>
      </c>
      <c r="Z359" s="14">
        <f t="shared" si="11"/>
        <v>4.4104791995787263E-2</v>
      </c>
    </row>
    <row r="360" spans="1:26" x14ac:dyDescent="0.25">
      <c r="A360" t="s">
        <v>383</v>
      </c>
      <c r="B360" t="s">
        <v>421</v>
      </c>
      <c r="C360">
        <v>14990</v>
      </c>
      <c r="D360" s="1">
        <v>7.8</v>
      </c>
      <c r="E360">
        <v>0</v>
      </c>
      <c r="F360" t="s">
        <v>72</v>
      </c>
      <c r="G360">
        <v>8</v>
      </c>
      <c r="H360">
        <v>2</v>
      </c>
      <c r="I360" s="2">
        <v>5000</v>
      </c>
      <c r="J360">
        <v>1</v>
      </c>
      <c r="K360">
        <v>33</v>
      </c>
      <c r="L360">
        <v>6</v>
      </c>
      <c r="M360">
        <v>128</v>
      </c>
      <c r="N360">
        <v>6.4</v>
      </c>
      <c r="O360">
        <v>60</v>
      </c>
      <c r="P360">
        <v>3</v>
      </c>
      <c r="Q360" t="s">
        <v>73</v>
      </c>
      <c r="R360">
        <v>48</v>
      </c>
      <c r="S360">
        <v>16</v>
      </c>
      <c r="T360">
        <v>1</v>
      </c>
      <c r="U360">
        <v>2400</v>
      </c>
      <c r="V360">
        <v>1080</v>
      </c>
      <c r="W360" t="str" cm="1">
        <f t="array" ref="W360">_xlfn.IFS(smartphones_data_clean!C360&gt;Quartile!$A$4,"💎 Ultra Premium Brand",smartphones_data_clean!C360&gt;Quartile!$A$3,"🪙 Premium Brand",smartphones_data_clean!C360&gt;Quartile!$A$2,"🔥Affordable Brand",TRUE,"✨ Bronze Brand")</f>
        <v>🔥Affordable Brand</v>
      </c>
      <c r="X360" t="str" cm="1">
        <f t="array" ref="X360">_xlfn.IFS(D360&lt;=Quartile!$D$2,"Low rating",D360&lt;=Quartile!$D$3,"Medium rating",D360&lt;=Quartile!$D$4,"High rating",TRUE,"Extra High Rating")</f>
        <v>Medium rating</v>
      </c>
      <c r="Y360">
        <f t="shared" si="10"/>
        <v>1034.3999999999999</v>
      </c>
      <c r="Z360" s="14">
        <f t="shared" si="11"/>
        <v>6.9006004002668431E-2</v>
      </c>
    </row>
    <row r="361" spans="1:26" x14ac:dyDescent="0.25">
      <c r="A361" t="s">
        <v>383</v>
      </c>
      <c r="B361" t="s">
        <v>422</v>
      </c>
      <c r="C361">
        <v>17994</v>
      </c>
      <c r="D361" s="1">
        <v>8</v>
      </c>
      <c r="E361">
        <v>0</v>
      </c>
      <c r="F361" t="s">
        <v>83</v>
      </c>
      <c r="G361">
        <v>8</v>
      </c>
      <c r="H361">
        <v>2.2000000000000002</v>
      </c>
      <c r="I361" s="2">
        <v>4310</v>
      </c>
      <c r="J361">
        <v>1</v>
      </c>
      <c r="K361">
        <v>30</v>
      </c>
      <c r="L361">
        <v>8</v>
      </c>
      <c r="M361">
        <v>128</v>
      </c>
      <c r="N361">
        <v>6.43</v>
      </c>
      <c r="O361">
        <v>60</v>
      </c>
      <c r="P361">
        <v>4</v>
      </c>
      <c r="Q361" t="s">
        <v>73</v>
      </c>
      <c r="R361">
        <v>48</v>
      </c>
      <c r="S361">
        <v>16</v>
      </c>
      <c r="T361">
        <v>1</v>
      </c>
      <c r="U361">
        <v>2400</v>
      </c>
      <c r="V361">
        <v>1080</v>
      </c>
      <c r="W361" t="str" cm="1">
        <f t="array" ref="W361">_xlfn.IFS(smartphones_data_clean!C361&gt;Quartile!$A$4,"💎 Ultra Premium Brand",smartphones_data_clean!C361&gt;Quartile!$A$3,"🪙 Premium Brand",smartphones_data_clean!C361&gt;Quartile!$A$2,"🔥Affordable Brand",TRUE,"✨ Bronze Brand")</f>
        <v>🔥Affordable Brand</v>
      </c>
      <c r="X361" t="str" cm="1">
        <f t="array" ref="X361">_xlfn.IFS(D361&lt;=Quartile!$D$2,"Low rating",D361&lt;=Quartile!$D$3,"Medium rating",D361&lt;=Quartile!$D$4,"High rating",TRUE,"Extra High Rating")</f>
        <v>High rating</v>
      </c>
      <c r="Y361">
        <f t="shared" si="10"/>
        <v>896.55000000000007</v>
      </c>
      <c r="Z361" s="14">
        <f t="shared" si="11"/>
        <v>4.9824941647215744E-2</v>
      </c>
    </row>
    <row r="362" spans="1:26" x14ac:dyDescent="0.25">
      <c r="A362" t="s">
        <v>383</v>
      </c>
      <c r="B362" t="s">
        <v>423</v>
      </c>
      <c r="C362">
        <v>19990</v>
      </c>
      <c r="D362" s="1">
        <v>8.1999999999999993</v>
      </c>
      <c r="E362">
        <v>1</v>
      </c>
      <c r="F362" t="s">
        <v>76</v>
      </c>
      <c r="G362">
        <v>8</v>
      </c>
      <c r="H362">
        <v>2.4</v>
      </c>
      <c r="I362" s="2">
        <v>4310</v>
      </c>
      <c r="J362">
        <v>1</v>
      </c>
      <c r="K362">
        <v>50</v>
      </c>
      <c r="L362">
        <v>8</v>
      </c>
      <c r="M362">
        <v>128</v>
      </c>
      <c r="N362">
        <v>6.43</v>
      </c>
      <c r="O362">
        <v>60</v>
      </c>
      <c r="P362">
        <v>4</v>
      </c>
      <c r="Q362" t="s">
        <v>73</v>
      </c>
      <c r="R362">
        <v>48</v>
      </c>
      <c r="S362">
        <v>16</v>
      </c>
      <c r="T362">
        <v>1</v>
      </c>
      <c r="U362">
        <v>2400</v>
      </c>
      <c r="V362">
        <v>1080</v>
      </c>
      <c r="W362" t="str" cm="1">
        <f t="array" ref="W362">_xlfn.IFS(smartphones_data_clean!C362&gt;Quartile!$A$4,"💎 Ultra Premium Brand",smartphones_data_clean!C362&gt;Quartile!$A$3,"🪙 Premium Brand",smartphones_data_clean!C362&gt;Quartile!$A$2,"🔥Affordable Brand",TRUE,"✨ Bronze Brand")</f>
        <v>🔥Affordable Brand</v>
      </c>
      <c r="X362" t="str" cm="1">
        <f t="array" ref="X362">_xlfn.IFS(D362&lt;=Quartile!$D$2,"Low rating",D362&lt;=Quartile!$D$3,"Medium rating",D362&lt;=Quartile!$D$4,"High rating",TRUE,"Extra High Rating")</f>
        <v>High rating</v>
      </c>
      <c r="Y362">
        <f t="shared" si="10"/>
        <v>898.6</v>
      </c>
      <c r="Z362" s="14">
        <f t="shared" si="11"/>
        <v>4.4952476238119057E-2</v>
      </c>
    </row>
    <row r="363" spans="1:26" x14ac:dyDescent="0.25">
      <c r="A363" t="s">
        <v>383</v>
      </c>
      <c r="B363" t="s">
        <v>424</v>
      </c>
      <c r="C363">
        <v>15988</v>
      </c>
      <c r="D363" s="1">
        <v>7.9</v>
      </c>
      <c r="E363">
        <v>0</v>
      </c>
      <c r="F363" t="s">
        <v>72</v>
      </c>
      <c r="G363">
        <v>8</v>
      </c>
      <c r="H363">
        <v>2</v>
      </c>
      <c r="I363" s="2">
        <v>5000</v>
      </c>
      <c r="J363">
        <v>1</v>
      </c>
      <c r="K363">
        <v>33</v>
      </c>
      <c r="L363">
        <v>6</v>
      </c>
      <c r="M363">
        <v>128</v>
      </c>
      <c r="N363">
        <v>6.43</v>
      </c>
      <c r="O363">
        <v>60</v>
      </c>
      <c r="P363">
        <v>3</v>
      </c>
      <c r="Q363" t="s">
        <v>73</v>
      </c>
      <c r="R363">
        <v>48</v>
      </c>
      <c r="S363">
        <v>16</v>
      </c>
      <c r="T363">
        <v>1</v>
      </c>
      <c r="U363">
        <v>2400</v>
      </c>
      <c r="V363">
        <v>1080</v>
      </c>
      <c r="W363" t="str" cm="1">
        <f t="array" ref="W363">_xlfn.IFS(smartphones_data_clean!C363&gt;Quartile!$A$4,"💎 Ultra Premium Brand",smartphones_data_clean!C363&gt;Quartile!$A$3,"🪙 Premium Brand",smartphones_data_clean!C363&gt;Quartile!$A$2,"🔥Affordable Brand",TRUE,"✨ Bronze Brand")</f>
        <v>🔥Affordable Brand</v>
      </c>
      <c r="X363" t="str" cm="1">
        <f t="array" ref="X363">_xlfn.IFS(D363&lt;=Quartile!$D$2,"Low rating",D363&lt;=Quartile!$D$3,"Medium rating",D363&lt;=Quartile!$D$4,"High rating",TRUE,"Extra High Rating")</f>
        <v>Medium rating</v>
      </c>
      <c r="Y363">
        <f t="shared" si="10"/>
        <v>1034.3999999999999</v>
      </c>
      <c r="Z363" s="14">
        <f t="shared" si="11"/>
        <v>6.4698523892919677E-2</v>
      </c>
    </row>
    <row r="364" spans="1:26" x14ac:dyDescent="0.25">
      <c r="A364" t="s">
        <v>383</v>
      </c>
      <c r="B364" t="s">
        <v>425</v>
      </c>
      <c r="C364">
        <v>20999</v>
      </c>
      <c r="D364" s="1">
        <v>8.1999999999999993</v>
      </c>
      <c r="E364">
        <v>0</v>
      </c>
      <c r="F364" t="s">
        <v>72</v>
      </c>
      <c r="G364">
        <v>8</v>
      </c>
      <c r="H364">
        <v>2.4</v>
      </c>
      <c r="I364" s="2">
        <v>4500</v>
      </c>
      <c r="J364">
        <v>1</v>
      </c>
      <c r="K364">
        <v>33</v>
      </c>
      <c r="L364">
        <v>8</v>
      </c>
      <c r="M364">
        <v>128</v>
      </c>
      <c r="N364">
        <v>6.5</v>
      </c>
      <c r="O364">
        <v>90</v>
      </c>
      <c r="P364">
        <v>3</v>
      </c>
      <c r="Q364" t="s">
        <v>73</v>
      </c>
      <c r="R364">
        <v>64</v>
      </c>
      <c r="S364">
        <v>32</v>
      </c>
      <c r="T364">
        <v>1</v>
      </c>
      <c r="U364">
        <v>2400</v>
      </c>
      <c r="V364">
        <v>1080</v>
      </c>
      <c r="W364" t="str" cm="1">
        <f t="array" ref="W364">_xlfn.IFS(smartphones_data_clean!C364&gt;Quartile!$A$4,"💎 Ultra Premium Brand",smartphones_data_clean!C364&gt;Quartile!$A$3,"🪙 Premium Brand",smartphones_data_clean!C364&gt;Quartile!$A$2,"🔥Affordable Brand",TRUE,"✨ Bronze Brand")</f>
        <v>🪙 Premium Brand</v>
      </c>
      <c r="X364" t="str" cm="1">
        <f t="array" ref="X364">_xlfn.IFS(D364&lt;=Quartile!$D$2,"Low rating",D364&lt;=Quartile!$D$3,"Medium rating",D364&lt;=Quartile!$D$4,"High rating",TRUE,"Extra High Rating")</f>
        <v>High rating</v>
      </c>
      <c r="Y364">
        <f t="shared" si="10"/>
        <v>936.4</v>
      </c>
      <c r="Z364" s="14">
        <f t="shared" si="11"/>
        <v>4.4592599647602267E-2</v>
      </c>
    </row>
    <row r="365" spans="1:26" x14ac:dyDescent="0.25">
      <c r="A365" t="s">
        <v>383</v>
      </c>
      <c r="B365" t="s">
        <v>426</v>
      </c>
      <c r="C365">
        <v>25969</v>
      </c>
      <c r="D365" s="1">
        <v>8.1999999999999993</v>
      </c>
      <c r="E365">
        <v>1</v>
      </c>
      <c r="F365" t="s">
        <v>72</v>
      </c>
      <c r="G365">
        <v>8</v>
      </c>
      <c r="H365">
        <v>2.2000000000000002</v>
      </c>
      <c r="I365" s="2">
        <v>4500</v>
      </c>
      <c r="J365">
        <v>1</v>
      </c>
      <c r="K365">
        <v>33</v>
      </c>
      <c r="L365">
        <v>8</v>
      </c>
      <c r="M365">
        <v>128</v>
      </c>
      <c r="N365">
        <v>6.43</v>
      </c>
      <c r="O365">
        <v>60</v>
      </c>
      <c r="P365">
        <v>3</v>
      </c>
      <c r="Q365" t="s">
        <v>73</v>
      </c>
      <c r="R365">
        <v>64</v>
      </c>
      <c r="S365">
        <v>16</v>
      </c>
      <c r="T365">
        <v>1</v>
      </c>
      <c r="U365">
        <v>2400</v>
      </c>
      <c r="V365">
        <v>1080</v>
      </c>
      <c r="W365" t="str" cm="1">
        <f t="array" ref="W365">_xlfn.IFS(smartphones_data_clean!C365&gt;Quartile!$A$4,"💎 Ultra Premium Brand",smartphones_data_clean!C365&gt;Quartile!$A$3,"🪙 Premium Brand",smartphones_data_clean!C365&gt;Quartile!$A$2,"🔥Affordable Brand",TRUE,"✨ Bronze Brand")</f>
        <v>🪙 Premium Brand</v>
      </c>
      <c r="X365" t="str" cm="1">
        <f t="array" ref="X365">_xlfn.IFS(D365&lt;=Quartile!$D$2,"Low rating",D365&lt;=Quartile!$D$3,"Medium rating",D365&lt;=Quartile!$D$4,"High rating",TRUE,"Extra High Rating")</f>
        <v>High rating</v>
      </c>
      <c r="Y365">
        <f t="shared" si="10"/>
        <v>934.85</v>
      </c>
      <c r="Z365" s="14">
        <f t="shared" si="11"/>
        <v>3.5998690746659477E-2</v>
      </c>
    </row>
    <row r="366" spans="1:26" x14ac:dyDescent="0.25">
      <c r="A366" t="s">
        <v>383</v>
      </c>
      <c r="B366" t="s">
        <v>427</v>
      </c>
      <c r="C366">
        <v>25895</v>
      </c>
      <c r="D366" s="1">
        <v>8.1999999999999993</v>
      </c>
      <c r="E366">
        <v>1</v>
      </c>
      <c r="F366" t="s">
        <v>72</v>
      </c>
      <c r="G366">
        <v>8</v>
      </c>
      <c r="H366">
        <v>2.2000000000000002</v>
      </c>
      <c r="I366" s="2">
        <v>4500</v>
      </c>
      <c r="J366">
        <v>1</v>
      </c>
      <c r="K366">
        <v>33</v>
      </c>
      <c r="L366">
        <v>8</v>
      </c>
      <c r="M366">
        <v>128</v>
      </c>
      <c r="N366">
        <v>6.43</v>
      </c>
      <c r="O366">
        <v>60</v>
      </c>
      <c r="P366">
        <v>3</v>
      </c>
      <c r="Q366" t="s">
        <v>73</v>
      </c>
      <c r="R366">
        <v>64</v>
      </c>
      <c r="S366">
        <v>16</v>
      </c>
      <c r="T366">
        <v>1</v>
      </c>
      <c r="U366">
        <v>2400</v>
      </c>
      <c r="V366">
        <v>1080</v>
      </c>
      <c r="W366" t="str" cm="1">
        <f t="array" ref="W366">_xlfn.IFS(smartphones_data_clean!C366&gt;Quartile!$A$4,"💎 Ultra Premium Brand",smartphones_data_clean!C366&gt;Quartile!$A$3,"🪙 Premium Brand",smartphones_data_clean!C366&gt;Quartile!$A$2,"🔥Affordable Brand",TRUE,"✨ Bronze Brand")</f>
        <v>🪙 Premium Brand</v>
      </c>
      <c r="X366" t="str" cm="1">
        <f t="array" ref="X366">_xlfn.IFS(D366&lt;=Quartile!$D$2,"Low rating",D366&lt;=Quartile!$D$3,"Medium rating",D366&lt;=Quartile!$D$4,"High rating",TRUE,"Extra High Rating")</f>
        <v>High rating</v>
      </c>
      <c r="Y366">
        <f t="shared" si="10"/>
        <v>934.85</v>
      </c>
      <c r="Z366" s="14">
        <f t="shared" si="11"/>
        <v>3.6101564008495853E-2</v>
      </c>
    </row>
    <row r="367" spans="1:26" x14ac:dyDescent="0.25">
      <c r="A367" t="s">
        <v>383</v>
      </c>
      <c r="B367" t="s">
        <v>428</v>
      </c>
      <c r="C367">
        <v>21899</v>
      </c>
      <c r="D367" s="1">
        <v>8.1999999999999993</v>
      </c>
      <c r="E367">
        <v>0</v>
      </c>
      <c r="F367" t="s">
        <v>72</v>
      </c>
      <c r="G367">
        <v>8</v>
      </c>
      <c r="H367">
        <v>2.4</v>
      </c>
      <c r="I367" s="2">
        <v>4500</v>
      </c>
      <c r="J367">
        <v>1</v>
      </c>
      <c r="K367">
        <v>33</v>
      </c>
      <c r="L367">
        <v>8</v>
      </c>
      <c r="M367">
        <v>128</v>
      </c>
      <c r="N367">
        <v>6.43</v>
      </c>
      <c r="O367">
        <v>90</v>
      </c>
      <c r="P367">
        <v>3</v>
      </c>
      <c r="Q367" t="s">
        <v>73</v>
      </c>
      <c r="R367">
        <v>64</v>
      </c>
      <c r="S367">
        <v>32</v>
      </c>
      <c r="T367">
        <v>1</v>
      </c>
      <c r="U367">
        <v>2400</v>
      </c>
      <c r="V367">
        <v>1080</v>
      </c>
      <c r="W367" t="str" cm="1">
        <f t="array" ref="W367">_xlfn.IFS(smartphones_data_clean!C367&gt;Quartile!$A$4,"💎 Ultra Premium Brand",smartphones_data_clean!C367&gt;Quartile!$A$3,"🪙 Premium Brand",smartphones_data_clean!C367&gt;Quartile!$A$2,"🔥Affordable Brand",TRUE,"✨ Bronze Brand")</f>
        <v>🪙 Premium Brand</v>
      </c>
      <c r="X367" t="str" cm="1">
        <f t="array" ref="X367">_xlfn.IFS(D367&lt;=Quartile!$D$2,"Low rating",D367&lt;=Quartile!$D$3,"Medium rating",D367&lt;=Quartile!$D$4,"High rating",TRUE,"Extra High Rating")</f>
        <v>High rating</v>
      </c>
      <c r="Y367">
        <f t="shared" si="10"/>
        <v>936.4</v>
      </c>
      <c r="Z367" s="14">
        <f t="shared" si="11"/>
        <v>4.2759943376409884E-2</v>
      </c>
    </row>
    <row r="368" spans="1:26" x14ac:dyDescent="0.25">
      <c r="A368" t="s">
        <v>383</v>
      </c>
      <c r="B368" t="s">
        <v>429</v>
      </c>
      <c r="C368">
        <v>27660</v>
      </c>
      <c r="D368" s="1">
        <v>8.3000000000000007</v>
      </c>
      <c r="E368">
        <v>1</v>
      </c>
      <c r="F368" t="s">
        <v>72</v>
      </c>
      <c r="G368">
        <v>8</v>
      </c>
      <c r="H368">
        <v>2.2000000000000002</v>
      </c>
      <c r="I368" s="2">
        <v>4800</v>
      </c>
      <c r="J368">
        <v>1</v>
      </c>
      <c r="K368">
        <v>67</v>
      </c>
      <c r="L368">
        <v>8</v>
      </c>
      <c r="M368">
        <v>128</v>
      </c>
      <c r="N368">
        <v>6.58</v>
      </c>
      <c r="O368">
        <v>120</v>
      </c>
      <c r="P368">
        <v>3</v>
      </c>
      <c r="Q368" t="s">
        <v>73</v>
      </c>
      <c r="R368">
        <v>64</v>
      </c>
      <c r="S368">
        <v>32</v>
      </c>
      <c r="T368">
        <v>1</v>
      </c>
      <c r="U368">
        <v>2400</v>
      </c>
      <c r="V368">
        <v>1080</v>
      </c>
      <c r="W368" t="str" cm="1">
        <f t="array" ref="W368">_xlfn.IFS(smartphones_data_clean!C368&gt;Quartile!$A$4,"💎 Ultra Premium Brand",smartphones_data_clean!C368&gt;Quartile!$A$3,"🪙 Premium Brand",smartphones_data_clean!C368&gt;Quartile!$A$2,"🔥Affordable Brand",TRUE,"✨ Bronze Brand")</f>
        <v>🪙 Premium Brand</v>
      </c>
      <c r="X368" t="str" cm="1">
        <f t="array" ref="X368">_xlfn.IFS(D368&lt;=Quartile!$D$2,"Low rating",D368&lt;=Quartile!$D$3,"Medium rating",D368&lt;=Quartile!$D$4,"High rating",TRUE,"Extra High Rating")</f>
        <v>High rating</v>
      </c>
      <c r="Y368">
        <f t="shared" si="10"/>
        <v>1001.2500000000001</v>
      </c>
      <c r="Z368" s="14">
        <f t="shared" si="11"/>
        <v>3.6198481561822128E-2</v>
      </c>
    </row>
    <row r="369" spans="1:26" x14ac:dyDescent="0.25">
      <c r="A369" t="s">
        <v>383</v>
      </c>
      <c r="B369" t="s">
        <v>430</v>
      </c>
      <c r="C369">
        <v>19990</v>
      </c>
      <c r="D369" s="1">
        <v>8.1999999999999993</v>
      </c>
      <c r="E369">
        <v>1</v>
      </c>
      <c r="F369" t="s">
        <v>72</v>
      </c>
      <c r="G369">
        <v>8</v>
      </c>
      <c r="H369">
        <v>2.2000000000000002</v>
      </c>
      <c r="I369" s="2">
        <v>4500</v>
      </c>
      <c r="J369">
        <v>1</v>
      </c>
      <c r="K369">
        <v>33</v>
      </c>
      <c r="L369">
        <v>8</v>
      </c>
      <c r="M369">
        <v>128</v>
      </c>
      <c r="N369">
        <v>6.5</v>
      </c>
      <c r="O369">
        <v>90</v>
      </c>
      <c r="P369">
        <v>3</v>
      </c>
      <c r="Q369" t="s">
        <v>73</v>
      </c>
      <c r="R369">
        <v>64</v>
      </c>
      <c r="S369">
        <v>32</v>
      </c>
      <c r="T369">
        <v>1</v>
      </c>
      <c r="U369">
        <v>2400</v>
      </c>
      <c r="V369">
        <v>1080</v>
      </c>
      <c r="W369" t="str" cm="1">
        <f t="array" ref="W369">_xlfn.IFS(smartphones_data_clean!C369&gt;Quartile!$A$4,"💎 Ultra Premium Brand",smartphones_data_clean!C369&gt;Quartile!$A$3,"🪙 Premium Brand",smartphones_data_clean!C369&gt;Quartile!$A$2,"🔥Affordable Brand",TRUE,"✨ Bronze Brand")</f>
        <v>🔥Affordable Brand</v>
      </c>
      <c r="X369" t="str" cm="1">
        <f t="array" ref="X369">_xlfn.IFS(D369&lt;=Quartile!$D$2,"Low rating",D369&lt;=Quartile!$D$3,"Medium rating",D369&lt;=Quartile!$D$4,"High rating",TRUE,"Extra High Rating")</f>
        <v>High rating</v>
      </c>
      <c r="Y369">
        <f t="shared" si="10"/>
        <v>936.35</v>
      </c>
      <c r="Z369" s="14">
        <f t="shared" si="11"/>
        <v>4.6840920460230119E-2</v>
      </c>
    </row>
    <row r="370" spans="1:26" x14ac:dyDescent="0.25">
      <c r="A370" t="s">
        <v>383</v>
      </c>
      <c r="B370" t="s">
        <v>431</v>
      </c>
      <c r="C370">
        <v>27990</v>
      </c>
      <c r="D370" s="1">
        <v>8.3000000000000007</v>
      </c>
      <c r="E370">
        <v>1</v>
      </c>
      <c r="F370" t="s">
        <v>72</v>
      </c>
      <c r="G370">
        <v>8</v>
      </c>
      <c r="H370">
        <v>2.36</v>
      </c>
      <c r="I370" s="2">
        <v>4500</v>
      </c>
      <c r="J370">
        <v>1</v>
      </c>
      <c r="K370">
        <v>65</v>
      </c>
      <c r="L370">
        <v>8</v>
      </c>
      <c r="M370">
        <v>128</v>
      </c>
      <c r="N370">
        <v>6.43</v>
      </c>
      <c r="O370">
        <v>90</v>
      </c>
      <c r="P370">
        <v>4</v>
      </c>
      <c r="Q370" t="s">
        <v>73</v>
      </c>
      <c r="R370">
        <v>50</v>
      </c>
      <c r="S370">
        <v>16</v>
      </c>
      <c r="T370">
        <v>1</v>
      </c>
      <c r="U370">
        <v>2460</v>
      </c>
      <c r="V370">
        <v>1080</v>
      </c>
      <c r="W370" t="str" cm="1">
        <f t="array" ref="W370">_xlfn.IFS(smartphones_data_clean!C370&gt;Quartile!$A$4,"💎 Ultra Premium Brand",smartphones_data_clean!C370&gt;Quartile!$A$3,"🪙 Premium Brand",smartphones_data_clean!C370&gt;Quartile!$A$2,"🔥Affordable Brand",TRUE,"✨ Bronze Brand")</f>
        <v>🪙 Premium Brand</v>
      </c>
      <c r="X370" t="str" cm="1">
        <f t="array" ref="X370">_xlfn.IFS(D370&lt;=Quartile!$D$2,"Low rating",D370&lt;=Quartile!$D$3,"Medium rating",D370&lt;=Quartile!$D$4,"High rating",TRUE,"Extra High Rating")</f>
        <v>High rating</v>
      </c>
      <c r="Y370">
        <f t="shared" si="10"/>
        <v>939.59</v>
      </c>
      <c r="Z370" s="14">
        <f t="shared" si="11"/>
        <v>3.3568774562343695E-2</v>
      </c>
    </row>
    <row r="371" spans="1:26" x14ac:dyDescent="0.25">
      <c r="A371" t="s">
        <v>383</v>
      </c>
      <c r="B371" t="s">
        <v>432</v>
      </c>
      <c r="C371">
        <v>92249</v>
      </c>
      <c r="D371" s="1">
        <v>7.7705394190871369</v>
      </c>
      <c r="E371">
        <v>1</v>
      </c>
      <c r="F371" t="s">
        <v>72</v>
      </c>
      <c r="G371">
        <v>8</v>
      </c>
      <c r="H371">
        <v>2.84</v>
      </c>
      <c r="I371" s="2">
        <v>4500</v>
      </c>
      <c r="J371">
        <v>1</v>
      </c>
      <c r="K371">
        <v>33</v>
      </c>
      <c r="L371">
        <v>8</v>
      </c>
      <c r="M371">
        <v>256</v>
      </c>
      <c r="N371">
        <v>7.1</v>
      </c>
      <c r="O371">
        <v>120</v>
      </c>
      <c r="P371">
        <v>3</v>
      </c>
      <c r="Q371" t="s">
        <v>73</v>
      </c>
      <c r="R371">
        <v>50</v>
      </c>
      <c r="S371">
        <v>32</v>
      </c>
      <c r="T371">
        <v>0</v>
      </c>
      <c r="U371">
        <v>1920</v>
      </c>
      <c r="V371">
        <v>1792</v>
      </c>
      <c r="W371" t="str" cm="1">
        <f t="array" ref="W371">_xlfn.IFS(smartphones_data_clean!C371&gt;Quartile!$A$4,"💎 Ultra Premium Brand",smartphones_data_clean!C371&gt;Quartile!$A$3,"🪙 Premium Brand",smartphones_data_clean!C371&gt;Quartile!$A$2,"🔥Affordable Brand",TRUE,"✨ Bronze Brand")</f>
        <v>💎 Ultra Premium Brand</v>
      </c>
      <c r="X371" t="str" cm="1">
        <f t="array" ref="X371">_xlfn.IFS(D371&lt;=Quartile!$D$2,"Low rating",D371&lt;=Quartile!$D$3,"Medium rating",D371&lt;=Quartile!$D$4,"High rating",TRUE,"Extra High Rating")</f>
        <v>Medium rating</v>
      </c>
      <c r="Y371">
        <f t="shared" si="10"/>
        <v>963.61</v>
      </c>
      <c r="Z371" s="14">
        <f t="shared" si="11"/>
        <v>1.0445750089431863E-2</v>
      </c>
    </row>
    <row r="372" spans="1:26" x14ac:dyDescent="0.25">
      <c r="A372" t="s">
        <v>383</v>
      </c>
      <c r="B372" t="s">
        <v>433</v>
      </c>
      <c r="C372">
        <v>89990</v>
      </c>
      <c r="D372" s="1">
        <v>8.8000000000000007</v>
      </c>
      <c r="E372">
        <v>1</v>
      </c>
      <c r="F372" t="s">
        <v>76</v>
      </c>
      <c r="G372">
        <v>8</v>
      </c>
      <c r="H372">
        <v>3.05</v>
      </c>
      <c r="I372" s="2">
        <v>4300</v>
      </c>
      <c r="J372">
        <v>1</v>
      </c>
      <c r="K372">
        <v>44</v>
      </c>
      <c r="L372">
        <v>8</v>
      </c>
      <c r="M372">
        <v>128</v>
      </c>
      <c r="N372">
        <v>6.8</v>
      </c>
      <c r="O372">
        <v>120</v>
      </c>
      <c r="P372">
        <v>2</v>
      </c>
      <c r="Q372" t="s">
        <v>73</v>
      </c>
      <c r="R372">
        <v>50</v>
      </c>
      <c r="S372">
        <v>32</v>
      </c>
      <c r="T372">
        <v>0</v>
      </c>
      <c r="U372">
        <v>2400</v>
      </c>
      <c r="V372">
        <v>1200</v>
      </c>
      <c r="W372" t="str" cm="1">
        <f t="array" ref="W372">_xlfn.IFS(smartphones_data_clean!C372&gt;Quartile!$A$4,"💎 Ultra Premium Brand",smartphones_data_clean!C372&gt;Quartile!$A$3,"🪙 Premium Brand",smartphones_data_clean!C372&gt;Quartile!$A$2,"🔥Affordable Brand",TRUE,"✨ Bronze Brand")</f>
        <v>💎 Ultra Premium Brand</v>
      </c>
      <c r="X372" t="str" cm="1">
        <f t="array" ref="X372">_xlfn.IFS(D372&lt;=Quartile!$D$2,"Low rating",D372&lt;=Quartile!$D$3,"Medium rating",D372&lt;=Quartile!$D$4,"High rating",TRUE,"Extra High Rating")</f>
        <v>Extra High Rating</v>
      </c>
      <c r="Y372">
        <f t="shared" si="10"/>
        <v>899.16250000000002</v>
      </c>
      <c r="Z372" s="14">
        <f t="shared" si="11"/>
        <v>9.9918046449605519E-3</v>
      </c>
    </row>
    <row r="373" spans="1:26" x14ac:dyDescent="0.25">
      <c r="A373" t="s">
        <v>383</v>
      </c>
      <c r="B373" t="s">
        <v>434</v>
      </c>
      <c r="C373">
        <v>99990</v>
      </c>
      <c r="D373" s="1">
        <v>7.7700000000000005</v>
      </c>
      <c r="E373">
        <v>1</v>
      </c>
      <c r="F373" t="s">
        <v>72</v>
      </c>
      <c r="G373">
        <v>8</v>
      </c>
      <c r="H373">
        <v>3.2</v>
      </c>
      <c r="I373" s="2">
        <v>5000</v>
      </c>
      <c r="J373">
        <v>1</v>
      </c>
      <c r="K373">
        <v>67</v>
      </c>
      <c r="L373">
        <v>8</v>
      </c>
      <c r="M373">
        <v>256</v>
      </c>
      <c r="N373">
        <v>7.1</v>
      </c>
      <c r="O373">
        <v>120</v>
      </c>
      <c r="P373">
        <v>2</v>
      </c>
      <c r="Q373" t="s">
        <v>98</v>
      </c>
      <c r="R373">
        <v>50</v>
      </c>
      <c r="S373">
        <v>16</v>
      </c>
      <c r="T373">
        <v>0</v>
      </c>
      <c r="U373">
        <v>1920</v>
      </c>
      <c r="V373">
        <v>1792</v>
      </c>
      <c r="W373" t="str" cm="1">
        <f t="array" ref="W373">_xlfn.IFS(smartphones_data_clean!C373&gt;Quartile!$A$4,"💎 Ultra Premium Brand",smartphones_data_clean!C373&gt;Quartile!$A$3,"🪙 Premium Brand",smartphones_data_clean!C373&gt;Quartile!$A$2,"🔥Affordable Brand",TRUE,"✨ Bronze Brand")</f>
        <v>💎 Ultra Premium Brand</v>
      </c>
      <c r="X373" t="str" cm="1">
        <f t="array" ref="X373">_xlfn.IFS(D373&lt;=Quartile!$D$2,"Low rating",D373&lt;=Quartile!$D$3,"Medium rating",D373&lt;=Quartile!$D$4,"High rating",TRUE,"Extra High Rating")</f>
        <v>Medium rating</v>
      </c>
      <c r="Y373">
        <f t="shared" si="10"/>
        <v>1067.1000000000001</v>
      </c>
      <c r="Z373" s="14">
        <f t="shared" si="11"/>
        <v>1.0672067206720674E-2</v>
      </c>
    </row>
    <row r="374" spans="1:26" x14ac:dyDescent="0.25">
      <c r="A374" t="s">
        <v>383</v>
      </c>
      <c r="B374" t="s">
        <v>435</v>
      </c>
      <c r="C374">
        <v>94990</v>
      </c>
      <c r="D374" s="1">
        <v>7.7693110647181625</v>
      </c>
      <c r="E374">
        <v>1</v>
      </c>
      <c r="F374" t="s">
        <v>72</v>
      </c>
      <c r="G374">
        <v>8</v>
      </c>
      <c r="H374">
        <v>3.2</v>
      </c>
      <c r="I374" s="2">
        <v>4520</v>
      </c>
      <c r="J374">
        <v>1</v>
      </c>
      <c r="K374">
        <v>67</v>
      </c>
      <c r="L374">
        <v>12</v>
      </c>
      <c r="M374">
        <v>256</v>
      </c>
      <c r="N374">
        <v>7.1</v>
      </c>
      <c r="O374">
        <v>120</v>
      </c>
      <c r="P374">
        <v>3</v>
      </c>
      <c r="Q374" t="s">
        <v>73</v>
      </c>
      <c r="R374">
        <v>50</v>
      </c>
      <c r="S374">
        <v>32</v>
      </c>
      <c r="T374">
        <v>0</v>
      </c>
      <c r="U374">
        <v>1920</v>
      </c>
      <c r="V374">
        <v>1792</v>
      </c>
      <c r="W374" t="str" cm="1">
        <f t="array" ref="W374">_xlfn.IFS(smartphones_data_clean!C374&gt;Quartile!$A$4,"💎 Ultra Premium Brand",smartphones_data_clean!C374&gt;Quartile!$A$3,"🪙 Premium Brand",smartphones_data_clean!C374&gt;Quartile!$A$2,"🔥Affordable Brand",TRUE,"✨ Bronze Brand")</f>
        <v>💎 Ultra Premium Brand</v>
      </c>
      <c r="X374" t="str" cm="1">
        <f t="array" ref="X374">_xlfn.IFS(D374&lt;=Quartile!$D$2,"Low rating",D374&lt;=Quartile!$D$3,"Medium rating",D374&lt;=Quartile!$D$4,"High rating",TRUE,"Extra High Rating")</f>
        <v>Medium rating</v>
      </c>
      <c r="Y374">
        <f t="shared" si="10"/>
        <v>971.90000000000009</v>
      </c>
      <c r="Z374" s="14">
        <f t="shared" si="11"/>
        <v>1.0231603326665966E-2</v>
      </c>
    </row>
    <row r="375" spans="1:26" x14ac:dyDescent="0.25">
      <c r="A375" t="s">
        <v>383</v>
      </c>
      <c r="B375" t="s">
        <v>436</v>
      </c>
      <c r="C375">
        <v>70990</v>
      </c>
      <c r="D375" s="1">
        <v>8.8000000000000007</v>
      </c>
      <c r="E375">
        <v>1</v>
      </c>
      <c r="F375" t="s">
        <v>76</v>
      </c>
      <c r="G375">
        <v>8</v>
      </c>
      <c r="H375">
        <v>3.2</v>
      </c>
      <c r="I375" s="2">
        <v>4300</v>
      </c>
      <c r="J375">
        <v>1</v>
      </c>
      <c r="K375">
        <v>44</v>
      </c>
      <c r="L375">
        <v>8</v>
      </c>
      <c r="M375">
        <v>256</v>
      </c>
      <c r="N375">
        <v>6.8</v>
      </c>
      <c r="O375">
        <v>120</v>
      </c>
      <c r="P375">
        <v>2</v>
      </c>
      <c r="Q375" t="s">
        <v>73</v>
      </c>
      <c r="R375">
        <v>50</v>
      </c>
      <c r="S375">
        <v>32</v>
      </c>
      <c r="T375">
        <v>0</v>
      </c>
      <c r="U375">
        <v>2520</v>
      </c>
      <c r="V375">
        <v>1080</v>
      </c>
      <c r="W375" t="str" cm="1">
        <f t="array" ref="W375">_xlfn.IFS(smartphones_data_clean!C375&gt;Quartile!$A$4,"💎 Ultra Premium Brand",smartphones_data_clean!C375&gt;Quartile!$A$3,"🪙 Premium Brand",smartphones_data_clean!C375&gt;Quartile!$A$2,"🔥Affordable Brand",TRUE,"✨ Bronze Brand")</f>
        <v>💎 Ultra Premium Brand</v>
      </c>
      <c r="X375" t="str" cm="1">
        <f t="array" ref="X375">_xlfn.IFS(D375&lt;=Quartile!$D$2,"Low rating",D375&lt;=Quartile!$D$3,"Medium rating",D375&lt;=Quartile!$D$4,"High rating",TRUE,"Extra High Rating")</f>
        <v>Extra High Rating</v>
      </c>
      <c r="Y375">
        <f t="shared" si="10"/>
        <v>924.80000000000007</v>
      </c>
      <c r="Z375" s="14">
        <f t="shared" si="11"/>
        <v>1.3027186927736302E-2</v>
      </c>
    </row>
    <row r="376" spans="1:26" x14ac:dyDescent="0.25">
      <c r="A376" t="s">
        <v>383</v>
      </c>
      <c r="B376" t="s">
        <v>437</v>
      </c>
      <c r="C376">
        <v>50990</v>
      </c>
      <c r="D376" s="1">
        <v>7.7712788259958074</v>
      </c>
      <c r="E376">
        <v>1</v>
      </c>
      <c r="F376" t="s">
        <v>72</v>
      </c>
      <c r="G376">
        <v>8</v>
      </c>
      <c r="H376">
        <v>2.84</v>
      </c>
      <c r="I376" s="2">
        <v>4500</v>
      </c>
      <c r="J376">
        <v>1</v>
      </c>
      <c r="K376">
        <v>65</v>
      </c>
      <c r="L376">
        <v>12</v>
      </c>
      <c r="M376">
        <v>256</v>
      </c>
      <c r="N376">
        <v>6.7</v>
      </c>
      <c r="O376">
        <v>120</v>
      </c>
      <c r="P376">
        <v>4</v>
      </c>
      <c r="Q376" t="s">
        <v>73</v>
      </c>
      <c r="R376">
        <v>50</v>
      </c>
      <c r="S376">
        <v>32</v>
      </c>
      <c r="T376">
        <v>0</v>
      </c>
      <c r="U376">
        <v>3216</v>
      </c>
      <c r="V376">
        <v>1440</v>
      </c>
      <c r="W376" t="str" cm="1">
        <f t="array" ref="W376">_xlfn.IFS(smartphones_data_clean!C376&gt;Quartile!$A$4,"💎 Ultra Premium Brand",smartphones_data_clean!C376&gt;Quartile!$A$3,"🪙 Premium Brand",smartphones_data_clean!C376&gt;Quartile!$A$2,"🔥Affordable Brand",TRUE,"✨ Bronze Brand")</f>
        <v>💎 Ultra Premium Brand</v>
      </c>
      <c r="X376" t="str" cm="1">
        <f t="array" ref="X376">_xlfn.IFS(D376&lt;=Quartile!$D$2,"Low rating",D376&lt;=Quartile!$D$3,"Medium rating",D376&lt;=Quartile!$D$4,"High rating",TRUE,"Extra High Rating")</f>
        <v>Medium rating</v>
      </c>
      <c r="Y376">
        <f t="shared" si="10"/>
        <v>967.61</v>
      </c>
      <c r="Z376" s="14">
        <f t="shared" si="11"/>
        <v>1.8976465973720338E-2</v>
      </c>
    </row>
    <row r="377" spans="1:26" x14ac:dyDescent="0.25">
      <c r="A377" t="s">
        <v>383</v>
      </c>
      <c r="B377" t="s">
        <v>438</v>
      </c>
      <c r="C377">
        <v>79990</v>
      </c>
      <c r="D377" s="1">
        <v>7.7710084033613436</v>
      </c>
      <c r="E377">
        <v>1</v>
      </c>
      <c r="F377" t="s">
        <v>72</v>
      </c>
      <c r="G377">
        <v>8</v>
      </c>
      <c r="H377">
        <v>3</v>
      </c>
      <c r="I377" s="2">
        <v>5000</v>
      </c>
      <c r="J377">
        <v>1</v>
      </c>
      <c r="K377">
        <v>80</v>
      </c>
      <c r="L377">
        <v>8</v>
      </c>
      <c r="M377">
        <v>256</v>
      </c>
      <c r="N377">
        <v>6.7</v>
      </c>
      <c r="O377">
        <v>120</v>
      </c>
      <c r="P377">
        <v>3</v>
      </c>
      <c r="Q377" t="s">
        <v>73</v>
      </c>
      <c r="R377">
        <v>50</v>
      </c>
      <c r="S377">
        <v>32</v>
      </c>
      <c r="T377">
        <v>0</v>
      </c>
      <c r="U377">
        <v>3216</v>
      </c>
      <c r="V377">
        <v>1440</v>
      </c>
      <c r="W377" t="str" cm="1">
        <f t="array" ref="W377">_xlfn.IFS(smartphones_data_clean!C377&gt;Quartile!$A$4,"💎 Ultra Premium Brand",smartphones_data_clean!C377&gt;Quartile!$A$3,"🪙 Premium Brand",smartphones_data_clean!C377&gt;Quartile!$A$2,"🔥Affordable Brand",TRUE,"✨ Bronze Brand")</f>
        <v>💎 Ultra Premium Brand</v>
      </c>
      <c r="X377" t="str" cm="1">
        <f t="array" ref="X377">_xlfn.IFS(D377&lt;=Quartile!$D$2,"Low rating",D377&lt;=Quartile!$D$3,"Medium rating",D377&lt;=Quartile!$D$4,"High rating",TRUE,"Extra High Rating")</f>
        <v>Medium rating</v>
      </c>
      <c r="Y377">
        <f t="shared" si="10"/>
        <v>1068.3499999999999</v>
      </c>
      <c r="Z377" s="14">
        <f t="shared" si="11"/>
        <v>1.3356044505563195E-2</v>
      </c>
    </row>
    <row r="378" spans="1:26" x14ac:dyDescent="0.25">
      <c r="A378" t="s">
        <v>383</v>
      </c>
      <c r="B378" t="s">
        <v>439</v>
      </c>
      <c r="C378">
        <v>69990</v>
      </c>
      <c r="D378" s="1">
        <v>8.9</v>
      </c>
      <c r="E378">
        <v>1</v>
      </c>
      <c r="F378" t="s">
        <v>72</v>
      </c>
      <c r="G378">
        <v>8</v>
      </c>
      <c r="H378">
        <v>3.2</v>
      </c>
      <c r="I378" s="2">
        <v>4700</v>
      </c>
      <c r="J378">
        <v>1</v>
      </c>
      <c r="K378">
        <v>120</v>
      </c>
      <c r="L378">
        <v>8</v>
      </c>
      <c r="M378">
        <v>256</v>
      </c>
      <c r="N378">
        <v>6.73</v>
      </c>
      <c r="O378">
        <v>120</v>
      </c>
      <c r="P378">
        <v>3</v>
      </c>
      <c r="Q378" t="s">
        <v>73</v>
      </c>
      <c r="R378">
        <v>50</v>
      </c>
      <c r="S378">
        <v>32</v>
      </c>
      <c r="T378">
        <v>0</v>
      </c>
      <c r="U378">
        <v>2400</v>
      </c>
      <c r="V378">
        <v>1080</v>
      </c>
      <c r="W378" t="str" cm="1">
        <f t="array" ref="W378">_xlfn.IFS(smartphones_data_clean!C378&gt;Quartile!$A$4,"💎 Ultra Premium Brand",smartphones_data_clean!C378&gt;Quartile!$A$3,"🪙 Premium Brand",smartphones_data_clean!C378&gt;Quartile!$A$2,"🔥Affordable Brand",TRUE,"✨ Bronze Brand")</f>
        <v>💎 Ultra Premium Brand</v>
      </c>
      <c r="X378" t="str" cm="1">
        <f t="array" ref="X378">_xlfn.IFS(D378&lt;=Quartile!$D$2,"Low rating",D378&lt;=Quartile!$D$3,"Medium rating",D378&lt;=Quartile!$D$4,"High rating",TRUE,"Extra High Rating")</f>
        <v>Extra High Rating</v>
      </c>
      <c r="Y378">
        <f t="shared" si="10"/>
        <v>1012.4000000000001</v>
      </c>
      <c r="Z378" s="14">
        <f t="shared" si="11"/>
        <v>1.4464923560508646E-2</v>
      </c>
    </row>
    <row r="379" spans="1:26" x14ac:dyDescent="0.25">
      <c r="A379" t="s">
        <v>383</v>
      </c>
      <c r="B379" t="s">
        <v>440</v>
      </c>
      <c r="C379">
        <v>77990</v>
      </c>
      <c r="D379" s="1">
        <v>7.7698312236286915</v>
      </c>
      <c r="E379">
        <v>1</v>
      </c>
      <c r="F379" t="s">
        <v>72</v>
      </c>
      <c r="G379">
        <v>8</v>
      </c>
      <c r="H379">
        <v>3.2</v>
      </c>
      <c r="I379" s="2">
        <v>4700</v>
      </c>
      <c r="J379">
        <v>1</v>
      </c>
      <c r="K379">
        <v>120</v>
      </c>
      <c r="L379">
        <v>12</v>
      </c>
      <c r="M379">
        <v>256</v>
      </c>
      <c r="N379">
        <v>6.78</v>
      </c>
      <c r="O379">
        <v>120</v>
      </c>
      <c r="P379">
        <v>3</v>
      </c>
      <c r="Q379" t="s">
        <v>73</v>
      </c>
      <c r="R379">
        <v>50</v>
      </c>
      <c r="S379">
        <v>32</v>
      </c>
      <c r="T379">
        <v>0</v>
      </c>
      <c r="U379">
        <v>2400</v>
      </c>
      <c r="V379">
        <v>1080</v>
      </c>
      <c r="W379" t="str" cm="1">
        <f t="array" ref="W379">_xlfn.IFS(smartphones_data_clean!C379&gt;Quartile!$A$4,"💎 Ultra Premium Brand",smartphones_data_clean!C379&gt;Quartile!$A$3,"🪙 Premium Brand",smartphones_data_clean!C379&gt;Quartile!$A$2,"🔥Affordable Brand",TRUE,"✨ Bronze Brand")</f>
        <v>💎 Ultra Premium Brand</v>
      </c>
      <c r="X379" t="str" cm="1">
        <f t="array" ref="X379">_xlfn.IFS(D379&lt;=Quartile!$D$2,"Low rating",D379&lt;=Quartile!$D$3,"Medium rating",D379&lt;=Quartile!$D$4,"High rating",TRUE,"Extra High Rating")</f>
        <v>Medium rating</v>
      </c>
      <c r="Y379">
        <f t="shared" si="10"/>
        <v>1013.2</v>
      </c>
      <c r="Z379" s="14">
        <f t="shared" si="11"/>
        <v>1.2991409155019874E-2</v>
      </c>
    </row>
    <row r="380" spans="1:26" x14ac:dyDescent="0.25">
      <c r="A380" t="s">
        <v>383</v>
      </c>
      <c r="B380" t="s">
        <v>441</v>
      </c>
      <c r="C380">
        <v>13490</v>
      </c>
      <c r="D380" s="1">
        <v>7.8</v>
      </c>
      <c r="E380">
        <v>0</v>
      </c>
      <c r="F380" t="s">
        <v>72</v>
      </c>
      <c r="G380">
        <v>8</v>
      </c>
      <c r="H380">
        <v>2.4</v>
      </c>
      <c r="I380" s="2">
        <v>5000</v>
      </c>
      <c r="J380">
        <v>1</v>
      </c>
      <c r="K380">
        <v>33</v>
      </c>
      <c r="L380">
        <v>6</v>
      </c>
      <c r="M380">
        <v>128</v>
      </c>
      <c r="N380">
        <v>6.59</v>
      </c>
      <c r="O380">
        <v>90</v>
      </c>
      <c r="P380">
        <v>3</v>
      </c>
      <c r="Q380" t="s">
        <v>73</v>
      </c>
      <c r="R380">
        <v>50</v>
      </c>
      <c r="S380">
        <v>16</v>
      </c>
      <c r="T380">
        <v>1</v>
      </c>
      <c r="U380">
        <v>2412</v>
      </c>
      <c r="V380">
        <v>1080</v>
      </c>
      <c r="W380" t="str" cm="1">
        <f t="array" ref="W380">_xlfn.IFS(smartphones_data_clean!C380&gt;Quartile!$A$4,"💎 Ultra Premium Brand",smartphones_data_clean!C380&gt;Quartile!$A$3,"🪙 Premium Brand",smartphones_data_clean!C380&gt;Quartile!$A$2,"🔥Affordable Brand",TRUE,"✨ Bronze Brand")</f>
        <v>🔥Affordable Brand</v>
      </c>
      <c r="X380" t="str" cm="1">
        <f t="array" ref="X380">_xlfn.IFS(D380&lt;=Quartile!$D$2,"Low rating",D380&lt;=Quartile!$D$3,"Medium rating",D380&lt;=Quartile!$D$4,"High rating",TRUE,"Extra High Rating")</f>
        <v>Medium rating</v>
      </c>
      <c r="Y380">
        <f t="shared" si="10"/>
        <v>1036</v>
      </c>
      <c r="Z380" s="14">
        <f t="shared" si="11"/>
        <v>7.679762787249815E-2</v>
      </c>
    </row>
    <row r="381" spans="1:26" x14ac:dyDescent="0.25">
      <c r="A381" t="s">
        <v>383</v>
      </c>
      <c r="B381" t="s">
        <v>442</v>
      </c>
      <c r="C381">
        <v>16990</v>
      </c>
      <c r="D381" s="1">
        <v>8</v>
      </c>
      <c r="E381">
        <v>0</v>
      </c>
      <c r="F381" t="s">
        <v>72</v>
      </c>
      <c r="G381">
        <v>8</v>
      </c>
      <c r="H381">
        <v>2.4</v>
      </c>
      <c r="I381" s="2">
        <v>5000</v>
      </c>
      <c r="J381">
        <v>1</v>
      </c>
      <c r="K381">
        <v>33</v>
      </c>
      <c r="L381">
        <v>8</v>
      </c>
      <c r="M381">
        <v>128</v>
      </c>
      <c r="N381">
        <v>6.59</v>
      </c>
      <c r="O381">
        <v>90</v>
      </c>
      <c r="P381">
        <v>3</v>
      </c>
      <c r="Q381" t="s">
        <v>73</v>
      </c>
      <c r="R381">
        <v>50</v>
      </c>
      <c r="S381">
        <v>16</v>
      </c>
      <c r="T381">
        <v>1</v>
      </c>
      <c r="U381">
        <v>2412</v>
      </c>
      <c r="V381">
        <v>1080</v>
      </c>
      <c r="W381" t="str" cm="1">
        <f t="array" ref="W381">_xlfn.IFS(smartphones_data_clean!C381&gt;Quartile!$A$4,"💎 Ultra Premium Brand",smartphones_data_clean!C381&gt;Quartile!$A$3,"🪙 Premium Brand",smartphones_data_clean!C381&gt;Quartile!$A$2,"🔥Affordable Brand",TRUE,"✨ Bronze Brand")</f>
        <v>🔥Affordable Brand</v>
      </c>
      <c r="X381" t="str" cm="1">
        <f t="array" ref="X381">_xlfn.IFS(D381&lt;=Quartile!$D$2,"Low rating",D381&lt;=Quartile!$D$3,"Medium rating",D381&lt;=Quartile!$D$4,"High rating",TRUE,"Extra High Rating")</f>
        <v>High rating</v>
      </c>
      <c r="Y381">
        <f t="shared" si="10"/>
        <v>1036.3999999999999</v>
      </c>
      <c r="Z381" s="14">
        <f t="shared" si="11"/>
        <v>6.1000588581518529E-2</v>
      </c>
    </row>
    <row r="382" spans="1:26" x14ac:dyDescent="0.25">
      <c r="A382" t="s">
        <v>383</v>
      </c>
      <c r="B382" t="s">
        <v>443</v>
      </c>
      <c r="C382">
        <v>16999</v>
      </c>
      <c r="D382" s="1">
        <v>7.9</v>
      </c>
      <c r="E382">
        <v>1</v>
      </c>
      <c r="F382" t="s">
        <v>76</v>
      </c>
      <c r="G382">
        <v>8</v>
      </c>
      <c r="H382">
        <v>2.4</v>
      </c>
      <c r="I382" s="2">
        <v>5000</v>
      </c>
      <c r="J382">
        <v>1</v>
      </c>
      <c r="K382">
        <v>33</v>
      </c>
      <c r="L382">
        <v>8</v>
      </c>
      <c r="M382">
        <v>128</v>
      </c>
      <c r="N382">
        <v>6.56</v>
      </c>
      <c r="O382">
        <v>90</v>
      </c>
      <c r="P382">
        <v>2</v>
      </c>
      <c r="Q382" t="s">
        <v>73</v>
      </c>
      <c r="R382">
        <v>48</v>
      </c>
      <c r="S382">
        <v>8</v>
      </c>
      <c r="T382">
        <v>1</v>
      </c>
      <c r="U382">
        <v>1612</v>
      </c>
      <c r="V382">
        <v>720</v>
      </c>
      <c r="W382" t="str" cm="1">
        <f t="array" ref="W382">_xlfn.IFS(smartphones_data_clean!C382&gt;Quartile!$A$4,"💎 Ultra Premium Brand",smartphones_data_clean!C382&gt;Quartile!$A$3,"🪙 Premium Brand",smartphones_data_clean!C382&gt;Quartile!$A$2,"🔥Affordable Brand",TRUE,"✨ Bronze Brand")</f>
        <v>🔥Affordable Brand</v>
      </c>
      <c r="X382" t="str" cm="1">
        <f t="array" ref="X382">_xlfn.IFS(D382&lt;=Quartile!$D$2,"Low rating",D382&lt;=Quartile!$D$3,"Medium rating",D382&lt;=Quartile!$D$4,"High rating",TRUE,"Extra High Rating")</f>
        <v>Medium rating</v>
      </c>
      <c r="Y382">
        <f t="shared" si="10"/>
        <v>1036.3999999999999</v>
      </c>
      <c r="Z382" s="14">
        <f t="shared" si="11"/>
        <v>6.0968292252485436E-2</v>
      </c>
    </row>
    <row r="383" spans="1:26" x14ac:dyDescent="0.25">
      <c r="A383" t="s">
        <v>383</v>
      </c>
      <c r="B383" t="s">
        <v>444</v>
      </c>
      <c r="C383">
        <v>29990</v>
      </c>
      <c r="D383" s="1">
        <v>8.1</v>
      </c>
      <c r="E383">
        <v>1</v>
      </c>
      <c r="F383" t="s">
        <v>72</v>
      </c>
      <c r="G383">
        <v>8</v>
      </c>
      <c r="H383">
        <v>2.84</v>
      </c>
      <c r="I383" s="2">
        <v>5000</v>
      </c>
      <c r="J383">
        <v>1</v>
      </c>
      <c r="K383">
        <v>80</v>
      </c>
      <c r="L383">
        <v>8</v>
      </c>
      <c r="M383">
        <v>128</v>
      </c>
      <c r="N383">
        <v>6.62</v>
      </c>
      <c r="O383">
        <v>120</v>
      </c>
      <c r="P383">
        <v>3</v>
      </c>
      <c r="Q383" t="s">
        <v>73</v>
      </c>
      <c r="R383">
        <v>50</v>
      </c>
      <c r="S383">
        <v>16</v>
      </c>
      <c r="T383">
        <v>0</v>
      </c>
      <c r="U383">
        <v>2400</v>
      </c>
      <c r="V383">
        <v>1080</v>
      </c>
      <c r="W383" t="str" cm="1">
        <f t="array" ref="W383">_xlfn.IFS(smartphones_data_clean!C383&gt;Quartile!$A$4,"💎 Ultra Premium Brand",smartphones_data_clean!C383&gt;Quartile!$A$3,"🪙 Premium Brand",smartphones_data_clean!C383&gt;Quartile!$A$2,"🔥Affordable Brand",TRUE,"✨ Bronze Brand")</f>
        <v>🪙 Premium Brand</v>
      </c>
      <c r="X383" t="str" cm="1">
        <f t="array" ref="X383">_xlfn.IFS(D383&lt;=Quartile!$D$2,"Low rating",D383&lt;=Quartile!$D$3,"Medium rating",D383&lt;=Quartile!$D$4,"High rating",TRUE,"Extra High Rating")</f>
        <v>High rating</v>
      </c>
      <c r="Y383">
        <f t="shared" si="10"/>
        <v>1042.71</v>
      </c>
      <c r="Z383" s="14">
        <f t="shared" si="11"/>
        <v>3.4768589529843283E-2</v>
      </c>
    </row>
    <row r="384" spans="1:26" x14ac:dyDescent="0.25">
      <c r="A384" t="s">
        <v>383</v>
      </c>
      <c r="B384" t="s">
        <v>445</v>
      </c>
      <c r="C384">
        <v>16990</v>
      </c>
      <c r="D384" s="1">
        <v>7.8</v>
      </c>
      <c r="E384">
        <v>1</v>
      </c>
      <c r="F384" t="s">
        <v>72</v>
      </c>
      <c r="G384">
        <v>8</v>
      </c>
      <c r="H384">
        <v>2.2000000000000002</v>
      </c>
      <c r="I384" s="2">
        <v>5000</v>
      </c>
      <c r="J384">
        <v>1</v>
      </c>
      <c r="K384">
        <v>67</v>
      </c>
      <c r="L384">
        <v>6</v>
      </c>
      <c r="M384">
        <v>128</v>
      </c>
      <c r="N384">
        <v>6.59</v>
      </c>
      <c r="O384">
        <v>120</v>
      </c>
      <c r="P384">
        <v>3</v>
      </c>
      <c r="Q384" t="s">
        <v>73</v>
      </c>
      <c r="R384">
        <v>64</v>
      </c>
      <c r="S384">
        <v>16</v>
      </c>
      <c r="T384">
        <v>0</v>
      </c>
      <c r="U384">
        <v>2412</v>
      </c>
      <c r="V384">
        <v>1080</v>
      </c>
      <c r="W384" t="str" cm="1">
        <f t="array" ref="W384">_xlfn.IFS(smartphones_data_clean!C384&gt;Quartile!$A$4,"💎 Ultra Premium Brand",smartphones_data_clean!C384&gt;Quartile!$A$3,"🪙 Premium Brand",smartphones_data_clean!C384&gt;Quartile!$A$2,"🔥Affordable Brand",TRUE,"✨ Bronze Brand")</f>
        <v>🔥Affordable Brand</v>
      </c>
      <c r="X384" t="str" cm="1">
        <f t="array" ref="X384">_xlfn.IFS(D384&lt;=Quartile!$D$2,"Low rating",D384&lt;=Quartile!$D$3,"Medium rating",D384&lt;=Quartile!$D$4,"High rating",TRUE,"Extra High Rating")</f>
        <v>Medium rating</v>
      </c>
      <c r="Y384">
        <f t="shared" si="10"/>
        <v>1040.8500000000001</v>
      </c>
      <c r="Z384" s="14">
        <f t="shared" si="11"/>
        <v>6.1262507357268993E-2</v>
      </c>
    </row>
    <row r="385" spans="1:26" x14ac:dyDescent="0.25">
      <c r="A385" t="s">
        <v>383</v>
      </c>
      <c r="B385" t="s">
        <v>446</v>
      </c>
      <c r="C385">
        <v>19990</v>
      </c>
      <c r="D385" s="1">
        <v>8.1999999999999993</v>
      </c>
      <c r="E385">
        <v>0</v>
      </c>
      <c r="F385" t="s">
        <v>72</v>
      </c>
      <c r="G385">
        <v>8</v>
      </c>
      <c r="H385">
        <v>2.2000000000000002</v>
      </c>
      <c r="I385" s="2">
        <v>4000</v>
      </c>
      <c r="J385">
        <v>1</v>
      </c>
      <c r="K385">
        <v>30</v>
      </c>
      <c r="L385">
        <v>8</v>
      </c>
      <c r="M385">
        <v>128</v>
      </c>
      <c r="N385">
        <v>6.4</v>
      </c>
      <c r="O385">
        <v>60</v>
      </c>
      <c r="P385">
        <v>4</v>
      </c>
      <c r="Q385" t="s">
        <v>73</v>
      </c>
      <c r="R385">
        <v>64</v>
      </c>
      <c r="S385">
        <v>32</v>
      </c>
      <c r="T385">
        <v>1</v>
      </c>
      <c r="U385">
        <v>2340</v>
      </c>
      <c r="V385">
        <v>1080</v>
      </c>
      <c r="W385" t="str" cm="1">
        <f t="array" ref="W385">_xlfn.IFS(smartphones_data_clean!C385&gt;Quartile!$A$4,"💎 Ultra Premium Brand",smartphones_data_clean!C385&gt;Quartile!$A$3,"🪙 Premium Brand",smartphones_data_clean!C385&gt;Quartile!$A$2,"🔥Affordable Brand",TRUE,"✨ Bronze Brand")</f>
        <v>🔥Affordable Brand</v>
      </c>
      <c r="X385" t="str" cm="1">
        <f t="array" ref="X385">_xlfn.IFS(D385&lt;=Quartile!$D$2,"Low rating",D385&lt;=Quartile!$D$3,"Medium rating",D385&lt;=Quartile!$D$4,"High rating",TRUE,"Extra High Rating")</f>
        <v>High rating</v>
      </c>
      <c r="Y385">
        <f t="shared" si="10"/>
        <v>834.55000000000007</v>
      </c>
      <c r="Z385" s="14">
        <f t="shared" si="11"/>
        <v>4.1748374187093547E-2</v>
      </c>
    </row>
    <row r="386" spans="1:26" x14ac:dyDescent="0.25">
      <c r="A386" t="s">
        <v>383</v>
      </c>
      <c r="B386" t="s">
        <v>447</v>
      </c>
      <c r="C386">
        <v>32999</v>
      </c>
      <c r="D386" s="1">
        <v>8.4</v>
      </c>
      <c r="E386">
        <v>1</v>
      </c>
      <c r="F386" t="s">
        <v>72</v>
      </c>
      <c r="G386">
        <v>8</v>
      </c>
      <c r="H386">
        <v>2.5</v>
      </c>
      <c r="I386" s="2">
        <v>5000</v>
      </c>
      <c r="J386">
        <v>1</v>
      </c>
      <c r="K386">
        <v>120</v>
      </c>
      <c r="L386">
        <v>8</v>
      </c>
      <c r="M386">
        <v>256</v>
      </c>
      <c r="N386">
        <v>6.73</v>
      </c>
      <c r="O386">
        <v>120</v>
      </c>
      <c r="P386">
        <v>3</v>
      </c>
      <c r="Q386" t="s">
        <v>73</v>
      </c>
      <c r="R386">
        <v>50</v>
      </c>
      <c r="S386">
        <v>32</v>
      </c>
      <c r="T386">
        <v>0</v>
      </c>
      <c r="U386">
        <v>2412</v>
      </c>
      <c r="V386">
        <v>1080</v>
      </c>
      <c r="W386" t="str" cm="1">
        <f t="array" ref="W386">_xlfn.IFS(smartphones_data_clean!C386&gt;Quartile!$A$4,"💎 Ultra Premium Brand",smartphones_data_clean!C386&gt;Quartile!$A$3,"🪙 Premium Brand",smartphones_data_clean!C386&gt;Quartile!$A$2,"🔥Affordable Brand",TRUE,"✨ Bronze Brand")</f>
        <v>🪙 Premium Brand</v>
      </c>
      <c r="X386" t="str" cm="1">
        <f t="array" ref="X386">_xlfn.IFS(D386&lt;=Quartile!$D$2,"Low rating",D386&lt;=Quartile!$D$3,"Medium rating",D386&lt;=Quartile!$D$4,"High rating",TRUE,"Extra High Rating")</f>
        <v>High rating</v>
      </c>
      <c r="Y386">
        <f t="shared" ref="Y386:Y449" si="12">((G386*0.1)+ (H386*0.25)+(I386*0.2)+(K386*0.1)+(L386*0.2)+(M386*0.2)+(O386*0.05))</f>
        <v>1072.2249999999999</v>
      </c>
      <c r="Z386" s="14">
        <f t="shared" ref="Z386:Z449" si="13">Y386/C386</f>
        <v>3.2492651292463405E-2</v>
      </c>
    </row>
    <row r="387" spans="1:26" x14ac:dyDescent="0.25">
      <c r="A387" t="s">
        <v>383</v>
      </c>
      <c r="B387" t="s">
        <v>448</v>
      </c>
      <c r="C387">
        <v>42990</v>
      </c>
      <c r="D387" s="1">
        <v>8.6</v>
      </c>
      <c r="E387">
        <v>1</v>
      </c>
      <c r="F387" t="s">
        <v>76</v>
      </c>
      <c r="G387">
        <v>8</v>
      </c>
      <c r="H387">
        <v>3.05</v>
      </c>
      <c r="I387" s="2">
        <v>5000</v>
      </c>
      <c r="J387">
        <v>1</v>
      </c>
      <c r="K387">
        <v>120</v>
      </c>
      <c r="L387">
        <v>16</v>
      </c>
      <c r="M387">
        <v>256</v>
      </c>
      <c r="N387">
        <v>6.73</v>
      </c>
      <c r="O387">
        <v>120</v>
      </c>
      <c r="P387">
        <v>2</v>
      </c>
      <c r="Q387" t="s">
        <v>73</v>
      </c>
      <c r="R387">
        <v>50</v>
      </c>
      <c r="S387">
        <v>32</v>
      </c>
      <c r="T387">
        <v>0</v>
      </c>
      <c r="U387">
        <v>2412</v>
      </c>
      <c r="V387">
        <v>1080</v>
      </c>
      <c r="W387" t="str" cm="1">
        <f t="array" ref="W387">_xlfn.IFS(smartphones_data_clean!C387&gt;Quartile!$A$4,"💎 Ultra Premium Brand",smartphones_data_clean!C387&gt;Quartile!$A$3,"🪙 Premium Brand",smartphones_data_clean!C387&gt;Quartile!$A$2,"🔥Affordable Brand",TRUE,"✨ Bronze Brand")</f>
        <v>💎 Ultra Premium Brand</v>
      </c>
      <c r="X387" t="str" cm="1">
        <f t="array" ref="X387">_xlfn.IFS(D387&lt;=Quartile!$D$2,"Low rating",D387&lt;=Quartile!$D$3,"Medium rating",D387&lt;=Quartile!$D$4,"High rating",TRUE,"Extra High Rating")</f>
        <v>Extra High Rating</v>
      </c>
      <c r="Y387">
        <f t="shared" si="12"/>
        <v>1073.9625000000001</v>
      </c>
      <c r="Z387" s="14">
        <f t="shared" si="13"/>
        <v>2.4981681786461971E-2</v>
      </c>
    </row>
    <row r="388" spans="1:26" x14ac:dyDescent="0.25">
      <c r="A388" t="s">
        <v>383</v>
      </c>
      <c r="B388" t="s">
        <v>449</v>
      </c>
      <c r="C388">
        <v>58990</v>
      </c>
      <c r="D388" s="1">
        <v>8.8000000000000007</v>
      </c>
      <c r="E388">
        <v>1</v>
      </c>
      <c r="F388" t="s">
        <v>72</v>
      </c>
      <c r="G388">
        <v>8</v>
      </c>
      <c r="H388">
        <v>3.2</v>
      </c>
      <c r="I388" s="2">
        <v>4700</v>
      </c>
      <c r="J388">
        <v>1</v>
      </c>
      <c r="K388">
        <v>80</v>
      </c>
      <c r="L388">
        <v>12</v>
      </c>
      <c r="M388">
        <v>256</v>
      </c>
      <c r="N388">
        <v>6.73</v>
      </c>
      <c r="O388">
        <v>120</v>
      </c>
      <c r="P388">
        <v>4</v>
      </c>
      <c r="Q388" t="s">
        <v>73</v>
      </c>
      <c r="R388">
        <v>64</v>
      </c>
      <c r="S388">
        <v>32</v>
      </c>
      <c r="T388">
        <v>0</v>
      </c>
      <c r="U388">
        <v>2412</v>
      </c>
      <c r="V388">
        <v>1080</v>
      </c>
      <c r="W388" t="str" cm="1">
        <f t="array" ref="W388">_xlfn.IFS(smartphones_data_clean!C388&gt;Quartile!$A$4,"💎 Ultra Premium Brand",smartphones_data_clean!C388&gt;Quartile!$A$3,"🪙 Premium Brand",smartphones_data_clean!C388&gt;Quartile!$A$2,"🔥Affordable Brand",TRUE,"✨ Bronze Brand")</f>
        <v>💎 Ultra Premium Brand</v>
      </c>
      <c r="X388" t="str" cm="1">
        <f t="array" ref="X388">_xlfn.IFS(D388&lt;=Quartile!$D$2,"Low rating",D388&lt;=Quartile!$D$3,"Medium rating",D388&lt;=Quartile!$D$4,"High rating",TRUE,"Extra High Rating")</f>
        <v>Extra High Rating</v>
      </c>
      <c r="Y388">
        <f t="shared" si="12"/>
        <v>1009.2</v>
      </c>
      <c r="Z388" s="14">
        <f t="shared" si="13"/>
        <v>1.7107984404136294E-2</v>
      </c>
    </row>
    <row r="389" spans="1:26" x14ac:dyDescent="0.25">
      <c r="A389" t="s">
        <v>383</v>
      </c>
      <c r="B389" t="s">
        <v>450</v>
      </c>
      <c r="C389">
        <v>29990</v>
      </c>
      <c r="D389" s="1">
        <v>8.3000000000000007</v>
      </c>
      <c r="E389">
        <v>1</v>
      </c>
      <c r="F389" t="s">
        <v>72</v>
      </c>
      <c r="G389">
        <v>8</v>
      </c>
      <c r="H389">
        <v>2.4</v>
      </c>
      <c r="I389" s="2">
        <v>4300</v>
      </c>
      <c r="J389">
        <v>1</v>
      </c>
      <c r="K389">
        <v>65</v>
      </c>
      <c r="L389">
        <v>8</v>
      </c>
      <c r="M389">
        <v>128</v>
      </c>
      <c r="N389">
        <v>6.43</v>
      </c>
      <c r="O389">
        <v>60</v>
      </c>
      <c r="P389">
        <v>4</v>
      </c>
      <c r="Q389" t="s">
        <v>73</v>
      </c>
      <c r="R389">
        <v>64</v>
      </c>
      <c r="S389">
        <v>32</v>
      </c>
      <c r="T389">
        <v>0</v>
      </c>
      <c r="U389">
        <v>2400</v>
      </c>
      <c r="V389">
        <v>1080</v>
      </c>
      <c r="W389" t="str" cm="1">
        <f t="array" ref="W389">_xlfn.IFS(smartphones_data_clean!C389&gt;Quartile!$A$4,"💎 Ultra Premium Brand",smartphones_data_clean!C389&gt;Quartile!$A$3,"🪙 Premium Brand",smartphones_data_clean!C389&gt;Quartile!$A$2,"🔥Affordable Brand",TRUE,"✨ Bronze Brand")</f>
        <v>🪙 Premium Brand</v>
      </c>
      <c r="X389" t="str" cm="1">
        <f t="array" ref="X389">_xlfn.IFS(D389&lt;=Quartile!$D$2,"Low rating",D389&lt;=Quartile!$D$3,"Medium rating",D389&lt;=Quartile!$D$4,"High rating",TRUE,"Extra High Rating")</f>
        <v>High rating</v>
      </c>
      <c r="Y389">
        <f t="shared" si="12"/>
        <v>898.1</v>
      </c>
      <c r="Z389" s="14">
        <f t="shared" si="13"/>
        <v>2.9946648882960988E-2</v>
      </c>
    </row>
    <row r="390" spans="1:26" x14ac:dyDescent="0.25">
      <c r="A390" t="s">
        <v>383</v>
      </c>
      <c r="B390" t="s">
        <v>451</v>
      </c>
      <c r="C390">
        <v>38700</v>
      </c>
      <c r="D390" s="1">
        <v>8.4</v>
      </c>
      <c r="E390">
        <v>1</v>
      </c>
      <c r="F390" t="s">
        <v>76</v>
      </c>
      <c r="G390">
        <v>8</v>
      </c>
      <c r="H390">
        <v>2.6</v>
      </c>
      <c r="I390" s="2">
        <v>4350</v>
      </c>
      <c r="J390">
        <v>1</v>
      </c>
      <c r="K390">
        <v>65</v>
      </c>
      <c r="L390">
        <v>8</v>
      </c>
      <c r="M390">
        <v>128</v>
      </c>
      <c r="N390">
        <v>6.53</v>
      </c>
      <c r="O390">
        <v>90</v>
      </c>
      <c r="P390">
        <v>4</v>
      </c>
      <c r="Q390" t="s">
        <v>73</v>
      </c>
      <c r="R390">
        <v>64</v>
      </c>
      <c r="S390">
        <v>32</v>
      </c>
      <c r="T390">
        <v>0</v>
      </c>
      <c r="U390">
        <v>2400</v>
      </c>
      <c r="V390">
        <v>1080</v>
      </c>
      <c r="W390" t="str" cm="1">
        <f t="array" ref="W390">_xlfn.IFS(smartphones_data_clean!C390&gt;Quartile!$A$4,"💎 Ultra Premium Brand",smartphones_data_clean!C390&gt;Quartile!$A$3,"🪙 Premium Brand",smartphones_data_clean!C390&gt;Quartile!$A$2,"🔥Affordable Brand",TRUE,"✨ Bronze Brand")</f>
        <v>💎 Ultra Premium Brand</v>
      </c>
      <c r="X390" t="str" cm="1">
        <f t="array" ref="X390">_xlfn.IFS(D390&lt;=Quartile!$D$2,"Low rating",D390&lt;=Quartile!$D$3,"Medium rating",D390&lt;=Quartile!$D$4,"High rating",TRUE,"Extra High Rating")</f>
        <v>High rating</v>
      </c>
      <c r="Y390">
        <f t="shared" si="12"/>
        <v>909.65000000000009</v>
      </c>
      <c r="Z390" s="14">
        <f t="shared" si="13"/>
        <v>2.3505167958656332E-2</v>
      </c>
    </row>
    <row r="391" spans="1:26" x14ac:dyDescent="0.25">
      <c r="A391" t="s">
        <v>383</v>
      </c>
      <c r="B391" t="s">
        <v>452</v>
      </c>
      <c r="C391">
        <v>22990</v>
      </c>
      <c r="D391" s="1">
        <v>8</v>
      </c>
      <c r="E391">
        <v>1</v>
      </c>
      <c r="F391" t="s">
        <v>72</v>
      </c>
      <c r="G391">
        <v>8</v>
      </c>
      <c r="H391">
        <v>2.4</v>
      </c>
      <c r="I391" s="2">
        <v>4000</v>
      </c>
      <c r="J391">
        <v>1</v>
      </c>
      <c r="K391">
        <v>18</v>
      </c>
      <c r="L391">
        <v>6</v>
      </c>
      <c r="M391">
        <v>128</v>
      </c>
      <c r="N391">
        <v>6.5</v>
      </c>
      <c r="O391">
        <v>90</v>
      </c>
      <c r="P391">
        <v>4</v>
      </c>
      <c r="Q391" t="s">
        <v>73</v>
      </c>
      <c r="R391">
        <v>64</v>
      </c>
      <c r="S391">
        <v>16</v>
      </c>
      <c r="T391">
        <v>1</v>
      </c>
      <c r="U391">
        <v>2400</v>
      </c>
      <c r="V391">
        <v>1080</v>
      </c>
      <c r="W391" t="str" cm="1">
        <f t="array" ref="W391">_xlfn.IFS(smartphones_data_clean!C391&gt;Quartile!$A$4,"💎 Ultra Premium Brand",smartphones_data_clean!C391&gt;Quartile!$A$3,"🪙 Premium Brand",smartphones_data_clean!C391&gt;Quartile!$A$2,"🔥Affordable Brand",TRUE,"✨ Bronze Brand")</f>
        <v>🪙 Premium Brand</v>
      </c>
      <c r="X391" t="str" cm="1">
        <f t="array" ref="X391">_xlfn.IFS(D391&lt;=Quartile!$D$2,"Low rating",D391&lt;=Quartile!$D$3,"Medium rating",D391&lt;=Quartile!$D$4,"High rating",TRUE,"Extra High Rating")</f>
        <v>High rating</v>
      </c>
      <c r="Y391">
        <f t="shared" si="12"/>
        <v>834.5</v>
      </c>
      <c r="Z391" s="14">
        <f t="shared" si="13"/>
        <v>3.6298390604610702E-2</v>
      </c>
    </row>
    <row r="392" spans="1:26" x14ac:dyDescent="0.25">
      <c r="A392" t="s">
        <v>383</v>
      </c>
      <c r="B392" t="s">
        <v>453</v>
      </c>
      <c r="C392">
        <v>26380</v>
      </c>
      <c r="D392" s="1">
        <v>8.3000000000000007</v>
      </c>
      <c r="E392">
        <v>1</v>
      </c>
      <c r="F392" t="s">
        <v>76</v>
      </c>
      <c r="G392">
        <v>8</v>
      </c>
      <c r="H392">
        <v>2</v>
      </c>
      <c r="I392" s="2">
        <v>4300</v>
      </c>
      <c r="J392">
        <v>1</v>
      </c>
      <c r="K392">
        <v>65</v>
      </c>
      <c r="L392">
        <v>8</v>
      </c>
      <c r="M392">
        <v>128</v>
      </c>
      <c r="N392">
        <v>6.43</v>
      </c>
      <c r="O392">
        <v>90</v>
      </c>
      <c r="P392">
        <v>3</v>
      </c>
      <c r="Q392" t="s">
        <v>73</v>
      </c>
      <c r="R392">
        <v>64</v>
      </c>
      <c r="S392">
        <v>32</v>
      </c>
      <c r="T392">
        <v>0</v>
      </c>
      <c r="U392">
        <v>2400</v>
      </c>
      <c r="V392">
        <v>1080</v>
      </c>
      <c r="W392" t="str" cm="1">
        <f t="array" ref="W392">_xlfn.IFS(smartphones_data_clean!C392&gt;Quartile!$A$4,"💎 Ultra Premium Brand",smartphones_data_clean!C392&gt;Quartile!$A$3,"🪙 Premium Brand",smartphones_data_clean!C392&gt;Quartile!$A$2,"🔥Affordable Brand",TRUE,"✨ Bronze Brand")</f>
        <v>🪙 Premium Brand</v>
      </c>
      <c r="X392" t="str" cm="1">
        <f t="array" ref="X392">_xlfn.IFS(D392&lt;=Quartile!$D$2,"Low rating",D392&lt;=Quartile!$D$3,"Medium rating",D392&lt;=Quartile!$D$4,"High rating",TRUE,"Extra High Rating")</f>
        <v>High rating</v>
      </c>
      <c r="Y392">
        <f t="shared" si="12"/>
        <v>899.5</v>
      </c>
      <c r="Z392" s="14">
        <f t="shared" si="13"/>
        <v>3.4097801364670208E-2</v>
      </c>
    </row>
    <row r="393" spans="1:26" x14ac:dyDescent="0.25">
      <c r="A393" t="s">
        <v>383</v>
      </c>
      <c r="B393" t="s">
        <v>454</v>
      </c>
      <c r="C393">
        <v>36760</v>
      </c>
      <c r="D393" s="1">
        <v>8.6999999999999993</v>
      </c>
      <c r="E393">
        <v>1</v>
      </c>
      <c r="F393" t="s">
        <v>76</v>
      </c>
      <c r="G393">
        <v>8</v>
      </c>
      <c r="H393">
        <v>3</v>
      </c>
      <c r="I393" s="2">
        <v>4500</v>
      </c>
      <c r="J393">
        <v>1</v>
      </c>
      <c r="K393">
        <v>65</v>
      </c>
      <c r="L393">
        <v>12</v>
      </c>
      <c r="M393">
        <v>256</v>
      </c>
      <c r="N393">
        <v>6.55</v>
      </c>
      <c r="O393">
        <v>90</v>
      </c>
      <c r="P393">
        <v>4</v>
      </c>
      <c r="Q393" t="s">
        <v>73</v>
      </c>
      <c r="R393">
        <v>64</v>
      </c>
      <c r="S393">
        <v>32</v>
      </c>
      <c r="T393">
        <v>0</v>
      </c>
      <c r="U393">
        <v>2400</v>
      </c>
      <c r="V393">
        <v>1080</v>
      </c>
      <c r="W393" t="str" cm="1">
        <f t="array" ref="W393">_xlfn.IFS(smartphones_data_clean!C393&gt;Quartile!$A$4,"💎 Ultra Premium Brand",smartphones_data_clean!C393&gt;Quartile!$A$3,"🪙 Premium Brand",smartphones_data_clean!C393&gt;Quartile!$A$2,"🔥Affordable Brand",TRUE,"✨ Bronze Brand")</f>
        <v>💎 Ultra Premium Brand</v>
      </c>
      <c r="X393" t="str" cm="1">
        <f t="array" ref="X393">_xlfn.IFS(D393&lt;=Quartile!$D$2,"Low rating",D393&lt;=Quartile!$D$3,"Medium rating",D393&lt;=Quartile!$D$4,"High rating",TRUE,"Extra High Rating")</f>
        <v>Extra High Rating</v>
      </c>
      <c r="Y393">
        <f t="shared" si="12"/>
        <v>966.15</v>
      </c>
      <c r="Z393" s="14">
        <f t="shared" si="13"/>
        <v>2.6282644178454842E-2</v>
      </c>
    </row>
    <row r="394" spans="1:26" x14ac:dyDescent="0.25">
      <c r="A394" t="s">
        <v>383</v>
      </c>
      <c r="B394" t="s">
        <v>455</v>
      </c>
      <c r="C394">
        <v>44990</v>
      </c>
      <c r="D394" s="1">
        <v>8.6999999999999993</v>
      </c>
      <c r="E394">
        <v>1</v>
      </c>
      <c r="F394" t="s">
        <v>72</v>
      </c>
      <c r="G394">
        <v>8</v>
      </c>
      <c r="H394">
        <v>3.2</v>
      </c>
      <c r="I394" s="2">
        <v>4500</v>
      </c>
      <c r="J394">
        <v>1</v>
      </c>
      <c r="K394">
        <v>65</v>
      </c>
      <c r="L394">
        <v>8</v>
      </c>
      <c r="M394">
        <v>128</v>
      </c>
      <c r="N394">
        <v>6.55</v>
      </c>
      <c r="O394">
        <v>90</v>
      </c>
      <c r="P394">
        <v>4</v>
      </c>
      <c r="Q394" t="s">
        <v>73</v>
      </c>
      <c r="R394">
        <v>50</v>
      </c>
      <c r="S394">
        <v>32</v>
      </c>
      <c r="T394">
        <v>0</v>
      </c>
      <c r="U394">
        <v>2400</v>
      </c>
      <c r="V394">
        <v>1080</v>
      </c>
      <c r="W394" t="str" cm="1">
        <f t="array" ref="W394">_xlfn.IFS(smartphones_data_clean!C394&gt;Quartile!$A$4,"💎 Ultra Premium Brand",smartphones_data_clean!C394&gt;Quartile!$A$3,"🪙 Premium Brand",smartphones_data_clean!C394&gt;Quartile!$A$2,"🔥Affordable Brand",TRUE,"✨ Bronze Brand")</f>
        <v>💎 Ultra Premium Brand</v>
      </c>
      <c r="X394" t="str" cm="1">
        <f t="array" ref="X394">_xlfn.IFS(D394&lt;=Quartile!$D$2,"Low rating",D394&lt;=Quartile!$D$3,"Medium rating",D394&lt;=Quartile!$D$4,"High rating",TRUE,"Extra High Rating")</f>
        <v>Extra High Rating</v>
      </c>
      <c r="Y394">
        <f t="shared" si="12"/>
        <v>939.80000000000007</v>
      </c>
      <c r="Z394" s="14">
        <f t="shared" si="13"/>
        <v>2.0889086463658592E-2</v>
      </c>
    </row>
    <row r="395" spans="1:26" x14ac:dyDescent="0.25">
      <c r="A395" t="s">
        <v>383</v>
      </c>
      <c r="B395" t="s">
        <v>456</v>
      </c>
      <c r="C395">
        <v>32990</v>
      </c>
      <c r="D395" s="1">
        <v>8.4</v>
      </c>
      <c r="E395">
        <v>1</v>
      </c>
      <c r="F395" t="s">
        <v>76</v>
      </c>
      <c r="G395">
        <v>8</v>
      </c>
      <c r="H395">
        <v>3</v>
      </c>
      <c r="I395" s="2">
        <v>4500</v>
      </c>
      <c r="J395">
        <v>1</v>
      </c>
      <c r="K395">
        <v>80</v>
      </c>
      <c r="L395">
        <v>8</v>
      </c>
      <c r="M395">
        <v>128</v>
      </c>
      <c r="N395">
        <v>6.43</v>
      </c>
      <c r="O395">
        <v>90</v>
      </c>
      <c r="P395">
        <v>3</v>
      </c>
      <c r="Q395" t="s">
        <v>73</v>
      </c>
      <c r="R395">
        <v>50</v>
      </c>
      <c r="S395">
        <v>32</v>
      </c>
      <c r="T395">
        <v>0</v>
      </c>
      <c r="U395">
        <v>2400</v>
      </c>
      <c r="V395">
        <v>1080</v>
      </c>
      <c r="W395" t="str" cm="1">
        <f t="array" ref="W395">_xlfn.IFS(smartphones_data_clean!C395&gt;Quartile!$A$4,"💎 Ultra Premium Brand",smartphones_data_clean!C395&gt;Quartile!$A$3,"🪙 Premium Brand",smartphones_data_clean!C395&gt;Quartile!$A$2,"🔥Affordable Brand",TRUE,"✨ Bronze Brand")</f>
        <v>🪙 Premium Brand</v>
      </c>
      <c r="X395" t="str" cm="1">
        <f t="array" ref="X395">_xlfn.IFS(D395&lt;=Quartile!$D$2,"Low rating",D395&lt;=Quartile!$D$3,"Medium rating",D395&lt;=Quartile!$D$4,"High rating",TRUE,"Extra High Rating")</f>
        <v>High rating</v>
      </c>
      <c r="Y395">
        <f t="shared" si="12"/>
        <v>941.25</v>
      </c>
      <c r="Z395" s="14">
        <f t="shared" si="13"/>
        <v>2.8531373143376781E-2</v>
      </c>
    </row>
    <row r="396" spans="1:26" x14ac:dyDescent="0.25">
      <c r="A396" t="s">
        <v>383</v>
      </c>
      <c r="B396" t="s">
        <v>457</v>
      </c>
      <c r="C396">
        <v>42990</v>
      </c>
      <c r="D396" s="1">
        <v>8.5</v>
      </c>
      <c r="E396">
        <v>1</v>
      </c>
      <c r="F396" t="s">
        <v>76</v>
      </c>
      <c r="G396">
        <v>8</v>
      </c>
      <c r="H396">
        <v>2.85</v>
      </c>
      <c r="I396" s="2">
        <v>4500</v>
      </c>
      <c r="J396">
        <v>1</v>
      </c>
      <c r="K396">
        <v>80</v>
      </c>
      <c r="L396">
        <v>8</v>
      </c>
      <c r="M396">
        <v>256</v>
      </c>
      <c r="N396">
        <v>6.7</v>
      </c>
      <c r="O396">
        <v>120</v>
      </c>
      <c r="P396">
        <v>3</v>
      </c>
      <c r="Q396" t="s">
        <v>73</v>
      </c>
      <c r="R396">
        <v>50</v>
      </c>
      <c r="S396">
        <v>32</v>
      </c>
      <c r="T396">
        <v>0</v>
      </c>
      <c r="U396">
        <v>2412</v>
      </c>
      <c r="V396">
        <v>1080</v>
      </c>
      <c r="W396" t="str" cm="1">
        <f t="array" ref="W396">_xlfn.IFS(smartphones_data_clean!C396&gt;Quartile!$A$4,"💎 Ultra Premium Brand",smartphones_data_clean!C396&gt;Quartile!$A$3,"🪙 Premium Brand",smartphones_data_clean!C396&gt;Quartile!$A$2,"🔥Affordable Brand",TRUE,"✨ Bronze Brand")</f>
        <v>💎 Ultra Premium Brand</v>
      </c>
      <c r="X396" t="str" cm="1">
        <f t="array" ref="X396">_xlfn.IFS(D396&lt;=Quartile!$D$2,"Low rating",D396&lt;=Quartile!$D$3,"Medium rating",D396&lt;=Quartile!$D$4,"High rating",TRUE,"Extra High Rating")</f>
        <v>Extra High Rating</v>
      </c>
      <c r="Y396">
        <f t="shared" si="12"/>
        <v>968.31250000000011</v>
      </c>
      <c r="Z396" s="14">
        <f t="shared" si="13"/>
        <v>2.2524133519423124E-2</v>
      </c>
    </row>
    <row r="397" spans="1:26" x14ac:dyDescent="0.25">
      <c r="A397" t="s">
        <v>383</v>
      </c>
      <c r="B397" t="s">
        <v>458</v>
      </c>
      <c r="C397">
        <v>45999</v>
      </c>
      <c r="D397" s="1">
        <v>8.6</v>
      </c>
      <c r="E397">
        <v>1</v>
      </c>
      <c r="F397" t="s">
        <v>76</v>
      </c>
      <c r="G397">
        <v>8</v>
      </c>
      <c r="H397">
        <v>2.85</v>
      </c>
      <c r="I397" s="2">
        <v>4500</v>
      </c>
      <c r="J397">
        <v>1</v>
      </c>
      <c r="K397">
        <v>80</v>
      </c>
      <c r="L397">
        <v>12</v>
      </c>
      <c r="M397">
        <v>256</v>
      </c>
      <c r="N397">
        <v>6.7</v>
      </c>
      <c r="O397">
        <v>120</v>
      </c>
      <c r="P397">
        <v>3</v>
      </c>
      <c r="Q397" t="s">
        <v>73</v>
      </c>
      <c r="R397">
        <v>50</v>
      </c>
      <c r="S397">
        <v>32</v>
      </c>
      <c r="T397">
        <v>0</v>
      </c>
      <c r="U397">
        <v>2412</v>
      </c>
      <c r="V397">
        <v>1080</v>
      </c>
      <c r="W397" t="str" cm="1">
        <f t="array" ref="W397">_xlfn.IFS(smartphones_data_clean!C397&gt;Quartile!$A$4,"💎 Ultra Premium Brand",smartphones_data_clean!C397&gt;Quartile!$A$3,"🪙 Premium Brand",smartphones_data_clean!C397&gt;Quartile!$A$2,"🔥Affordable Brand",TRUE,"✨ Bronze Brand")</f>
        <v>💎 Ultra Premium Brand</v>
      </c>
      <c r="X397" t="str" cm="1">
        <f t="array" ref="X397">_xlfn.IFS(D397&lt;=Quartile!$D$2,"Low rating",D397&lt;=Quartile!$D$3,"Medium rating",D397&lt;=Quartile!$D$4,"High rating",TRUE,"Extra High Rating")</f>
        <v>Extra High Rating</v>
      </c>
      <c r="Y397">
        <f t="shared" si="12"/>
        <v>969.11250000000007</v>
      </c>
      <c r="Z397" s="14">
        <f t="shared" si="13"/>
        <v>2.1068121046109698E-2</v>
      </c>
    </row>
    <row r="398" spans="1:26" x14ac:dyDescent="0.25">
      <c r="A398" t="s">
        <v>383</v>
      </c>
      <c r="B398" t="s">
        <v>459</v>
      </c>
      <c r="C398">
        <v>45999</v>
      </c>
      <c r="D398" s="1">
        <v>8.6</v>
      </c>
      <c r="E398">
        <v>1</v>
      </c>
      <c r="F398" t="s">
        <v>76</v>
      </c>
      <c r="G398">
        <v>8</v>
      </c>
      <c r="H398">
        <v>2.85</v>
      </c>
      <c r="I398" s="2">
        <v>4500</v>
      </c>
      <c r="J398">
        <v>1</v>
      </c>
      <c r="K398">
        <v>80</v>
      </c>
      <c r="L398">
        <v>12</v>
      </c>
      <c r="M398">
        <v>256</v>
      </c>
      <c r="N398">
        <v>6.7</v>
      </c>
      <c r="O398">
        <v>120</v>
      </c>
      <c r="P398">
        <v>3</v>
      </c>
      <c r="Q398" t="s">
        <v>73</v>
      </c>
      <c r="R398">
        <v>50</v>
      </c>
      <c r="S398">
        <v>32</v>
      </c>
      <c r="T398">
        <v>0</v>
      </c>
      <c r="U398">
        <v>2412</v>
      </c>
      <c r="V398">
        <v>1080</v>
      </c>
      <c r="W398" t="str" cm="1">
        <f t="array" ref="W398">_xlfn.IFS(smartphones_data_clean!C398&gt;Quartile!$A$4,"💎 Ultra Premium Brand",smartphones_data_clean!C398&gt;Quartile!$A$3,"🪙 Premium Brand",smartphones_data_clean!C398&gt;Quartile!$A$2,"🔥Affordable Brand",TRUE,"✨ Bronze Brand")</f>
        <v>💎 Ultra Premium Brand</v>
      </c>
      <c r="X398" t="str" cm="1">
        <f t="array" ref="X398">_xlfn.IFS(D398&lt;=Quartile!$D$2,"Low rating",D398&lt;=Quartile!$D$3,"Medium rating",D398&lt;=Quartile!$D$4,"High rating",TRUE,"Extra High Rating")</f>
        <v>Extra High Rating</v>
      </c>
      <c r="Y398">
        <f t="shared" si="12"/>
        <v>969.11250000000007</v>
      </c>
      <c r="Z398" s="14">
        <f t="shared" si="13"/>
        <v>2.1068121046109698E-2</v>
      </c>
    </row>
    <row r="399" spans="1:26" x14ac:dyDescent="0.25">
      <c r="A399" t="s">
        <v>383</v>
      </c>
      <c r="B399" t="s">
        <v>460</v>
      </c>
      <c r="C399">
        <v>26990</v>
      </c>
      <c r="D399" s="1">
        <v>8.6</v>
      </c>
      <c r="E399">
        <v>1</v>
      </c>
      <c r="F399" t="s">
        <v>72</v>
      </c>
      <c r="G399">
        <v>8</v>
      </c>
      <c r="H399">
        <v>2.2000000000000002</v>
      </c>
      <c r="I399" s="2">
        <v>4500</v>
      </c>
      <c r="J399">
        <v>1</v>
      </c>
      <c r="K399">
        <v>33</v>
      </c>
      <c r="L399">
        <v>8</v>
      </c>
      <c r="M399">
        <v>256</v>
      </c>
      <c r="N399">
        <v>6.43</v>
      </c>
      <c r="O399">
        <v>60</v>
      </c>
      <c r="P399">
        <v>3</v>
      </c>
      <c r="Q399" t="s">
        <v>73</v>
      </c>
      <c r="R399">
        <v>64</v>
      </c>
      <c r="S399">
        <v>16</v>
      </c>
      <c r="T399">
        <v>1</v>
      </c>
      <c r="U399">
        <v>2400</v>
      </c>
      <c r="V399">
        <v>1080</v>
      </c>
      <c r="W399" t="str" cm="1">
        <f t="array" ref="W399">_xlfn.IFS(smartphones_data_clean!C399&gt;Quartile!$A$4,"💎 Ultra Premium Brand",smartphones_data_clean!C399&gt;Quartile!$A$3,"🪙 Premium Brand",smartphones_data_clean!C399&gt;Quartile!$A$2,"🔥Affordable Brand",TRUE,"✨ Bronze Brand")</f>
        <v>🪙 Premium Brand</v>
      </c>
      <c r="X399" t="str" cm="1">
        <f t="array" ref="X399">_xlfn.IFS(D399&lt;=Quartile!$D$2,"Low rating",D399&lt;=Quartile!$D$3,"Medium rating",D399&lt;=Quartile!$D$4,"High rating",TRUE,"Extra High Rating")</f>
        <v>Extra High Rating</v>
      </c>
      <c r="Y399">
        <f t="shared" si="12"/>
        <v>960.45</v>
      </c>
      <c r="Z399" s="14">
        <f t="shared" si="13"/>
        <v>3.5585402000741014E-2</v>
      </c>
    </row>
    <row r="400" spans="1:26" x14ac:dyDescent="0.25">
      <c r="A400" t="s">
        <v>383</v>
      </c>
      <c r="B400" t="s">
        <v>461</v>
      </c>
      <c r="C400">
        <v>29990</v>
      </c>
      <c r="D400" s="1">
        <v>8.6999999999999993</v>
      </c>
      <c r="E400">
        <v>1</v>
      </c>
      <c r="F400" t="s">
        <v>72</v>
      </c>
      <c r="G400">
        <v>8</v>
      </c>
      <c r="H400">
        <v>2.2000000000000002</v>
      </c>
      <c r="I400" s="2">
        <v>5000</v>
      </c>
      <c r="J400">
        <v>1</v>
      </c>
      <c r="K400">
        <v>66</v>
      </c>
      <c r="L400">
        <v>8</v>
      </c>
      <c r="M400">
        <v>256</v>
      </c>
      <c r="N400">
        <v>6.67</v>
      </c>
      <c r="O400">
        <v>120</v>
      </c>
      <c r="P400">
        <v>3</v>
      </c>
      <c r="Q400" t="s">
        <v>73</v>
      </c>
      <c r="R400">
        <v>108</v>
      </c>
      <c r="S400">
        <v>16</v>
      </c>
      <c r="T400">
        <v>1</v>
      </c>
      <c r="U400">
        <v>2400</v>
      </c>
      <c r="V400">
        <v>1080</v>
      </c>
      <c r="W400" t="str" cm="1">
        <f t="array" ref="W400">_xlfn.IFS(smartphones_data_clean!C400&gt;Quartile!$A$4,"💎 Ultra Premium Brand",smartphones_data_clean!C400&gt;Quartile!$A$3,"🪙 Premium Brand",smartphones_data_clean!C400&gt;Quartile!$A$2,"🔥Affordable Brand",TRUE,"✨ Bronze Brand")</f>
        <v>🪙 Premium Brand</v>
      </c>
      <c r="X400" t="str" cm="1">
        <f t="array" ref="X400">_xlfn.IFS(D400&lt;=Quartile!$D$2,"Low rating",D400&lt;=Quartile!$D$3,"Medium rating",D400&lt;=Quartile!$D$4,"High rating",TRUE,"Extra High Rating")</f>
        <v>Extra High Rating</v>
      </c>
      <c r="Y400">
        <f t="shared" si="12"/>
        <v>1066.75</v>
      </c>
      <c r="Z400" s="14">
        <f t="shared" si="13"/>
        <v>3.5570190063354448E-2</v>
      </c>
    </row>
    <row r="401" spans="1:26" x14ac:dyDescent="0.25">
      <c r="A401" t="s">
        <v>383</v>
      </c>
      <c r="B401" t="s">
        <v>462</v>
      </c>
      <c r="C401">
        <v>19999</v>
      </c>
      <c r="D401" s="1">
        <v>8.3000000000000007</v>
      </c>
      <c r="E401">
        <v>0</v>
      </c>
      <c r="F401" t="s">
        <v>83</v>
      </c>
      <c r="G401">
        <v>8</v>
      </c>
      <c r="H401">
        <v>2.2000000000000002</v>
      </c>
      <c r="I401" s="2">
        <v>5000</v>
      </c>
      <c r="J401">
        <v>1</v>
      </c>
      <c r="K401">
        <v>66</v>
      </c>
      <c r="L401">
        <v>8</v>
      </c>
      <c r="M401">
        <v>256</v>
      </c>
      <c r="N401">
        <v>6.67</v>
      </c>
      <c r="O401">
        <v>120</v>
      </c>
      <c r="P401">
        <v>3</v>
      </c>
      <c r="Q401" t="s">
        <v>73</v>
      </c>
      <c r="R401">
        <v>50</v>
      </c>
      <c r="S401">
        <v>16</v>
      </c>
      <c r="T401">
        <v>1</v>
      </c>
      <c r="U401">
        <v>2400</v>
      </c>
      <c r="V401">
        <v>1080</v>
      </c>
      <c r="W401" t="str" cm="1">
        <f t="array" ref="W401">_xlfn.IFS(smartphones_data_clean!C401&gt;Quartile!$A$4,"💎 Ultra Premium Brand",smartphones_data_clean!C401&gt;Quartile!$A$3,"🪙 Premium Brand",smartphones_data_clean!C401&gt;Quartile!$A$2,"🔥Affordable Brand",TRUE,"✨ Bronze Brand")</f>
        <v>🪙 Premium Brand</v>
      </c>
      <c r="X401" t="str" cm="1">
        <f t="array" ref="X401">_xlfn.IFS(D401&lt;=Quartile!$D$2,"Low rating",D401&lt;=Quartile!$D$3,"Medium rating",D401&lt;=Quartile!$D$4,"High rating",TRUE,"Extra High Rating")</f>
        <v>High rating</v>
      </c>
      <c r="Y401">
        <f t="shared" si="12"/>
        <v>1066.75</v>
      </c>
      <c r="Z401" s="14">
        <f t="shared" si="13"/>
        <v>5.3340167008350418E-2</v>
      </c>
    </row>
    <row r="402" spans="1:26" x14ac:dyDescent="0.25">
      <c r="A402" t="s">
        <v>383</v>
      </c>
      <c r="B402" t="s">
        <v>463</v>
      </c>
      <c r="C402">
        <v>28499</v>
      </c>
      <c r="D402" s="1">
        <v>8.3000000000000007</v>
      </c>
      <c r="E402">
        <v>1</v>
      </c>
      <c r="F402" t="s">
        <v>72</v>
      </c>
      <c r="G402">
        <v>8</v>
      </c>
      <c r="H402">
        <v>2.4</v>
      </c>
      <c r="I402" s="2">
        <v>4500</v>
      </c>
      <c r="J402">
        <v>1</v>
      </c>
      <c r="K402">
        <v>67</v>
      </c>
      <c r="L402">
        <v>8</v>
      </c>
      <c r="M402">
        <v>256</v>
      </c>
      <c r="N402">
        <v>6.7</v>
      </c>
      <c r="O402">
        <v>120</v>
      </c>
      <c r="P402">
        <v>2</v>
      </c>
      <c r="Q402" t="s">
        <v>73</v>
      </c>
      <c r="R402">
        <v>64</v>
      </c>
      <c r="S402">
        <v>32</v>
      </c>
      <c r="T402">
        <v>0</v>
      </c>
      <c r="U402">
        <v>2412</v>
      </c>
      <c r="V402">
        <v>1080</v>
      </c>
      <c r="W402" t="str" cm="1">
        <f t="array" ref="W402">_xlfn.IFS(smartphones_data_clean!C402&gt;Quartile!$A$4,"💎 Ultra Premium Brand",smartphones_data_clean!C402&gt;Quartile!$A$3,"🪙 Premium Brand",smartphones_data_clean!C402&gt;Quartile!$A$2,"🔥Affordable Brand",TRUE,"✨ Bronze Brand")</f>
        <v>🪙 Premium Brand</v>
      </c>
      <c r="X402" t="str" cm="1">
        <f t="array" ref="X402">_xlfn.IFS(D402&lt;=Quartile!$D$2,"Low rating",D402&lt;=Quartile!$D$3,"Medium rating",D402&lt;=Quartile!$D$4,"High rating",TRUE,"Extra High Rating")</f>
        <v>High rating</v>
      </c>
      <c r="Y402">
        <f t="shared" si="12"/>
        <v>966.90000000000009</v>
      </c>
      <c r="Z402" s="14">
        <f t="shared" si="13"/>
        <v>3.3927506228288717E-2</v>
      </c>
    </row>
    <row r="403" spans="1:26" x14ac:dyDescent="0.25">
      <c r="A403" t="s">
        <v>383</v>
      </c>
      <c r="B403" t="s">
        <v>464</v>
      </c>
      <c r="C403">
        <v>39999</v>
      </c>
      <c r="D403" s="1">
        <v>8.6</v>
      </c>
      <c r="E403">
        <v>1</v>
      </c>
      <c r="F403" t="s">
        <v>76</v>
      </c>
      <c r="G403">
        <v>8</v>
      </c>
      <c r="H403">
        <v>2.85</v>
      </c>
      <c r="I403" s="2">
        <v>4500</v>
      </c>
      <c r="J403">
        <v>1</v>
      </c>
      <c r="K403">
        <v>67</v>
      </c>
      <c r="L403">
        <v>16</v>
      </c>
      <c r="M403">
        <v>256</v>
      </c>
      <c r="N403">
        <v>6.7</v>
      </c>
      <c r="O403">
        <v>120</v>
      </c>
      <c r="P403">
        <v>2</v>
      </c>
      <c r="Q403" t="s">
        <v>73</v>
      </c>
      <c r="R403">
        <v>50</v>
      </c>
      <c r="S403">
        <v>32</v>
      </c>
      <c r="T403">
        <v>0</v>
      </c>
      <c r="U403">
        <v>2412</v>
      </c>
      <c r="V403">
        <v>1080</v>
      </c>
      <c r="W403" t="str" cm="1">
        <f t="array" ref="W403">_xlfn.IFS(smartphones_data_clean!C403&gt;Quartile!$A$4,"💎 Ultra Premium Brand",smartphones_data_clean!C403&gt;Quartile!$A$3,"🪙 Premium Brand",smartphones_data_clean!C403&gt;Quartile!$A$2,"🔥Affordable Brand",TRUE,"✨ Bronze Brand")</f>
        <v>💎 Ultra Premium Brand</v>
      </c>
      <c r="X403" t="str" cm="1">
        <f t="array" ref="X403">_xlfn.IFS(D403&lt;=Quartile!$D$2,"Low rating",D403&lt;=Quartile!$D$3,"Medium rating",D403&lt;=Quartile!$D$4,"High rating",TRUE,"Extra High Rating")</f>
        <v>Extra High Rating</v>
      </c>
      <c r="Y403">
        <f t="shared" si="12"/>
        <v>968.61250000000018</v>
      </c>
      <c r="Z403" s="14">
        <f t="shared" si="13"/>
        <v>2.4215917897947453E-2</v>
      </c>
    </row>
    <row r="404" spans="1:26" x14ac:dyDescent="0.25">
      <c r="A404" t="s">
        <v>383</v>
      </c>
      <c r="B404" t="s">
        <v>465</v>
      </c>
      <c r="C404">
        <v>45999</v>
      </c>
      <c r="D404" s="1">
        <v>8.6</v>
      </c>
      <c r="E404">
        <v>1</v>
      </c>
      <c r="F404" t="s">
        <v>72</v>
      </c>
      <c r="G404">
        <v>8</v>
      </c>
      <c r="H404">
        <v>3.2</v>
      </c>
      <c r="I404" s="2">
        <v>4700</v>
      </c>
      <c r="J404">
        <v>1</v>
      </c>
      <c r="K404">
        <v>80</v>
      </c>
      <c r="L404">
        <v>16</v>
      </c>
      <c r="M404">
        <v>256</v>
      </c>
      <c r="N404">
        <v>6.7</v>
      </c>
      <c r="O404">
        <v>120</v>
      </c>
      <c r="P404">
        <v>3</v>
      </c>
      <c r="Q404" t="s">
        <v>73</v>
      </c>
      <c r="R404">
        <v>50</v>
      </c>
      <c r="S404">
        <v>32</v>
      </c>
      <c r="T404">
        <v>0</v>
      </c>
      <c r="U404">
        <v>2412</v>
      </c>
      <c r="V404">
        <v>1080</v>
      </c>
      <c r="W404" t="str" cm="1">
        <f t="array" ref="W404">_xlfn.IFS(smartphones_data_clean!C404&gt;Quartile!$A$4,"💎 Ultra Premium Brand",smartphones_data_clean!C404&gt;Quartile!$A$3,"🪙 Premium Brand",smartphones_data_clean!C404&gt;Quartile!$A$2,"🔥Affordable Brand",TRUE,"✨ Bronze Brand")</f>
        <v>💎 Ultra Premium Brand</v>
      </c>
      <c r="X404" t="str" cm="1">
        <f t="array" ref="X404">_xlfn.IFS(D404&lt;=Quartile!$D$2,"Low rating",D404&lt;=Quartile!$D$3,"Medium rating",D404&lt;=Quartile!$D$4,"High rating",TRUE,"Extra High Rating")</f>
        <v>Extra High Rating</v>
      </c>
      <c r="Y404">
        <f t="shared" si="12"/>
        <v>1010.0000000000001</v>
      </c>
      <c r="Z404" s="14">
        <f t="shared" si="13"/>
        <v>2.1956999065197071E-2</v>
      </c>
    </row>
    <row r="405" spans="1:26" x14ac:dyDescent="0.25">
      <c r="A405" t="s">
        <v>383</v>
      </c>
      <c r="B405" t="s">
        <v>466</v>
      </c>
      <c r="C405">
        <v>22990</v>
      </c>
      <c r="D405" s="1">
        <v>8.4</v>
      </c>
      <c r="E405">
        <v>1</v>
      </c>
      <c r="F405" t="s">
        <v>72</v>
      </c>
      <c r="G405">
        <v>8</v>
      </c>
      <c r="H405">
        <v>2.2000000000000002</v>
      </c>
      <c r="I405" s="2">
        <v>4800</v>
      </c>
      <c r="J405">
        <v>1</v>
      </c>
      <c r="K405">
        <v>33</v>
      </c>
      <c r="L405">
        <v>8</v>
      </c>
      <c r="M405">
        <v>128</v>
      </c>
      <c r="N405">
        <v>6.58</v>
      </c>
      <c r="O405">
        <v>120</v>
      </c>
      <c r="P405">
        <v>3</v>
      </c>
      <c r="Q405" t="s">
        <v>73</v>
      </c>
      <c r="R405">
        <v>50</v>
      </c>
      <c r="S405">
        <v>32</v>
      </c>
      <c r="T405">
        <v>1</v>
      </c>
      <c r="U405">
        <v>2400</v>
      </c>
      <c r="V405">
        <v>1080</v>
      </c>
      <c r="W405" t="str" cm="1">
        <f t="array" ref="W405">_xlfn.IFS(smartphones_data_clean!C405&gt;Quartile!$A$4,"💎 Ultra Premium Brand",smartphones_data_clean!C405&gt;Quartile!$A$3,"🪙 Premium Brand",smartphones_data_clean!C405&gt;Quartile!$A$2,"🔥Affordable Brand",TRUE,"✨ Bronze Brand")</f>
        <v>🪙 Premium Brand</v>
      </c>
      <c r="X405" t="str" cm="1">
        <f t="array" ref="X405">_xlfn.IFS(D405&lt;=Quartile!$D$2,"Low rating",D405&lt;=Quartile!$D$3,"Medium rating",D405&lt;=Quartile!$D$4,"High rating",TRUE,"Extra High Rating")</f>
        <v>High rating</v>
      </c>
      <c r="Y405">
        <f t="shared" si="12"/>
        <v>997.85</v>
      </c>
      <c r="Z405" s="14">
        <f t="shared" si="13"/>
        <v>4.3403653762505441E-2</v>
      </c>
    </row>
    <row r="406" spans="1:26" x14ac:dyDescent="0.25">
      <c r="A406" t="s">
        <v>383</v>
      </c>
      <c r="B406" t="s">
        <v>467</v>
      </c>
      <c r="C406">
        <v>25994</v>
      </c>
      <c r="D406" s="1">
        <v>8.5</v>
      </c>
      <c r="E406">
        <v>1</v>
      </c>
      <c r="F406" t="s">
        <v>76</v>
      </c>
      <c r="G406">
        <v>8</v>
      </c>
      <c r="H406">
        <v>2</v>
      </c>
      <c r="I406" s="2">
        <v>4500</v>
      </c>
      <c r="J406">
        <v>1</v>
      </c>
      <c r="K406">
        <v>65</v>
      </c>
      <c r="L406">
        <v>8</v>
      </c>
      <c r="M406">
        <v>256</v>
      </c>
      <c r="N406">
        <v>6.43</v>
      </c>
      <c r="O406">
        <v>90</v>
      </c>
      <c r="P406">
        <v>3</v>
      </c>
      <c r="Q406" t="s">
        <v>73</v>
      </c>
      <c r="R406">
        <v>64</v>
      </c>
      <c r="S406">
        <v>32</v>
      </c>
      <c r="T406">
        <v>1</v>
      </c>
      <c r="U406">
        <v>2400</v>
      </c>
      <c r="V406">
        <v>1080</v>
      </c>
      <c r="W406" t="str" cm="1">
        <f t="array" ref="W406">_xlfn.IFS(smartphones_data_clean!C406&gt;Quartile!$A$4,"💎 Ultra Premium Brand",smartphones_data_clean!C406&gt;Quartile!$A$3,"🪙 Premium Brand",smartphones_data_clean!C406&gt;Quartile!$A$2,"🔥Affordable Brand",TRUE,"✨ Bronze Brand")</f>
        <v>🪙 Premium Brand</v>
      </c>
      <c r="X406" t="str" cm="1">
        <f t="array" ref="X406">_xlfn.IFS(D406&lt;=Quartile!$D$2,"Low rating",D406&lt;=Quartile!$D$3,"Medium rating",D406&lt;=Quartile!$D$4,"High rating",TRUE,"Extra High Rating")</f>
        <v>Extra High Rating</v>
      </c>
      <c r="Y406">
        <f t="shared" si="12"/>
        <v>965.1</v>
      </c>
      <c r="Z406" s="14">
        <f t="shared" si="13"/>
        <v>3.7127798722782185E-2</v>
      </c>
    </row>
    <row r="407" spans="1:26" x14ac:dyDescent="0.25">
      <c r="A407" t="s">
        <v>383</v>
      </c>
      <c r="B407" t="s">
        <v>468</v>
      </c>
      <c r="C407">
        <v>31994</v>
      </c>
      <c r="D407" s="1">
        <v>8.6999999999999993</v>
      </c>
      <c r="E407">
        <v>1</v>
      </c>
      <c r="F407" t="s">
        <v>76</v>
      </c>
      <c r="G407">
        <v>8</v>
      </c>
      <c r="H407">
        <v>3</v>
      </c>
      <c r="I407" s="2">
        <v>4500</v>
      </c>
      <c r="J407">
        <v>1</v>
      </c>
      <c r="K407">
        <v>65</v>
      </c>
      <c r="L407">
        <v>12</v>
      </c>
      <c r="M407">
        <v>256</v>
      </c>
      <c r="N407">
        <v>6.55</v>
      </c>
      <c r="O407">
        <v>90</v>
      </c>
      <c r="P407">
        <v>3</v>
      </c>
      <c r="Q407" t="s">
        <v>73</v>
      </c>
      <c r="R407">
        <v>50</v>
      </c>
      <c r="S407">
        <v>32</v>
      </c>
      <c r="T407">
        <v>1</v>
      </c>
      <c r="U407">
        <v>2400</v>
      </c>
      <c r="V407">
        <v>1080</v>
      </c>
      <c r="W407" t="str" cm="1">
        <f t="array" ref="W407">_xlfn.IFS(smartphones_data_clean!C407&gt;Quartile!$A$4,"💎 Ultra Premium Brand",smartphones_data_clean!C407&gt;Quartile!$A$3,"🪙 Premium Brand",smartphones_data_clean!C407&gt;Quartile!$A$2,"🔥Affordable Brand",TRUE,"✨ Bronze Brand")</f>
        <v>🪙 Premium Brand</v>
      </c>
      <c r="X407" t="str" cm="1">
        <f t="array" ref="X407">_xlfn.IFS(D407&lt;=Quartile!$D$2,"Low rating",D407&lt;=Quartile!$D$3,"Medium rating",D407&lt;=Quartile!$D$4,"High rating",TRUE,"Extra High Rating")</f>
        <v>Extra High Rating</v>
      </c>
      <c r="Y407">
        <f t="shared" si="12"/>
        <v>966.15</v>
      </c>
      <c r="Z407" s="14">
        <f t="shared" si="13"/>
        <v>3.01978495967994E-2</v>
      </c>
    </row>
    <row r="408" spans="1:26" x14ac:dyDescent="0.25">
      <c r="A408" t="s">
        <v>383</v>
      </c>
      <c r="B408" t="s">
        <v>469</v>
      </c>
      <c r="C408">
        <v>17999</v>
      </c>
      <c r="D408" s="1">
        <v>8.4</v>
      </c>
      <c r="E408">
        <v>1</v>
      </c>
      <c r="F408" t="s">
        <v>72</v>
      </c>
      <c r="G408">
        <v>8</v>
      </c>
      <c r="H408">
        <v>2.2000000000000002</v>
      </c>
      <c r="I408" s="2">
        <v>4500</v>
      </c>
      <c r="J408">
        <v>1</v>
      </c>
      <c r="K408">
        <v>33</v>
      </c>
      <c r="L408">
        <v>8</v>
      </c>
      <c r="M408">
        <v>128</v>
      </c>
      <c r="N408">
        <v>6.43</v>
      </c>
      <c r="O408">
        <v>60</v>
      </c>
      <c r="P408">
        <v>3</v>
      </c>
      <c r="Q408" t="s">
        <v>73</v>
      </c>
      <c r="R408">
        <v>64</v>
      </c>
      <c r="S408">
        <v>16</v>
      </c>
      <c r="T408">
        <v>1</v>
      </c>
      <c r="U408">
        <v>2400</v>
      </c>
      <c r="V408">
        <v>1080</v>
      </c>
      <c r="W408" t="str" cm="1">
        <f t="array" ref="W408">_xlfn.IFS(smartphones_data_clean!C408&gt;Quartile!$A$4,"💎 Ultra Premium Brand",smartphones_data_clean!C408&gt;Quartile!$A$3,"🪙 Premium Brand",smartphones_data_clean!C408&gt;Quartile!$A$2,"🔥Affordable Brand",TRUE,"✨ Bronze Brand")</f>
        <v>🔥Affordable Brand</v>
      </c>
      <c r="X408" t="str" cm="1">
        <f t="array" ref="X408">_xlfn.IFS(D408&lt;=Quartile!$D$2,"Low rating",D408&lt;=Quartile!$D$3,"Medium rating",D408&lt;=Quartile!$D$4,"High rating",TRUE,"Extra High Rating")</f>
        <v>High rating</v>
      </c>
      <c r="Y408">
        <f t="shared" si="12"/>
        <v>934.85</v>
      </c>
      <c r="Z408" s="14">
        <f t="shared" si="13"/>
        <v>5.1938996610922827E-2</v>
      </c>
    </row>
    <row r="409" spans="1:26" x14ac:dyDescent="0.25">
      <c r="A409" t="s">
        <v>383</v>
      </c>
      <c r="B409" t="s">
        <v>470</v>
      </c>
      <c r="C409">
        <v>29340</v>
      </c>
      <c r="D409" s="1">
        <v>8.3000000000000007</v>
      </c>
      <c r="E409">
        <v>1</v>
      </c>
      <c r="F409" t="s">
        <v>76</v>
      </c>
      <c r="G409">
        <v>8</v>
      </c>
      <c r="H409">
        <v>3</v>
      </c>
      <c r="I409" s="2">
        <v>4500</v>
      </c>
      <c r="J409">
        <v>1</v>
      </c>
      <c r="K409">
        <v>80</v>
      </c>
      <c r="L409">
        <v>8</v>
      </c>
      <c r="M409">
        <v>128</v>
      </c>
      <c r="N409">
        <v>6.43</v>
      </c>
      <c r="O409">
        <v>90</v>
      </c>
      <c r="P409">
        <v>3</v>
      </c>
      <c r="Q409" t="s">
        <v>73</v>
      </c>
      <c r="R409">
        <v>50</v>
      </c>
      <c r="S409">
        <v>32</v>
      </c>
      <c r="T409">
        <v>0</v>
      </c>
      <c r="U409">
        <v>2400</v>
      </c>
      <c r="V409">
        <v>1080</v>
      </c>
      <c r="W409" t="str" cm="1">
        <f t="array" ref="W409">_xlfn.IFS(smartphones_data_clean!C409&gt;Quartile!$A$4,"💎 Ultra Premium Brand",smartphones_data_clean!C409&gt;Quartile!$A$3,"🪙 Premium Brand",smartphones_data_clean!C409&gt;Quartile!$A$2,"🔥Affordable Brand",TRUE,"✨ Bronze Brand")</f>
        <v>🪙 Premium Brand</v>
      </c>
      <c r="X409" t="str" cm="1">
        <f t="array" ref="X409">_xlfn.IFS(D409&lt;=Quartile!$D$2,"Low rating",D409&lt;=Quartile!$D$3,"Medium rating",D409&lt;=Quartile!$D$4,"High rating",TRUE,"Extra High Rating")</f>
        <v>High rating</v>
      </c>
      <c r="Y409">
        <f t="shared" si="12"/>
        <v>941.25</v>
      </c>
      <c r="Z409" s="14">
        <f t="shared" si="13"/>
        <v>3.2080777096114517E-2</v>
      </c>
    </row>
    <row r="410" spans="1:26" x14ac:dyDescent="0.25">
      <c r="A410" t="s">
        <v>383</v>
      </c>
      <c r="B410" t="s">
        <v>471</v>
      </c>
      <c r="C410">
        <v>134999</v>
      </c>
      <c r="D410" s="1">
        <v>8.6</v>
      </c>
      <c r="E410">
        <v>0</v>
      </c>
      <c r="F410" t="s">
        <v>72</v>
      </c>
      <c r="G410">
        <v>8</v>
      </c>
      <c r="H410">
        <v>2.84</v>
      </c>
      <c r="I410" s="2">
        <v>4000</v>
      </c>
      <c r="J410">
        <v>1</v>
      </c>
      <c r="K410">
        <v>45</v>
      </c>
      <c r="L410">
        <v>8</v>
      </c>
      <c r="M410">
        <v>256</v>
      </c>
      <c r="N410">
        <v>7.4</v>
      </c>
      <c r="O410">
        <v>60</v>
      </c>
      <c r="P410">
        <v>3</v>
      </c>
      <c r="Q410" t="s">
        <v>73</v>
      </c>
      <c r="R410">
        <v>64</v>
      </c>
      <c r="S410">
        <v>16</v>
      </c>
      <c r="T410">
        <v>0</v>
      </c>
      <c r="U410">
        <v>3200</v>
      </c>
      <c r="V410">
        <v>1440</v>
      </c>
      <c r="W410" t="str" cm="1">
        <f t="array" ref="W410">_xlfn.IFS(smartphones_data_clean!C410&gt;Quartile!$A$4,"💎 Ultra Premium Brand",smartphones_data_clean!C410&gt;Quartile!$A$3,"🪙 Premium Brand",smartphones_data_clean!C410&gt;Quartile!$A$2,"🔥Affordable Brand",TRUE,"✨ Bronze Brand")</f>
        <v>💎 Ultra Premium Brand</v>
      </c>
      <c r="X410" t="str" cm="1">
        <f t="array" ref="X410">_xlfn.IFS(D410&lt;=Quartile!$D$2,"Low rating",D410&lt;=Quartile!$D$3,"Medium rating",D410&lt;=Quartile!$D$4,"High rating",TRUE,"Extra High Rating")</f>
        <v>Extra High Rating</v>
      </c>
      <c r="Y410">
        <f t="shared" si="12"/>
        <v>861.81000000000006</v>
      </c>
      <c r="Z410" s="14">
        <f t="shared" si="13"/>
        <v>6.3838250653708547E-3</v>
      </c>
    </row>
    <row r="411" spans="1:26" x14ac:dyDescent="0.25">
      <c r="A411" t="s">
        <v>472</v>
      </c>
      <c r="B411" t="s">
        <v>473</v>
      </c>
      <c r="C411">
        <v>29990</v>
      </c>
      <c r="D411" s="1">
        <v>8.4</v>
      </c>
      <c r="E411">
        <v>0</v>
      </c>
      <c r="F411" t="s">
        <v>83</v>
      </c>
      <c r="G411">
        <v>8</v>
      </c>
      <c r="H411">
        <v>2</v>
      </c>
      <c r="I411" s="2">
        <v>21000</v>
      </c>
      <c r="J411">
        <v>1</v>
      </c>
      <c r="K411">
        <v>33</v>
      </c>
      <c r="L411">
        <v>8</v>
      </c>
      <c r="M411">
        <v>256</v>
      </c>
      <c r="N411">
        <v>6.78</v>
      </c>
      <c r="O411">
        <v>60</v>
      </c>
      <c r="P411">
        <v>3</v>
      </c>
      <c r="Q411" t="s">
        <v>73</v>
      </c>
      <c r="R411">
        <v>64</v>
      </c>
      <c r="S411">
        <v>16</v>
      </c>
      <c r="T411">
        <v>1</v>
      </c>
      <c r="U411">
        <v>2400</v>
      </c>
      <c r="V411">
        <v>1080</v>
      </c>
      <c r="W411" t="str" cm="1">
        <f t="array" ref="W411">_xlfn.IFS(smartphones_data_clean!C411&gt;Quartile!$A$4,"💎 Ultra Premium Brand",smartphones_data_clean!C411&gt;Quartile!$A$3,"🪙 Premium Brand",smartphones_data_clean!C411&gt;Quartile!$A$2,"🔥Affordable Brand",TRUE,"✨ Bronze Brand")</f>
        <v>🪙 Premium Brand</v>
      </c>
      <c r="X411" t="str" cm="1">
        <f t="array" ref="X411">_xlfn.IFS(D411&lt;=Quartile!$D$2,"Low rating",D411&lt;=Quartile!$D$3,"Medium rating",D411&lt;=Quartile!$D$4,"High rating",TRUE,"Extra High Rating")</f>
        <v>High rating</v>
      </c>
      <c r="Y411">
        <f t="shared" si="12"/>
        <v>4260.4000000000005</v>
      </c>
      <c r="Z411" s="14">
        <f t="shared" si="13"/>
        <v>0.14206068689563189</v>
      </c>
    </row>
    <row r="412" spans="1:26" x14ac:dyDescent="0.25">
      <c r="A412" t="s">
        <v>472</v>
      </c>
      <c r="B412" t="s">
        <v>474</v>
      </c>
      <c r="C412">
        <v>22990</v>
      </c>
      <c r="D412" s="1">
        <v>8.1999999999999993</v>
      </c>
      <c r="E412">
        <v>0</v>
      </c>
      <c r="F412" t="s">
        <v>83</v>
      </c>
      <c r="G412">
        <v>8</v>
      </c>
      <c r="H412">
        <v>2.2000000000000002</v>
      </c>
      <c r="I412" s="2">
        <v>9800</v>
      </c>
      <c r="J412">
        <v>1</v>
      </c>
      <c r="K412">
        <v>66</v>
      </c>
      <c r="L412">
        <v>12</v>
      </c>
      <c r="M412">
        <v>256</v>
      </c>
      <c r="N412">
        <v>6.78</v>
      </c>
      <c r="O412">
        <v>120</v>
      </c>
      <c r="P412">
        <v>3</v>
      </c>
      <c r="Q412" t="s">
        <v>73</v>
      </c>
      <c r="R412">
        <v>64</v>
      </c>
      <c r="S412">
        <v>16</v>
      </c>
      <c r="T412">
        <v>0</v>
      </c>
      <c r="U412">
        <v>2400</v>
      </c>
      <c r="V412">
        <v>1080</v>
      </c>
      <c r="W412" t="str" cm="1">
        <f t="array" ref="W412">_xlfn.IFS(smartphones_data_clean!C412&gt;Quartile!$A$4,"💎 Ultra Premium Brand",smartphones_data_clean!C412&gt;Quartile!$A$3,"🪙 Premium Brand",smartphones_data_clean!C412&gt;Quartile!$A$2,"🔥Affordable Brand",TRUE,"✨ Bronze Brand")</f>
        <v>🪙 Premium Brand</v>
      </c>
      <c r="X412" t="str" cm="1">
        <f t="array" ref="X412">_xlfn.IFS(D412&lt;=Quartile!$D$2,"Low rating",D412&lt;=Quartile!$D$3,"Medium rating",D412&lt;=Quartile!$D$4,"High rating",TRUE,"Extra High Rating")</f>
        <v>High rating</v>
      </c>
      <c r="Y412">
        <f t="shared" si="12"/>
        <v>2027.55</v>
      </c>
      <c r="Z412" s="14">
        <f t="shared" si="13"/>
        <v>8.8192692474989121E-2</v>
      </c>
    </row>
    <row r="413" spans="1:26" x14ac:dyDescent="0.25">
      <c r="A413" t="s">
        <v>472</v>
      </c>
      <c r="B413" t="s">
        <v>475</v>
      </c>
      <c r="C413">
        <v>25899</v>
      </c>
      <c r="D413" s="1">
        <v>7.2</v>
      </c>
      <c r="E413">
        <v>0</v>
      </c>
      <c r="F413" t="s">
        <v>83</v>
      </c>
      <c r="G413">
        <v>8</v>
      </c>
      <c r="H413">
        <v>2</v>
      </c>
      <c r="I413" s="2">
        <v>8000</v>
      </c>
      <c r="J413">
        <v>0</v>
      </c>
      <c r="K413">
        <v>33</v>
      </c>
      <c r="L413">
        <v>6</v>
      </c>
      <c r="M413">
        <v>128</v>
      </c>
      <c r="N413">
        <v>5.86</v>
      </c>
      <c r="O413">
        <v>60</v>
      </c>
      <c r="P413">
        <v>3</v>
      </c>
      <c r="Q413" t="s">
        <v>73</v>
      </c>
      <c r="R413">
        <v>16</v>
      </c>
      <c r="S413">
        <v>8</v>
      </c>
      <c r="T413">
        <v>1</v>
      </c>
      <c r="U413">
        <v>1520</v>
      </c>
      <c r="V413">
        <v>720</v>
      </c>
      <c r="W413" t="str" cm="1">
        <f t="array" ref="W413">_xlfn.IFS(smartphones_data_clean!C413&gt;Quartile!$A$4,"💎 Ultra Premium Brand",smartphones_data_clean!C413&gt;Quartile!$A$3,"🪙 Premium Brand",smartphones_data_clean!C413&gt;Quartile!$A$2,"🔥Affordable Brand",TRUE,"✨ Bronze Brand")</f>
        <v>🪙 Premium Brand</v>
      </c>
      <c r="X413" t="str" cm="1">
        <f t="array" ref="X413">_xlfn.IFS(D413&lt;=Quartile!$D$2,"Low rating",D413&lt;=Quartile!$D$3,"Medium rating",D413&lt;=Quartile!$D$4,"High rating",TRUE,"Extra High Rating")</f>
        <v>Low rating</v>
      </c>
      <c r="Y413">
        <f t="shared" si="12"/>
        <v>1634.3999999999999</v>
      </c>
      <c r="Z413" s="14">
        <f t="shared" si="13"/>
        <v>6.3106683655739598E-2</v>
      </c>
    </row>
    <row r="414" spans="1:26" x14ac:dyDescent="0.25">
      <c r="A414" t="s">
        <v>476</v>
      </c>
      <c r="B414" t="s">
        <v>477</v>
      </c>
      <c r="C414">
        <v>6499</v>
      </c>
      <c r="D414" s="1">
        <v>6.5</v>
      </c>
      <c r="E414">
        <v>0</v>
      </c>
      <c r="F414" t="s">
        <v>83</v>
      </c>
      <c r="G414">
        <v>8</v>
      </c>
      <c r="H414">
        <v>2.2999999999999998</v>
      </c>
      <c r="I414" s="2">
        <v>5000</v>
      </c>
      <c r="J414">
        <v>0</v>
      </c>
      <c r="K414">
        <v>33</v>
      </c>
      <c r="L414">
        <v>3</v>
      </c>
      <c r="M414">
        <v>32</v>
      </c>
      <c r="N414">
        <v>6.53</v>
      </c>
      <c r="O414">
        <v>60</v>
      </c>
      <c r="P414">
        <v>3</v>
      </c>
      <c r="Q414" t="s">
        <v>73</v>
      </c>
      <c r="R414">
        <v>13</v>
      </c>
      <c r="S414">
        <v>5</v>
      </c>
      <c r="T414">
        <v>1</v>
      </c>
      <c r="U414">
        <v>1600</v>
      </c>
      <c r="V414">
        <v>720</v>
      </c>
      <c r="W414" t="str" cm="1">
        <f t="array" ref="W414">_xlfn.IFS(smartphones_data_clean!C414&gt;Quartile!$A$4,"💎 Ultra Premium Brand",smartphones_data_clean!C414&gt;Quartile!$A$3,"🪙 Premium Brand",smartphones_data_clean!C414&gt;Quartile!$A$2,"🔥Affordable Brand",TRUE,"✨ Bronze Brand")</f>
        <v>✨ Bronze Brand</v>
      </c>
      <c r="X414" t="str" cm="1">
        <f t="array" ref="X414">_xlfn.IFS(D414&lt;=Quartile!$D$2,"Low rating",D414&lt;=Quartile!$D$3,"Medium rating",D414&lt;=Quartile!$D$4,"High rating",TRUE,"Extra High Rating")</f>
        <v>Low rating</v>
      </c>
      <c r="Y414">
        <f t="shared" si="12"/>
        <v>1014.675</v>
      </c>
      <c r="Z414" s="14">
        <f t="shared" si="13"/>
        <v>0.15612786582551161</v>
      </c>
    </row>
    <row r="415" spans="1:26" x14ac:dyDescent="0.25">
      <c r="A415" t="s">
        <v>476</v>
      </c>
      <c r="B415" t="s">
        <v>478</v>
      </c>
      <c r="C415">
        <v>7499</v>
      </c>
      <c r="D415" s="1">
        <v>6.8</v>
      </c>
      <c r="E415">
        <v>0</v>
      </c>
      <c r="F415" t="s">
        <v>83</v>
      </c>
      <c r="G415">
        <v>8</v>
      </c>
      <c r="H415">
        <v>2.2999999999999998</v>
      </c>
      <c r="I415" s="2">
        <v>5000</v>
      </c>
      <c r="J415">
        <v>0</v>
      </c>
      <c r="K415">
        <v>33</v>
      </c>
      <c r="L415">
        <v>4</v>
      </c>
      <c r="M415">
        <v>64</v>
      </c>
      <c r="N415">
        <v>6.53</v>
      </c>
      <c r="O415">
        <v>60</v>
      </c>
      <c r="P415">
        <v>3</v>
      </c>
      <c r="Q415" t="s">
        <v>73</v>
      </c>
      <c r="R415">
        <v>13</v>
      </c>
      <c r="S415">
        <v>5</v>
      </c>
      <c r="T415">
        <v>1</v>
      </c>
      <c r="U415">
        <v>1600</v>
      </c>
      <c r="V415">
        <v>720</v>
      </c>
      <c r="W415" t="str" cm="1">
        <f t="array" ref="W415">_xlfn.IFS(smartphones_data_clean!C415&gt;Quartile!$A$4,"💎 Ultra Premium Brand",smartphones_data_clean!C415&gt;Quartile!$A$3,"🪙 Premium Brand",smartphones_data_clean!C415&gt;Quartile!$A$2,"🔥Affordable Brand",TRUE,"✨ Bronze Brand")</f>
        <v>✨ Bronze Brand</v>
      </c>
      <c r="X415" t="str" cm="1">
        <f t="array" ref="X415">_xlfn.IFS(D415&lt;=Quartile!$D$2,"Low rating",D415&lt;=Quartile!$D$3,"Medium rating",D415&lt;=Quartile!$D$4,"High rating",TRUE,"Extra High Rating")</f>
        <v>Low rating</v>
      </c>
      <c r="Y415">
        <f t="shared" si="12"/>
        <v>1021.2749999999999</v>
      </c>
      <c r="Z415" s="14">
        <f t="shared" si="13"/>
        <v>0.13618815842112281</v>
      </c>
    </row>
    <row r="416" spans="1:26" x14ac:dyDescent="0.25">
      <c r="A416" t="s">
        <v>476</v>
      </c>
      <c r="B416" t="s">
        <v>479</v>
      </c>
      <c r="C416">
        <v>6499</v>
      </c>
      <c r="D416" s="1">
        <v>7.7668949771689517</v>
      </c>
      <c r="E416">
        <v>0</v>
      </c>
      <c r="F416" t="s">
        <v>83</v>
      </c>
      <c r="G416">
        <v>4</v>
      </c>
      <c r="H416">
        <v>2</v>
      </c>
      <c r="I416" s="2">
        <v>5000</v>
      </c>
      <c r="J416">
        <v>1</v>
      </c>
      <c r="K416">
        <v>10</v>
      </c>
      <c r="L416">
        <v>2</v>
      </c>
      <c r="M416">
        <v>32</v>
      </c>
      <c r="N416">
        <v>6.52</v>
      </c>
      <c r="O416">
        <v>60</v>
      </c>
      <c r="P416">
        <v>2</v>
      </c>
      <c r="Q416" t="s">
        <v>73</v>
      </c>
      <c r="R416">
        <v>8</v>
      </c>
      <c r="S416">
        <v>5</v>
      </c>
      <c r="T416">
        <v>1</v>
      </c>
      <c r="U416">
        <v>1600</v>
      </c>
      <c r="V416">
        <v>720</v>
      </c>
      <c r="W416" t="str" cm="1">
        <f t="array" ref="W416">_xlfn.IFS(smartphones_data_clean!C416&gt;Quartile!$A$4,"💎 Ultra Premium Brand",smartphones_data_clean!C416&gt;Quartile!$A$3,"🪙 Premium Brand",smartphones_data_clean!C416&gt;Quartile!$A$2,"🔥Affordable Brand",TRUE,"✨ Bronze Brand")</f>
        <v>✨ Bronze Brand</v>
      </c>
      <c r="X416" t="str" cm="1">
        <f t="array" ref="X416">_xlfn.IFS(D416&lt;=Quartile!$D$2,"Low rating",D416&lt;=Quartile!$D$3,"Medium rating",D416&lt;=Quartile!$D$4,"High rating",TRUE,"Extra High Rating")</f>
        <v>Medium rating</v>
      </c>
      <c r="Y416">
        <f t="shared" si="12"/>
        <v>1011.6999999999999</v>
      </c>
      <c r="Z416" s="14">
        <f t="shared" si="13"/>
        <v>0.15567010309278351</v>
      </c>
    </row>
    <row r="417" spans="1:26" x14ac:dyDescent="0.25">
      <c r="A417" t="s">
        <v>476</v>
      </c>
      <c r="B417" t="s">
        <v>480</v>
      </c>
      <c r="C417">
        <v>7299</v>
      </c>
      <c r="D417" s="1">
        <v>6.1</v>
      </c>
      <c r="E417">
        <v>0</v>
      </c>
      <c r="F417" t="s">
        <v>83</v>
      </c>
      <c r="G417">
        <v>4</v>
      </c>
      <c r="H417">
        <v>2</v>
      </c>
      <c r="I417" s="2">
        <v>5000</v>
      </c>
      <c r="J417">
        <v>1</v>
      </c>
      <c r="K417">
        <v>10</v>
      </c>
      <c r="L417">
        <v>3</v>
      </c>
      <c r="M417">
        <v>32</v>
      </c>
      <c r="N417">
        <v>6.52</v>
      </c>
      <c r="O417">
        <v>60</v>
      </c>
      <c r="P417">
        <v>2</v>
      </c>
      <c r="Q417" t="s">
        <v>73</v>
      </c>
      <c r="R417">
        <v>8</v>
      </c>
      <c r="S417">
        <v>5</v>
      </c>
      <c r="T417">
        <v>1</v>
      </c>
      <c r="U417">
        <v>1600</v>
      </c>
      <c r="V417">
        <v>720</v>
      </c>
      <c r="W417" t="str" cm="1">
        <f t="array" ref="W417">_xlfn.IFS(smartphones_data_clean!C417&gt;Quartile!$A$4,"💎 Ultra Premium Brand",smartphones_data_clean!C417&gt;Quartile!$A$3,"🪙 Premium Brand",smartphones_data_clean!C417&gt;Quartile!$A$2,"🔥Affordable Brand",TRUE,"✨ Bronze Brand")</f>
        <v>✨ Bronze Brand</v>
      </c>
      <c r="X417" t="str" cm="1">
        <f t="array" ref="X417">_xlfn.IFS(D417&lt;=Quartile!$D$2,"Low rating",D417&lt;=Quartile!$D$3,"Medium rating",D417&lt;=Quartile!$D$4,"High rating",TRUE,"Extra High Rating")</f>
        <v>Low rating</v>
      </c>
      <c r="Y417">
        <f t="shared" si="12"/>
        <v>1011.9</v>
      </c>
      <c r="Z417" s="14">
        <f t="shared" si="13"/>
        <v>0.13863542951089189</v>
      </c>
    </row>
    <row r="418" spans="1:26" x14ac:dyDescent="0.25">
      <c r="A418" t="s">
        <v>476</v>
      </c>
      <c r="B418" t="s">
        <v>481</v>
      </c>
      <c r="C418">
        <v>7999</v>
      </c>
      <c r="D418" s="1">
        <v>7</v>
      </c>
      <c r="E418">
        <v>0</v>
      </c>
      <c r="F418" t="s">
        <v>83</v>
      </c>
      <c r="G418">
        <v>8</v>
      </c>
      <c r="H418">
        <v>2</v>
      </c>
      <c r="I418" s="2">
        <v>5000</v>
      </c>
      <c r="J418">
        <v>0</v>
      </c>
      <c r="K418">
        <v>33</v>
      </c>
      <c r="L418">
        <v>4</v>
      </c>
      <c r="M418">
        <v>64</v>
      </c>
      <c r="N418">
        <v>6.71</v>
      </c>
      <c r="O418">
        <v>60</v>
      </c>
      <c r="P418">
        <v>2</v>
      </c>
      <c r="Q418" t="s">
        <v>73</v>
      </c>
      <c r="R418">
        <v>50</v>
      </c>
      <c r="S418">
        <v>5</v>
      </c>
      <c r="T418">
        <v>1</v>
      </c>
      <c r="U418">
        <v>1650</v>
      </c>
      <c r="V418">
        <v>720</v>
      </c>
      <c r="W418" t="str" cm="1">
        <f t="array" ref="W418">_xlfn.IFS(smartphones_data_clean!C418&gt;Quartile!$A$4,"💎 Ultra Premium Brand",smartphones_data_clean!C418&gt;Quartile!$A$3,"🪙 Premium Brand",smartphones_data_clean!C418&gt;Quartile!$A$2,"🔥Affordable Brand",TRUE,"✨ Bronze Brand")</f>
        <v>✨ Bronze Brand</v>
      </c>
      <c r="X418" t="str" cm="1">
        <f t="array" ref="X418">_xlfn.IFS(D418&lt;=Quartile!$D$2,"Low rating",D418&lt;=Quartile!$D$3,"Medium rating",D418&lt;=Quartile!$D$4,"High rating",TRUE,"Extra High Rating")</f>
        <v>Low rating</v>
      </c>
      <c r="Y418">
        <f t="shared" si="12"/>
        <v>1021.1999999999998</v>
      </c>
      <c r="Z418" s="14">
        <f t="shared" si="13"/>
        <v>0.12766595824478058</v>
      </c>
    </row>
    <row r="419" spans="1:26" x14ac:dyDescent="0.25">
      <c r="A419" t="s">
        <v>476</v>
      </c>
      <c r="B419" t="s">
        <v>482</v>
      </c>
      <c r="C419">
        <v>32999</v>
      </c>
      <c r="D419" s="1">
        <v>7.9</v>
      </c>
      <c r="E419">
        <v>1</v>
      </c>
      <c r="F419" t="s">
        <v>76</v>
      </c>
      <c r="G419">
        <v>8</v>
      </c>
      <c r="H419">
        <v>3</v>
      </c>
      <c r="I419" s="2">
        <v>5065</v>
      </c>
      <c r="J419">
        <v>1</v>
      </c>
      <c r="K419">
        <v>67</v>
      </c>
      <c r="L419">
        <v>6</v>
      </c>
      <c r="M419">
        <v>128</v>
      </c>
      <c r="N419">
        <v>6.67</v>
      </c>
      <c r="O419">
        <v>120</v>
      </c>
      <c r="P419">
        <v>3</v>
      </c>
      <c r="Q419" t="s">
        <v>73</v>
      </c>
      <c r="R419">
        <v>64</v>
      </c>
      <c r="S419">
        <v>16</v>
      </c>
      <c r="T419">
        <v>0</v>
      </c>
      <c r="U419">
        <v>2400</v>
      </c>
      <c r="V419">
        <v>1080</v>
      </c>
      <c r="W419" t="str" cm="1">
        <f t="array" ref="W419">_xlfn.IFS(smartphones_data_clean!C419&gt;Quartile!$A$4,"💎 Ultra Premium Brand",smartphones_data_clean!C419&gt;Quartile!$A$3,"🪙 Premium Brand",smartphones_data_clean!C419&gt;Quartile!$A$2,"🔥Affordable Brand",TRUE,"✨ Bronze Brand")</f>
        <v>🪙 Premium Brand</v>
      </c>
      <c r="X419" t="str" cm="1">
        <f t="array" ref="X419">_xlfn.IFS(D419&lt;=Quartile!$D$2,"Low rating",D419&lt;=Quartile!$D$3,"Medium rating",D419&lt;=Quartile!$D$4,"High rating",TRUE,"Extra High Rating")</f>
        <v>Medium rating</v>
      </c>
      <c r="Y419">
        <f t="shared" si="12"/>
        <v>1054.05</v>
      </c>
      <c r="Z419" s="14">
        <f t="shared" si="13"/>
        <v>3.1941877026576561E-2</v>
      </c>
    </row>
    <row r="420" spans="1:26" x14ac:dyDescent="0.25">
      <c r="A420" t="s">
        <v>476</v>
      </c>
      <c r="B420" t="s">
        <v>483</v>
      </c>
      <c r="C420">
        <v>29999</v>
      </c>
      <c r="D420" s="1">
        <v>8.6</v>
      </c>
      <c r="E420">
        <v>1</v>
      </c>
      <c r="F420" t="s">
        <v>72</v>
      </c>
      <c r="G420">
        <v>8</v>
      </c>
      <c r="H420">
        <v>3.2</v>
      </c>
      <c r="I420" s="2">
        <v>4500</v>
      </c>
      <c r="J420">
        <v>1</v>
      </c>
      <c r="K420">
        <v>67</v>
      </c>
      <c r="L420">
        <v>12</v>
      </c>
      <c r="M420">
        <v>256</v>
      </c>
      <c r="N420">
        <v>6.67</v>
      </c>
      <c r="O420">
        <v>120</v>
      </c>
      <c r="P420">
        <v>3</v>
      </c>
      <c r="Q420" t="s">
        <v>73</v>
      </c>
      <c r="R420">
        <v>64</v>
      </c>
      <c r="S420">
        <v>20</v>
      </c>
      <c r="T420">
        <v>0</v>
      </c>
      <c r="U420">
        <v>2400</v>
      </c>
      <c r="V420">
        <v>1080</v>
      </c>
      <c r="W420" t="str" cm="1">
        <f t="array" ref="W420">_xlfn.IFS(smartphones_data_clean!C420&gt;Quartile!$A$4,"💎 Ultra Premium Brand",smartphones_data_clean!C420&gt;Quartile!$A$3,"🪙 Premium Brand",smartphones_data_clean!C420&gt;Quartile!$A$2,"🔥Affordable Brand",TRUE,"✨ Bronze Brand")</f>
        <v>🪙 Premium Brand</v>
      </c>
      <c r="X420" t="str" cm="1">
        <f t="array" ref="X420">_xlfn.IFS(D420&lt;=Quartile!$D$2,"Low rating",D420&lt;=Quartile!$D$3,"Medium rating",D420&lt;=Quartile!$D$4,"High rating",TRUE,"Extra High Rating")</f>
        <v>Extra High Rating</v>
      </c>
      <c r="Y420">
        <f t="shared" si="12"/>
        <v>967.90000000000009</v>
      </c>
      <c r="Z420" s="14">
        <f t="shared" si="13"/>
        <v>3.2264408813627125E-2</v>
      </c>
    </row>
    <row r="421" spans="1:26" x14ac:dyDescent="0.25">
      <c r="A421" t="s">
        <v>476</v>
      </c>
      <c r="B421" t="s">
        <v>484</v>
      </c>
      <c r="C421">
        <v>25999</v>
      </c>
      <c r="D421" s="1">
        <v>8.1999999999999993</v>
      </c>
      <c r="E421">
        <v>1</v>
      </c>
      <c r="F421" t="s">
        <v>72</v>
      </c>
      <c r="G421">
        <v>8</v>
      </c>
      <c r="H421">
        <v>3.2</v>
      </c>
      <c r="I421" s="2">
        <v>4500</v>
      </c>
      <c r="J421">
        <v>1</v>
      </c>
      <c r="K421">
        <v>67</v>
      </c>
      <c r="L421">
        <v>6</v>
      </c>
      <c r="M421">
        <v>128</v>
      </c>
      <c r="N421">
        <v>6.67</v>
      </c>
      <c r="O421">
        <v>120</v>
      </c>
      <c r="P421">
        <v>3</v>
      </c>
      <c r="Q421" t="s">
        <v>73</v>
      </c>
      <c r="R421">
        <v>64</v>
      </c>
      <c r="S421">
        <v>20</v>
      </c>
      <c r="T421">
        <v>0</v>
      </c>
      <c r="U421">
        <v>2400</v>
      </c>
      <c r="V421">
        <v>1080</v>
      </c>
      <c r="W421" t="str" cm="1">
        <f t="array" ref="W421">_xlfn.IFS(smartphones_data_clean!C421&gt;Quartile!$A$4,"💎 Ultra Premium Brand",smartphones_data_clean!C421&gt;Quartile!$A$3,"🪙 Premium Brand",smartphones_data_clean!C421&gt;Quartile!$A$2,"🔥Affordable Brand",TRUE,"✨ Bronze Brand")</f>
        <v>🪙 Premium Brand</v>
      </c>
      <c r="X421" t="str" cm="1">
        <f t="array" ref="X421">_xlfn.IFS(D421&lt;=Quartile!$D$2,"Low rating",D421&lt;=Quartile!$D$3,"Medium rating",D421&lt;=Quartile!$D$4,"High rating",TRUE,"Extra High Rating")</f>
        <v>High rating</v>
      </c>
      <c r="Y421">
        <f t="shared" si="12"/>
        <v>941.10000000000014</v>
      </c>
      <c r="Z421" s="14">
        <f t="shared" si="13"/>
        <v>3.6197546059463834E-2</v>
      </c>
    </row>
    <row r="422" spans="1:26" x14ac:dyDescent="0.25">
      <c r="A422" t="s">
        <v>476</v>
      </c>
      <c r="B422" t="s">
        <v>485</v>
      </c>
      <c r="C422">
        <v>27999</v>
      </c>
      <c r="D422" s="1">
        <v>8.5</v>
      </c>
      <c r="E422">
        <v>1</v>
      </c>
      <c r="F422" t="s">
        <v>72</v>
      </c>
      <c r="G422">
        <v>8</v>
      </c>
      <c r="H422">
        <v>3.2</v>
      </c>
      <c r="I422" s="2">
        <v>4500</v>
      </c>
      <c r="J422">
        <v>1</v>
      </c>
      <c r="K422">
        <v>67</v>
      </c>
      <c r="L422">
        <v>8</v>
      </c>
      <c r="M422">
        <v>128</v>
      </c>
      <c r="N422">
        <v>6.67</v>
      </c>
      <c r="O422">
        <v>120</v>
      </c>
      <c r="P422">
        <v>3</v>
      </c>
      <c r="Q422" t="s">
        <v>73</v>
      </c>
      <c r="R422">
        <v>64</v>
      </c>
      <c r="S422">
        <v>20</v>
      </c>
      <c r="T422">
        <v>0</v>
      </c>
      <c r="U422">
        <v>2400</v>
      </c>
      <c r="V422">
        <v>1080</v>
      </c>
      <c r="W422" t="str" cm="1">
        <f t="array" ref="W422">_xlfn.IFS(smartphones_data_clean!C422&gt;Quartile!$A$4,"💎 Ultra Premium Brand",smartphones_data_clean!C422&gt;Quartile!$A$3,"🪙 Premium Brand",smartphones_data_clean!C422&gt;Quartile!$A$2,"🔥Affordable Brand",TRUE,"✨ Bronze Brand")</f>
        <v>🪙 Premium Brand</v>
      </c>
      <c r="X422" t="str" cm="1">
        <f t="array" ref="X422">_xlfn.IFS(D422&lt;=Quartile!$D$2,"Low rating",D422&lt;=Quartile!$D$3,"Medium rating",D422&lt;=Quartile!$D$4,"High rating",TRUE,"Extra High Rating")</f>
        <v>Extra High Rating</v>
      </c>
      <c r="Y422">
        <f t="shared" si="12"/>
        <v>941.50000000000011</v>
      </c>
      <c r="Z422" s="14">
        <f t="shared" si="13"/>
        <v>3.362620093574771E-2</v>
      </c>
    </row>
    <row r="423" spans="1:26" x14ac:dyDescent="0.25">
      <c r="A423" t="s">
        <v>476</v>
      </c>
      <c r="B423" t="s">
        <v>486</v>
      </c>
      <c r="C423">
        <v>39999</v>
      </c>
      <c r="D423" s="1">
        <v>8.6</v>
      </c>
      <c r="E423">
        <v>1</v>
      </c>
      <c r="F423" t="s">
        <v>72</v>
      </c>
      <c r="G423">
        <v>8</v>
      </c>
      <c r="H423">
        <v>3</v>
      </c>
      <c r="I423" s="2">
        <v>4700</v>
      </c>
      <c r="J423">
        <v>1</v>
      </c>
      <c r="K423">
        <v>120</v>
      </c>
      <c r="L423">
        <v>8</v>
      </c>
      <c r="M423">
        <v>128</v>
      </c>
      <c r="N423">
        <v>6.67</v>
      </c>
      <c r="O423">
        <v>120</v>
      </c>
      <c r="P423">
        <v>3</v>
      </c>
      <c r="Q423" t="s">
        <v>73</v>
      </c>
      <c r="R423">
        <v>64</v>
      </c>
      <c r="S423">
        <v>20</v>
      </c>
      <c r="T423">
        <v>0</v>
      </c>
      <c r="U423">
        <v>2400</v>
      </c>
      <c r="V423">
        <v>1080</v>
      </c>
      <c r="W423" t="str" cm="1">
        <f t="array" ref="W423">_xlfn.IFS(smartphones_data_clean!C423&gt;Quartile!$A$4,"💎 Ultra Premium Brand",smartphones_data_clean!C423&gt;Quartile!$A$3,"🪙 Premium Brand",smartphones_data_clean!C423&gt;Quartile!$A$2,"🔥Affordable Brand",TRUE,"✨ Bronze Brand")</f>
        <v>💎 Ultra Premium Brand</v>
      </c>
      <c r="X423" t="str" cm="1">
        <f t="array" ref="X423">_xlfn.IFS(D423&lt;=Quartile!$D$2,"Low rating",D423&lt;=Quartile!$D$3,"Medium rating",D423&lt;=Quartile!$D$4,"High rating",TRUE,"Extra High Rating")</f>
        <v>Extra High Rating</v>
      </c>
      <c r="Y423">
        <f t="shared" si="12"/>
        <v>986.75</v>
      </c>
      <c r="Z423" s="14">
        <f t="shared" si="13"/>
        <v>2.4669366734168353E-2</v>
      </c>
    </row>
    <row r="424" spans="1:26" x14ac:dyDescent="0.25">
      <c r="A424" t="s">
        <v>476</v>
      </c>
      <c r="B424" t="s">
        <v>487</v>
      </c>
      <c r="C424">
        <v>34990</v>
      </c>
      <c r="D424" s="1">
        <v>8.5</v>
      </c>
      <c r="E424">
        <v>1</v>
      </c>
      <c r="F424" t="s">
        <v>72</v>
      </c>
      <c r="G424">
        <v>8</v>
      </c>
      <c r="H424">
        <v>3.2</v>
      </c>
      <c r="I424" s="2">
        <v>4700</v>
      </c>
      <c r="J424">
        <v>1</v>
      </c>
      <c r="K424">
        <v>67</v>
      </c>
      <c r="L424">
        <v>8</v>
      </c>
      <c r="M424">
        <v>128</v>
      </c>
      <c r="N424">
        <v>6.7</v>
      </c>
      <c r="O424">
        <v>120</v>
      </c>
      <c r="P424">
        <v>3</v>
      </c>
      <c r="Q424" t="s">
        <v>73</v>
      </c>
      <c r="R424">
        <v>64</v>
      </c>
      <c r="S424">
        <v>32</v>
      </c>
      <c r="T424">
        <v>0</v>
      </c>
      <c r="U424">
        <v>2400</v>
      </c>
      <c r="V424">
        <v>1080</v>
      </c>
      <c r="W424" t="str" cm="1">
        <f t="array" ref="W424">_xlfn.IFS(smartphones_data_clean!C424&gt;Quartile!$A$4,"💎 Ultra Premium Brand",smartphones_data_clean!C424&gt;Quartile!$A$3,"🪙 Premium Brand",smartphones_data_clean!C424&gt;Quartile!$A$2,"🔥Affordable Brand",TRUE,"✨ Bronze Brand")</f>
        <v>🪙 Premium Brand</v>
      </c>
      <c r="X424" t="str" cm="1">
        <f t="array" ref="X424">_xlfn.IFS(D424&lt;=Quartile!$D$2,"Low rating",D424&lt;=Quartile!$D$3,"Medium rating",D424&lt;=Quartile!$D$4,"High rating",TRUE,"Extra High Rating")</f>
        <v>Extra High Rating</v>
      </c>
      <c r="Y424">
        <f t="shared" si="12"/>
        <v>981.50000000000011</v>
      </c>
      <c r="Z424" s="14">
        <f t="shared" si="13"/>
        <v>2.8050871677622182E-2</v>
      </c>
    </row>
    <row r="425" spans="1:26" x14ac:dyDescent="0.25">
      <c r="A425" t="s">
        <v>476</v>
      </c>
      <c r="B425" t="s">
        <v>488</v>
      </c>
      <c r="C425">
        <v>42999</v>
      </c>
      <c r="D425" s="1">
        <v>8.6</v>
      </c>
      <c r="E425">
        <v>1</v>
      </c>
      <c r="F425" t="s">
        <v>76</v>
      </c>
      <c r="G425">
        <v>8</v>
      </c>
      <c r="H425">
        <v>3</v>
      </c>
      <c r="I425" s="2">
        <v>4500</v>
      </c>
      <c r="J425">
        <v>1</v>
      </c>
      <c r="K425">
        <v>150</v>
      </c>
      <c r="L425">
        <v>8</v>
      </c>
      <c r="M425">
        <v>128</v>
      </c>
      <c r="N425">
        <v>6.67</v>
      </c>
      <c r="O425">
        <v>120</v>
      </c>
      <c r="P425">
        <v>3</v>
      </c>
      <c r="Q425" t="s">
        <v>73</v>
      </c>
      <c r="R425">
        <v>64</v>
      </c>
      <c r="S425">
        <v>20</v>
      </c>
      <c r="T425">
        <v>0</v>
      </c>
      <c r="U425">
        <v>2412</v>
      </c>
      <c r="V425">
        <v>1080</v>
      </c>
      <c r="W425" t="str" cm="1">
        <f t="array" ref="W425">_xlfn.IFS(smartphones_data_clean!C425&gt;Quartile!$A$4,"💎 Ultra Premium Brand",smartphones_data_clean!C425&gt;Quartile!$A$3,"🪙 Premium Brand",smartphones_data_clean!C425&gt;Quartile!$A$2,"🔥Affordable Brand",TRUE,"✨ Bronze Brand")</f>
        <v>💎 Ultra Premium Brand</v>
      </c>
      <c r="X425" t="str" cm="1">
        <f t="array" ref="X425">_xlfn.IFS(D425&lt;=Quartile!$D$2,"Low rating",D425&lt;=Quartile!$D$3,"Medium rating",D425&lt;=Quartile!$D$4,"High rating",TRUE,"Extra High Rating")</f>
        <v>Extra High Rating</v>
      </c>
      <c r="Y425">
        <f t="shared" si="12"/>
        <v>949.75</v>
      </c>
      <c r="Z425" s="14">
        <f t="shared" si="13"/>
        <v>2.2087722970301635E-2</v>
      </c>
    </row>
    <row r="426" spans="1:26" x14ac:dyDescent="0.25">
      <c r="A426" t="s">
        <v>476</v>
      </c>
      <c r="B426" t="s">
        <v>489</v>
      </c>
      <c r="C426">
        <v>29999</v>
      </c>
      <c r="D426" s="1">
        <v>8.4</v>
      </c>
      <c r="E426">
        <v>1</v>
      </c>
      <c r="F426" t="s">
        <v>72</v>
      </c>
      <c r="G426">
        <v>8</v>
      </c>
      <c r="H426">
        <v>3.2</v>
      </c>
      <c r="I426" s="2">
        <v>5500</v>
      </c>
      <c r="J426">
        <v>1</v>
      </c>
      <c r="K426">
        <v>67</v>
      </c>
      <c r="L426">
        <v>8</v>
      </c>
      <c r="M426">
        <v>128</v>
      </c>
      <c r="N426">
        <v>6.67</v>
      </c>
      <c r="O426">
        <v>120</v>
      </c>
      <c r="P426">
        <v>3</v>
      </c>
      <c r="Q426" t="s">
        <v>73</v>
      </c>
      <c r="R426">
        <v>64</v>
      </c>
      <c r="S426">
        <v>16</v>
      </c>
      <c r="T426">
        <v>0</v>
      </c>
      <c r="U426">
        <v>3200</v>
      </c>
      <c r="V426">
        <v>1440</v>
      </c>
      <c r="W426" t="str" cm="1">
        <f t="array" ref="W426">_xlfn.IFS(smartphones_data_clean!C426&gt;Quartile!$A$4,"💎 Ultra Premium Brand",smartphones_data_clean!C426&gt;Quartile!$A$3,"🪙 Premium Brand",smartphones_data_clean!C426&gt;Quartile!$A$2,"🔥Affordable Brand",TRUE,"✨ Bronze Brand")</f>
        <v>🪙 Premium Brand</v>
      </c>
      <c r="X426" t="str" cm="1">
        <f t="array" ref="X426">_xlfn.IFS(D426&lt;=Quartile!$D$2,"Low rating",D426&lt;=Quartile!$D$3,"Medium rating",D426&lt;=Quartile!$D$4,"High rating",TRUE,"Extra High Rating")</f>
        <v>High rating</v>
      </c>
      <c r="Y426">
        <f t="shared" si="12"/>
        <v>1141.4999999999998</v>
      </c>
      <c r="Z426" s="14">
        <f t="shared" si="13"/>
        <v>3.8051268375612513E-2</v>
      </c>
    </row>
    <row r="427" spans="1:26" x14ac:dyDescent="0.25">
      <c r="A427" t="s">
        <v>476</v>
      </c>
      <c r="B427" t="s">
        <v>490</v>
      </c>
      <c r="C427">
        <v>10890</v>
      </c>
      <c r="D427" s="1">
        <v>7.4</v>
      </c>
      <c r="E427">
        <v>0</v>
      </c>
      <c r="F427" t="s">
        <v>83</v>
      </c>
      <c r="G427">
        <v>8</v>
      </c>
      <c r="H427">
        <v>2</v>
      </c>
      <c r="I427" s="2">
        <v>5000</v>
      </c>
      <c r="J427">
        <v>1</v>
      </c>
      <c r="K427">
        <v>18</v>
      </c>
      <c r="L427">
        <v>6</v>
      </c>
      <c r="M427">
        <v>64</v>
      </c>
      <c r="N427">
        <v>6.53</v>
      </c>
      <c r="O427">
        <v>60</v>
      </c>
      <c r="P427">
        <v>4</v>
      </c>
      <c r="Q427" t="s">
        <v>73</v>
      </c>
      <c r="R427">
        <v>13</v>
      </c>
      <c r="S427">
        <v>8</v>
      </c>
      <c r="T427">
        <v>1</v>
      </c>
      <c r="U427">
        <v>2340</v>
      </c>
      <c r="V427">
        <v>1080</v>
      </c>
      <c r="W427" t="str" cm="1">
        <f t="array" ref="W427">_xlfn.IFS(smartphones_data_clean!C427&gt;Quartile!$A$4,"💎 Ultra Premium Brand",smartphones_data_clean!C427&gt;Quartile!$A$3,"🪙 Premium Brand",smartphones_data_clean!C427&gt;Quartile!$A$2,"🔥Affordable Brand",TRUE,"✨ Bronze Brand")</f>
        <v>✨ Bronze Brand</v>
      </c>
      <c r="X427" t="str" cm="1">
        <f t="array" ref="X427">_xlfn.IFS(D427&lt;=Quartile!$D$2,"Low rating",D427&lt;=Quartile!$D$3,"Medium rating",D427&lt;=Quartile!$D$4,"High rating",TRUE,"Extra High Rating")</f>
        <v>Low rating</v>
      </c>
      <c r="Y427">
        <f t="shared" si="12"/>
        <v>1020.0999999999999</v>
      </c>
      <c r="Z427" s="14">
        <f t="shared" si="13"/>
        <v>9.3673094582185479E-2</v>
      </c>
    </row>
    <row r="428" spans="1:26" x14ac:dyDescent="0.25">
      <c r="A428" t="s">
        <v>476</v>
      </c>
      <c r="B428" t="s">
        <v>491</v>
      </c>
      <c r="C428">
        <v>12799</v>
      </c>
      <c r="D428" s="1">
        <v>7.6</v>
      </c>
      <c r="E428">
        <v>0</v>
      </c>
      <c r="F428" t="s">
        <v>72</v>
      </c>
      <c r="G428">
        <v>8</v>
      </c>
      <c r="H428">
        <v>2.2999999999999998</v>
      </c>
      <c r="I428" s="2">
        <v>5000</v>
      </c>
      <c r="J428">
        <v>1</v>
      </c>
      <c r="K428">
        <v>33</v>
      </c>
      <c r="L428">
        <v>4</v>
      </c>
      <c r="M428">
        <v>64</v>
      </c>
      <c r="N428">
        <v>6.67</v>
      </c>
      <c r="O428">
        <v>60</v>
      </c>
      <c r="P428">
        <v>4</v>
      </c>
      <c r="Q428" t="s">
        <v>73</v>
      </c>
      <c r="R428">
        <v>48</v>
      </c>
      <c r="S428">
        <v>16</v>
      </c>
      <c r="T428">
        <v>1</v>
      </c>
      <c r="U428">
        <v>2400</v>
      </c>
      <c r="V428">
        <v>1080</v>
      </c>
      <c r="W428" t="str" cm="1">
        <f t="array" ref="W428">_xlfn.IFS(smartphones_data_clean!C428&gt;Quartile!$A$4,"💎 Ultra Premium Brand",smartphones_data_clean!C428&gt;Quartile!$A$3,"🪙 Premium Brand",smartphones_data_clean!C428&gt;Quartile!$A$2,"🔥Affordable Brand",TRUE,"✨ Bronze Brand")</f>
        <v>✨ Bronze Brand</v>
      </c>
      <c r="X428" t="str" cm="1">
        <f t="array" ref="X428">_xlfn.IFS(D428&lt;=Quartile!$D$2,"Low rating",D428&lt;=Quartile!$D$3,"Medium rating",D428&lt;=Quartile!$D$4,"High rating",TRUE,"Extra High Rating")</f>
        <v>Medium rating</v>
      </c>
      <c r="Y428">
        <f t="shared" si="12"/>
        <v>1021.2749999999999</v>
      </c>
      <c r="Z428" s="14">
        <f t="shared" si="13"/>
        <v>7.9793343229939834E-2</v>
      </c>
    </row>
    <row r="429" spans="1:26" x14ac:dyDescent="0.25">
      <c r="A429" t="s">
        <v>476</v>
      </c>
      <c r="B429" t="s">
        <v>492</v>
      </c>
      <c r="C429">
        <v>11499</v>
      </c>
      <c r="D429" s="1">
        <v>7.5</v>
      </c>
      <c r="E429">
        <v>0</v>
      </c>
      <c r="F429" t="s">
        <v>72</v>
      </c>
      <c r="G429">
        <v>8</v>
      </c>
      <c r="H429">
        <v>2</v>
      </c>
      <c r="I429" s="2">
        <v>6000</v>
      </c>
      <c r="J429">
        <v>1</v>
      </c>
      <c r="K429">
        <v>18</v>
      </c>
      <c r="L429">
        <v>6</v>
      </c>
      <c r="M429">
        <v>64</v>
      </c>
      <c r="N429">
        <v>6.53</v>
      </c>
      <c r="O429">
        <v>60</v>
      </c>
      <c r="P429">
        <v>3</v>
      </c>
      <c r="Q429" t="s">
        <v>73</v>
      </c>
      <c r="R429">
        <v>48</v>
      </c>
      <c r="S429">
        <v>8</v>
      </c>
      <c r="T429">
        <v>1</v>
      </c>
      <c r="U429">
        <v>2340</v>
      </c>
      <c r="V429">
        <v>1080</v>
      </c>
      <c r="W429" t="str" cm="1">
        <f t="array" ref="W429">_xlfn.IFS(smartphones_data_clean!C429&gt;Quartile!$A$4,"💎 Ultra Premium Brand",smartphones_data_clean!C429&gt;Quartile!$A$3,"🪙 Premium Brand",smartphones_data_clean!C429&gt;Quartile!$A$2,"🔥Affordable Brand",TRUE,"✨ Bronze Brand")</f>
        <v>✨ Bronze Brand</v>
      </c>
      <c r="X429" t="str" cm="1">
        <f t="array" ref="X429">_xlfn.IFS(D429&lt;=Quartile!$D$2,"Low rating",D429&lt;=Quartile!$D$3,"Medium rating",D429&lt;=Quartile!$D$4,"High rating",TRUE,"Extra High Rating")</f>
        <v>Low rating</v>
      </c>
      <c r="Y429">
        <f t="shared" si="12"/>
        <v>1220.0999999999999</v>
      </c>
      <c r="Z429" s="14">
        <f t="shared" si="13"/>
        <v>0.10610487868510304</v>
      </c>
    </row>
    <row r="430" spans="1:26" x14ac:dyDescent="0.25">
      <c r="A430" t="s">
        <v>476</v>
      </c>
      <c r="B430" t="s">
        <v>493</v>
      </c>
      <c r="C430">
        <v>15999</v>
      </c>
      <c r="D430" s="1">
        <v>7.5</v>
      </c>
      <c r="E430">
        <v>1</v>
      </c>
      <c r="F430" t="s">
        <v>76</v>
      </c>
      <c r="G430">
        <v>8</v>
      </c>
      <c r="H430">
        <v>2.2000000000000002</v>
      </c>
      <c r="I430" s="2">
        <v>5000</v>
      </c>
      <c r="J430">
        <v>1</v>
      </c>
      <c r="K430">
        <v>18</v>
      </c>
      <c r="L430">
        <v>4</v>
      </c>
      <c r="M430">
        <v>64</v>
      </c>
      <c r="N430">
        <v>6.5</v>
      </c>
      <c r="O430">
        <v>90</v>
      </c>
      <c r="P430">
        <v>3</v>
      </c>
      <c r="Q430" t="s">
        <v>73</v>
      </c>
      <c r="R430">
        <v>48</v>
      </c>
      <c r="S430">
        <v>8</v>
      </c>
      <c r="T430">
        <v>1</v>
      </c>
      <c r="U430">
        <v>2400</v>
      </c>
      <c r="V430">
        <v>1080</v>
      </c>
      <c r="W430" t="str" cm="1">
        <f t="array" ref="W430">_xlfn.IFS(smartphones_data_clean!C430&gt;Quartile!$A$4,"💎 Ultra Premium Brand",smartphones_data_clean!C430&gt;Quartile!$A$3,"🪙 Premium Brand",smartphones_data_clean!C430&gt;Quartile!$A$2,"🔥Affordable Brand",TRUE,"✨ Bronze Brand")</f>
        <v>🔥Affordable Brand</v>
      </c>
      <c r="X430" t="str" cm="1">
        <f t="array" ref="X430">_xlfn.IFS(D430&lt;=Quartile!$D$2,"Low rating",D430&lt;=Quartile!$D$3,"Medium rating",D430&lt;=Quartile!$D$4,"High rating",TRUE,"Extra High Rating")</f>
        <v>Low rating</v>
      </c>
      <c r="Y430">
        <f t="shared" si="12"/>
        <v>1021.2499999999999</v>
      </c>
      <c r="Z430" s="14">
        <f t="shared" si="13"/>
        <v>6.3832114507156687E-2</v>
      </c>
    </row>
    <row r="431" spans="1:26" x14ac:dyDescent="0.25">
      <c r="A431" t="s">
        <v>476</v>
      </c>
      <c r="B431" t="s">
        <v>494</v>
      </c>
      <c r="C431">
        <v>14799</v>
      </c>
      <c r="D431" s="1">
        <v>7.9</v>
      </c>
      <c r="E431">
        <v>1</v>
      </c>
      <c r="F431" t="s">
        <v>76</v>
      </c>
      <c r="G431">
        <v>8</v>
      </c>
      <c r="H431">
        <v>2.2000000000000002</v>
      </c>
      <c r="I431" s="2">
        <v>5000</v>
      </c>
      <c r="J431">
        <v>1</v>
      </c>
      <c r="K431">
        <v>18</v>
      </c>
      <c r="L431">
        <v>6</v>
      </c>
      <c r="M431">
        <v>128</v>
      </c>
      <c r="N431">
        <v>6.5</v>
      </c>
      <c r="O431">
        <v>90</v>
      </c>
      <c r="P431">
        <v>3</v>
      </c>
      <c r="Q431" t="s">
        <v>73</v>
      </c>
      <c r="R431">
        <v>48</v>
      </c>
      <c r="S431">
        <v>8</v>
      </c>
      <c r="T431">
        <v>1</v>
      </c>
      <c r="U431">
        <v>2400</v>
      </c>
      <c r="V431">
        <v>1080</v>
      </c>
      <c r="W431" t="str" cm="1">
        <f t="array" ref="W431">_xlfn.IFS(smartphones_data_clean!C431&gt;Quartile!$A$4,"💎 Ultra Premium Brand",smartphones_data_clean!C431&gt;Quartile!$A$3,"🪙 Premium Brand",smartphones_data_clean!C431&gt;Quartile!$A$2,"🔥Affordable Brand",TRUE,"✨ Bronze Brand")</f>
        <v>🔥Affordable Brand</v>
      </c>
      <c r="X431" t="str" cm="1">
        <f t="array" ref="X431">_xlfn.IFS(D431&lt;=Quartile!$D$2,"Low rating",D431&lt;=Quartile!$D$3,"Medium rating",D431&lt;=Quartile!$D$4,"High rating",TRUE,"Extra High Rating")</f>
        <v>Medium rating</v>
      </c>
      <c r="Y431">
        <f t="shared" si="12"/>
        <v>1034.45</v>
      </c>
      <c r="Z431" s="14">
        <f t="shared" si="13"/>
        <v>6.9899993242786673E-2</v>
      </c>
    </row>
    <row r="432" spans="1:26" x14ac:dyDescent="0.25">
      <c r="A432" t="s">
        <v>476</v>
      </c>
      <c r="B432" t="s">
        <v>495</v>
      </c>
      <c r="C432">
        <v>11499</v>
      </c>
      <c r="D432" s="1">
        <v>7.5</v>
      </c>
      <c r="E432">
        <v>1</v>
      </c>
      <c r="F432" t="s">
        <v>76</v>
      </c>
      <c r="G432">
        <v>8</v>
      </c>
      <c r="H432">
        <v>2.2000000000000002</v>
      </c>
      <c r="I432" s="2">
        <v>5000</v>
      </c>
      <c r="J432">
        <v>1</v>
      </c>
      <c r="K432">
        <v>18</v>
      </c>
      <c r="L432">
        <v>4</v>
      </c>
      <c r="M432">
        <v>64</v>
      </c>
      <c r="N432">
        <v>6.58</v>
      </c>
      <c r="O432">
        <v>90</v>
      </c>
      <c r="P432">
        <v>2</v>
      </c>
      <c r="Q432" t="s">
        <v>73</v>
      </c>
      <c r="R432">
        <v>50</v>
      </c>
      <c r="S432">
        <v>8</v>
      </c>
      <c r="T432">
        <v>1</v>
      </c>
      <c r="U432">
        <v>2400</v>
      </c>
      <c r="V432">
        <v>1080</v>
      </c>
      <c r="W432" t="str" cm="1">
        <f t="array" ref="W432">_xlfn.IFS(smartphones_data_clean!C432&gt;Quartile!$A$4,"💎 Ultra Premium Brand",smartphones_data_clean!C432&gt;Quartile!$A$3,"🪙 Premium Brand",smartphones_data_clean!C432&gt;Quartile!$A$2,"🔥Affordable Brand",TRUE,"✨ Bronze Brand")</f>
        <v>✨ Bronze Brand</v>
      </c>
      <c r="X432" t="str" cm="1">
        <f t="array" ref="X432">_xlfn.IFS(D432&lt;=Quartile!$D$2,"Low rating",D432&lt;=Quartile!$D$3,"Medium rating",D432&lt;=Quartile!$D$4,"High rating",TRUE,"Extra High Rating")</f>
        <v>Low rating</v>
      </c>
      <c r="Y432">
        <f t="shared" si="12"/>
        <v>1021.2499999999999</v>
      </c>
      <c r="Z432" s="14">
        <f t="shared" si="13"/>
        <v>8.8812070614836064E-2</v>
      </c>
    </row>
    <row r="433" spans="1:26" x14ac:dyDescent="0.25">
      <c r="A433" t="s">
        <v>476</v>
      </c>
      <c r="B433" t="s">
        <v>496</v>
      </c>
      <c r="C433">
        <v>13499</v>
      </c>
      <c r="D433" s="1">
        <v>7.9</v>
      </c>
      <c r="E433">
        <v>1</v>
      </c>
      <c r="F433" t="s">
        <v>76</v>
      </c>
      <c r="G433">
        <v>8</v>
      </c>
      <c r="H433">
        <v>2.2000000000000002</v>
      </c>
      <c r="I433" s="2">
        <v>5000</v>
      </c>
      <c r="J433">
        <v>1</v>
      </c>
      <c r="K433">
        <v>18</v>
      </c>
      <c r="L433">
        <v>6</v>
      </c>
      <c r="M433">
        <v>128</v>
      </c>
      <c r="N433">
        <v>6.58</v>
      </c>
      <c r="O433">
        <v>90</v>
      </c>
      <c r="P433">
        <v>2</v>
      </c>
      <c r="Q433" t="s">
        <v>73</v>
      </c>
      <c r="R433">
        <v>50</v>
      </c>
      <c r="S433">
        <v>8</v>
      </c>
      <c r="T433">
        <v>1</v>
      </c>
      <c r="U433">
        <v>2400</v>
      </c>
      <c r="V433">
        <v>1080</v>
      </c>
      <c r="W433" t="str" cm="1">
        <f t="array" ref="W433">_xlfn.IFS(smartphones_data_clean!C433&gt;Quartile!$A$4,"💎 Ultra Premium Brand",smartphones_data_clean!C433&gt;Quartile!$A$3,"🪙 Premium Brand",smartphones_data_clean!C433&gt;Quartile!$A$2,"🔥Affordable Brand",TRUE,"✨ Bronze Brand")</f>
        <v>🔥Affordable Brand</v>
      </c>
      <c r="X433" t="str" cm="1">
        <f t="array" ref="X433">_xlfn.IFS(D433&lt;=Quartile!$D$2,"Low rating",D433&lt;=Quartile!$D$3,"Medium rating",D433&lt;=Quartile!$D$4,"High rating",TRUE,"Extra High Rating")</f>
        <v>Medium rating</v>
      </c>
      <c r="Y433">
        <f t="shared" si="12"/>
        <v>1034.45</v>
      </c>
      <c r="Z433" s="14">
        <f t="shared" si="13"/>
        <v>7.6631602340914151E-2</v>
      </c>
    </row>
    <row r="434" spans="1:26" x14ac:dyDescent="0.25">
      <c r="A434" t="s">
        <v>476</v>
      </c>
      <c r="B434" t="s">
        <v>497</v>
      </c>
      <c r="C434">
        <v>11999</v>
      </c>
      <c r="D434" s="1">
        <v>7.7</v>
      </c>
      <c r="E434">
        <v>0</v>
      </c>
      <c r="F434" t="s">
        <v>83</v>
      </c>
      <c r="G434">
        <v>8</v>
      </c>
      <c r="H434">
        <v>2.0499999999999998</v>
      </c>
      <c r="I434" s="2">
        <v>5000</v>
      </c>
      <c r="J434">
        <v>1</v>
      </c>
      <c r="K434">
        <v>33</v>
      </c>
      <c r="L434">
        <v>6</v>
      </c>
      <c r="M434">
        <v>64</v>
      </c>
      <c r="N434">
        <v>6.43</v>
      </c>
      <c r="O434">
        <v>90</v>
      </c>
      <c r="P434">
        <v>3</v>
      </c>
      <c r="Q434" t="s">
        <v>73</v>
      </c>
      <c r="R434">
        <v>64</v>
      </c>
      <c r="S434">
        <v>16</v>
      </c>
      <c r="T434">
        <v>1</v>
      </c>
      <c r="U434">
        <v>2400</v>
      </c>
      <c r="V434">
        <v>1080</v>
      </c>
      <c r="W434" t="str" cm="1">
        <f t="array" ref="W434">_xlfn.IFS(smartphones_data_clean!C434&gt;Quartile!$A$4,"💎 Ultra Premium Brand",smartphones_data_clean!C434&gt;Quartile!$A$3,"🪙 Premium Brand",smartphones_data_clean!C434&gt;Quartile!$A$2,"🔥Affordable Brand",TRUE,"✨ Bronze Brand")</f>
        <v>✨ Bronze Brand</v>
      </c>
      <c r="X434" t="str" cm="1">
        <f t="array" ref="X434">_xlfn.IFS(D434&lt;=Quartile!$D$2,"Low rating",D434&lt;=Quartile!$D$3,"Medium rating",D434&lt;=Quartile!$D$4,"High rating",TRUE,"Extra High Rating")</f>
        <v>Medium rating</v>
      </c>
      <c r="Y434">
        <f t="shared" si="12"/>
        <v>1023.1125</v>
      </c>
      <c r="Z434" s="14">
        <f t="shared" si="13"/>
        <v>8.5266480540045E-2</v>
      </c>
    </row>
    <row r="435" spans="1:26" x14ac:dyDescent="0.25">
      <c r="A435" t="s">
        <v>476</v>
      </c>
      <c r="B435" t="s">
        <v>498</v>
      </c>
      <c r="C435">
        <v>12999</v>
      </c>
      <c r="D435" s="1">
        <v>7.9</v>
      </c>
      <c r="E435">
        <v>0</v>
      </c>
      <c r="F435" t="s">
        <v>83</v>
      </c>
      <c r="G435">
        <v>8</v>
      </c>
      <c r="H435">
        <v>2.0499999999999998</v>
      </c>
      <c r="I435" s="2">
        <v>5000</v>
      </c>
      <c r="J435">
        <v>1</v>
      </c>
      <c r="K435">
        <v>33</v>
      </c>
      <c r="L435">
        <v>6</v>
      </c>
      <c r="M435">
        <v>128</v>
      </c>
      <c r="N435">
        <v>6.43</v>
      </c>
      <c r="O435">
        <v>90</v>
      </c>
      <c r="P435">
        <v>3</v>
      </c>
      <c r="Q435" t="s">
        <v>73</v>
      </c>
      <c r="R435">
        <v>64</v>
      </c>
      <c r="S435">
        <v>16</v>
      </c>
      <c r="T435">
        <v>1</v>
      </c>
      <c r="U435">
        <v>2400</v>
      </c>
      <c r="V435">
        <v>1080</v>
      </c>
      <c r="W435" t="str" cm="1">
        <f t="array" ref="W435">_xlfn.IFS(smartphones_data_clean!C435&gt;Quartile!$A$4,"💎 Ultra Premium Brand",smartphones_data_clean!C435&gt;Quartile!$A$3,"🪙 Premium Brand",smartphones_data_clean!C435&gt;Quartile!$A$2,"🔥Affordable Brand",TRUE,"✨ Bronze Brand")</f>
        <v>✨ Bronze Brand</v>
      </c>
      <c r="X435" t="str" cm="1">
        <f t="array" ref="X435">_xlfn.IFS(D435&lt;=Quartile!$D$2,"Low rating",D435&lt;=Quartile!$D$3,"Medium rating",D435&lt;=Quartile!$D$4,"High rating",TRUE,"Extra High Rating")</f>
        <v>Medium rating</v>
      </c>
      <c r="Y435">
        <f t="shared" si="12"/>
        <v>1035.9124999999999</v>
      </c>
      <c r="Z435" s="14">
        <f t="shared" si="13"/>
        <v>7.9691707054388786E-2</v>
      </c>
    </row>
    <row r="436" spans="1:26" x14ac:dyDescent="0.25">
      <c r="A436" t="s">
        <v>476</v>
      </c>
      <c r="B436" t="s">
        <v>499</v>
      </c>
      <c r="C436">
        <v>13999</v>
      </c>
      <c r="D436" s="1">
        <v>8.1</v>
      </c>
      <c r="E436">
        <v>0</v>
      </c>
      <c r="F436" t="s">
        <v>83</v>
      </c>
      <c r="G436">
        <v>8</v>
      </c>
      <c r="H436">
        <v>2.0499999999999998</v>
      </c>
      <c r="I436" s="2">
        <v>5000</v>
      </c>
      <c r="J436">
        <v>1</v>
      </c>
      <c r="K436">
        <v>33</v>
      </c>
      <c r="L436">
        <v>8</v>
      </c>
      <c r="M436">
        <v>128</v>
      </c>
      <c r="N436">
        <v>6.43</v>
      </c>
      <c r="O436">
        <v>90</v>
      </c>
      <c r="P436">
        <v>3</v>
      </c>
      <c r="Q436" t="s">
        <v>73</v>
      </c>
      <c r="R436">
        <v>64</v>
      </c>
      <c r="S436">
        <v>16</v>
      </c>
      <c r="T436">
        <v>1</v>
      </c>
      <c r="U436">
        <v>2400</v>
      </c>
      <c r="V436">
        <v>1080</v>
      </c>
      <c r="W436" t="str" cm="1">
        <f t="array" ref="W436">_xlfn.IFS(smartphones_data_clean!C436&gt;Quartile!$A$4,"💎 Ultra Premium Brand",smartphones_data_clean!C436&gt;Quartile!$A$3,"🪙 Premium Brand",smartphones_data_clean!C436&gt;Quartile!$A$2,"🔥Affordable Brand",TRUE,"✨ Bronze Brand")</f>
        <v>🔥Affordable Brand</v>
      </c>
      <c r="X436" t="str" cm="1">
        <f t="array" ref="X436">_xlfn.IFS(D436&lt;=Quartile!$D$2,"Low rating",D436&lt;=Quartile!$D$3,"Medium rating",D436&lt;=Quartile!$D$4,"High rating",TRUE,"Extra High Rating")</f>
        <v>High rating</v>
      </c>
      <c r="Y436">
        <f t="shared" si="12"/>
        <v>1036.3125</v>
      </c>
      <c r="Z436" s="14">
        <f t="shared" si="13"/>
        <v>7.4027609114936777E-2</v>
      </c>
    </row>
    <row r="437" spans="1:26" x14ac:dyDescent="0.25">
      <c r="A437" t="s">
        <v>476</v>
      </c>
      <c r="B437" t="s">
        <v>500</v>
      </c>
      <c r="C437">
        <v>12999</v>
      </c>
      <c r="D437" s="1">
        <v>7.6</v>
      </c>
      <c r="E437">
        <v>1</v>
      </c>
      <c r="F437" t="s">
        <v>76</v>
      </c>
      <c r="G437">
        <v>8</v>
      </c>
      <c r="H437">
        <v>2.4</v>
      </c>
      <c r="I437" s="2">
        <v>5000</v>
      </c>
      <c r="J437">
        <v>1</v>
      </c>
      <c r="K437">
        <v>33</v>
      </c>
      <c r="L437">
        <v>4</v>
      </c>
      <c r="M437">
        <v>64</v>
      </c>
      <c r="N437">
        <v>6.6</v>
      </c>
      <c r="O437">
        <v>90</v>
      </c>
      <c r="P437">
        <v>2</v>
      </c>
      <c r="Q437" t="s">
        <v>73</v>
      </c>
      <c r="R437">
        <v>50</v>
      </c>
      <c r="S437">
        <v>16</v>
      </c>
      <c r="T437">
        <v>1</v>
      </c>
      <c r="U437">
        <v>2400</v>
      </c>
      <c r="V437">
        <v>1080</v>
      </c>
      <c r="W437" t="str" cm="1">
        <f t="array" ref="W437">_xlfn.IFS(smartphones_data_clean!C437&gt;Quartile!$A$4,"💎 Ultra Premium Brand",smartphones_data_clean!C437&gt;Quartile!$A$3,"🪙 Premium Brand",smartphones_data_clean!C437&gt;Quartile!$A$2,"🔥Affordable Brand",TRUE,"✨ Bronze Brand")</f>
        <v>✨ Bronze Brand</v>
      </c>
      <c r="X437" t="str" cm="1">
        <f t="array" ref="X437">_xlfn.IFS(D437&lt;=Quartile!$D$2,"Low rating",D437&lt;=Quartile!$D$3,"Medium rating",D437&lt;=Quartile!$D$4,"High rating",TRUE,"Extra High Rating")</f>
        <v>Medium rating</v>
      </c>
      <c r="Y437">
        <f t="shared" si="12"/>
        <v>1022.7999999999998</v>
      </c>
      <c r="Z437" s="14">
        <f t="shared" si="13"/>
        <v>7.8682975613508718E-2</v>
      </c>
    </row>
    <row r="438" spans="1:26" x14ac:dyDescent="0.25">
      <c r="A438" t="s">
        <v>476</v>
      </c>
      <c r="B438" t="s">
        <v>501</v>
      </c>
      <c r="C438">
        <v>14999</v>
      </c>
      <c r="D438" s="1">
        <v>8.1</v>
      </c>
      <c r="E438">
        <v>1</v>
      </c>
      <c r="F438" t="s">
        <v>76</v>
      </c>
      <c r="G438">
        <v>8</v>
      </c>
      <c r="H438">
        <v>2.4</v>
      </c>
      <c r="I438" s="2">
        <v>5000</v>
      </c>
      <c r="J438">
        <v>1</v>
      </c>
      <c r="K438">
        <v>33</v>
      </c>
      <c r="L438">
        <v>6</v>
      </c>
      <c r="M438">
        <v>128</v>
      </c>
      <c r="N438">
        <v>6.6</v>
      </c>
      <c r="O438">
        <v>90</v>
      </c>
      <c r="P438">
        <v>2</v>
      </c>
      <c r="Q438" t="s">
        <v>73</v>
      </c>
      <c r="R438">
        <v>50</v>
      </c>
      <c r="S438">
        <v>16</v>
      </c>
      <c r="T438">
        <v>1</v>
      </c>
      <c r="U438">
        <v>2400</v>
      </c>
      <c r="V438">
        <v>1080</v>
      </c>
      <c r="W438" t="str" cm="1">
        <f t="array" ref="W438">_xlfn.IFS(smartphones_data_clean!C438&gt;Quartile!$A$4,"💎 Ultra Premium Brand",smartphones_data_clean!C438&gt;Quartile!$A$3,"🪙 Premium Brand",smartphones_data_clean!C438&gt;Quartile!$A$2,"🔥Affordable Brand",TRUE,"✨ Bronze Brand")</f>
        <v>🔥Affordable Brand</v>
      </c>
      <c r="X438" t="str" cm="1">
        <f t="array" ref="X438">_xlfn.IFS(D438&lt;=Quartile!$D$2,"Low rating",D438&lt;=Quartile!$D$3,"Medium rating",D438&lt;=Quartile!$D$4,"High rating",TRUE,"Extra High Rating")</f>
        <v>High rating</v>
      </c>
      <c r="Y438">
        <f t="shared" si="12"/>
        <v>1036</v>
      </c>
      <c r="Z438" s="14">
        <f t="shared" si="13"/>
        <v>6.9071271418094535E-2</v>
      </c>
    </row>
    <row r="439" spans="1:26" x14ac:dyDescent="0.25">
      <c r="A439" t="s">
        <v>476</v>
      </c>
      <c r="B439" t="s">
        <v>502</v>
      </c>
      <c r="C439">
        <v>15999</v>
      </c>
      <c r="D439" s="1">
        <v>8.1999999999999993</v>
      </c>
      <c r="E439">
        <v>1</v>
      </c>
      <c r="F439" t="s">
        <v>76</v>
      </c>
      <c r="G439">
        <v>8</v>
      </c>
      <c r="H439">
        <v>2.4</v>
      </c>
      <c r="I439" s="2">
        <v>5000</v>
      </c>
      <c r="J439">
        <v>1</v>
      </c>
      <c r="K439">
        <v>33</v>
      </c>
      <c r="L439">
        <v>8</v>
      </c>
      <c r="M439">
        <v>128</v>
      </c>
      <c r="N439">
        <v>6.6</v>
      </c>
      <c r="O439">
        <v>90</v>
      </c>
      <c r="P439">
        <v>2</v>
      </c>
      <c r="Q439" t="s">
        <v>73</v>
      </c>
      <c r="R439">
        <v>50</v>
      </c>
      <c r="S439">
        <v>16</v>
      </c>
      <c r="T439">
        <v>1</v>
      </c>
      <c r="U439">
        <v>2400</v>
      </c>
      <c r="V439">
        <v>1080</v>
      </c>
      <c r="W439" t="str" cm="1">
        <f t="array" ref="W439">_xlfn.IFS(smartphones_data_clean!C439&gt;Quartile!$A$4,"💎 Ultra Premium Brand",smartphones_data_clean!C439&gt;Quartile!$A$3,"🪙 Premium Brand",smartphones_data_clean!C439&gt;Quartile!$A$2,"🔥Affordable Brand",TRUE,"✨ Bronze Brand")</f>
        <v>🔥Affordable Brand</v>
      </c>
      <c r="X439" t="str" cm="1">
        <f t="array" ref="X439">_xlfn.IFS(D439&lt;=Quartile!$D$2,"Low rating",D439&lt;=Quartile!$D$3,"Medium rating",D439&lt;=Quartile!$D$4,"High rating",TRUE,"Extra High Rating")</f>
        <v>High rating</v>
      </c>
      <c r="Y439">
        <f t="shared" si="12"/>
        <v>1036.3999999999999</v>
      </c>
      <c r="Z439" s="14">
        <f t="shared" si="13"/>
        <v>6.4779048690543156E-2</v>
      </c>
    </row>
    <row r="440" spans="1:26" x14ac:dyDescent="0.25">
      <c r="A440" t="s">
        <v>476</v>
      </c>
      <c r="B440" t="s">
        <v>503</v>
      </c>
      <c r="C440">
        <v>10799</v>
      </c>
      <c r="D440" s="1">
        <v>7.4</v>
      </c>
      <c r="E440">
        <v>0</v>
      </c>
      <c r="F440" t="s">
        <v>83</v>
      </c>
      <c r="G440">
        <v>8</v>
      </c>
      <c r="H440">
        <v>2.2000000000000002</v>
      </c>
      <c r="I440" s="2">
        <v>5000</v>
      </c>
      <c r="J440">
        <v>1</v>
      </c>
      <c r="K440">
        <v>18</v>
      </c>
      <c r="L440">
        <v>4</v>
      </c>
      <c r="M440">
        <v>64</v>
      </c>
      <c r="N440">
        <v>6.58</v>
      </c>
      <c r="O440">
        <v>90</v>
      </c>
      <c r="P440">
        <v>3</v>
      </c>
      <c r="Q440" t="s">
        <v>73</v>
      </c>
      <c r="R440">
        <v>50</v>
      </c>
      <c r="S440">
        <v>8</v>
      </c>
      <c r="T440">
        <v>1</v>
      </c>
      <c r="U440">
        <v>2400</v>
      </c>
      <c r="V440">
        <v>1080</v>
      </c>
      <c r="W440" t="str" cm="1">
        <f t="array" ref="W440">_xlfn.IFS(smartphones_data_clean!C440&gt;Quartile!$A$4,"💎 Ultra Premium Brand",smartphones_data_clean!C440&gt;Quartile!$A$3,"🪙 Premium Brand",smartphones_data_clean!C440&gt;Quartile!$A$2,"🔥Affordable Brand",TRUE,"✨ Bronze Brand")</f>
        <v>✨ Bronze Brand</v>
      </c>
      <c r="X440" t="str" cm="1">
        <f t="array" ref="X440">_xlfn.IFS(D440&lt;=Quartile!$D$2,"Low rating",D440&lt;=Quartile!$D$3,"Medium rating",D440&lt;=Quartile!$D$4,"High rating",TRUE,"Extra High Rating")</f>
        <v>Low rating</v>
      </c>
      <c r="Y440">
        <f t="shared" si="12"/>
        <v>1021.2499999999999</v>
      </c>
      <c r="Z440" s="14">
        <f t="shared" si="13"/>
        <v>9.4568941568663759E-2</v>
      </c>
    </row>
    <row r="441" spans="1:26" x14ac:dyDescent="0.25">
      <c r="A441" t="s">
        <v>476</v>
      </c>
      <c r="B441" t="s">
        <v>504</v>
      </c>
      <c r="C441">
        <v>14499</v>
      </c>
      <c r="D441" s="1">
        <v>7.7</v>
      </c>
      <c r="E441">
        <v>0</v>
      </c>
      <c r="F441" t="s">
        <v>83</v>
      </c>
      <c r="G441">
        <v>8</v>
      </c>
      <c r="H441">
        <v>2.2000000000000002</v>
      </c>
      <c r="I441" s="2">
        <v>5000</v>
      </c>
      <c r="J441">
        <v>1</v>
      </c>
      <c r="K441">
        <v>18</v>
      </c>
      <c r="L441">
        <v>6</v>
      </c>
      <c r="M441">
        <v>128</v>
      </c>
      <c r="N441">
        <v>6.58</v>
      </c>
      <c r="O441">
        <v>90</v>
      </c>
      <c r="P441">
        <v>3</v>
      </c>
      <c r="Q441" t="s">
        <v>73</v>
      </c>
      <c r="R441">
        <v>50</v>
      </c>
      <c r="S441">
        <v>8</v>
      </c>
      <c r="T441">
        <v>1</v>
      </c>
      <c r="U441">
        <v>2400</v>
      </c>
      <c r="V441">
        <v>1080</v>
      </c>
      <c r="W441" t="str" cm="1">
        <f t="array" ref="W441">_xlfn.IFS(smartphones_data_clean!C441&gt;Quartile!$A$4,"💎 Ultra Premium Brand",smartphones_data_clean!C441&gt;Quartile!$A$3,"🪙 Premium Brand",smartphones_data_clean!C441&gt;Quartile!$A$2,"🔥Affordable Brand",TRUE,"✨ Bronze Brand")</f>
        <v>🔥Affordable Brand</v>
      </c>
      <c r="X441" t="str" cm="1">
        <f t="array" ref="X441">_xlfn.IFS(D441&lt;=Quartile!$D$2,"Low rating",D441&lt;=Quartile!$D$3,"Medium rating",D441&lt;=Quartile!$D$4,"High rating",TRUE,"Extra High Rating")</f>
        <v>Medium rating</v>
      </c>
      <c r="Y441">
        <f t="shared" si="12"/>
        <v>1034.45</v>
      </c>
      <c r="Z441" s="14">
        <f t="shared" si="13"/>
        <v>7.1346299744809993E-2</v>
      </c>
    </row>
    <row r="442" spans="1:26" x14ac:dyDescent="0.25">
      <c r="A442" t="s">
        <v>476</v>
      </c>
      <c r="B442" t="s">
        <v>505</v>
      </c>
      <c r="C442">
        <v>19990</v>
      </c>
      <c r="D442" s="1">
        <v>8.4</v>
      </c>
      <c r="E442">
        <v>1</v>
      </c>
      <c r="F442" t="s">
        <v>76</v>
      </c>
      <c r="G442">
        <v>8</v>
      </c>
      <c r="H442">
        <v>2.5</v>
      </c>
      <c r="I442" s="2">
        <v>5100</v>
      </c>
      <c r="J442">
        <v>1</v>
      </c>
      <c r="K442">
        <v>120</v>
      </c>
      <c r="L442">
        <v>8</v>
      </c>
      <c r="M442">
        <v>128</v>
      </c>
      <c r="N442">
        <v>6.73</v>
      </c>
      <c r="O442">
        <v>120</v>
      </c>
      <c r="P442">
        <v>3</v>
      </c>
      <c r="Q442" t="s">
        <v>73</v>
      </c>
      <c r="R442">
        <v>108</v>
      </c>
      <c r="S442">
        <v>32</v>
      </c>
      <c r="T442">
        <v>1</v>
      </c>
      <c r="U442">
        <v>2400</v>
      </c>
      <c r="V442">
        <v>1080</v>
      </c>
      <c r="W442" t="str" cm="1">
        <f t="array" ref="W442">_xlfn.IFS(smartphones_data_clean!C442&gt;Quartile!$A$4,"💎 Ultra Premium Brand",smartphones_data_clean!C442&gt;Quartile!$A$3,"🪙 Premium Brand",smartphones_data_clean!C442&gt;Quartile!$A$2,"🔥Affordable Brand",TRUE,"✨ Bronze Brand")</f>
        <v>🔥Affordable Brand</v>
      </c>
      <c r="X442" t="str" cm="1">
        <f t="array" ref="X442">_xlfn.IFS(D442&lt;=Quartile!$D$2,"Low rating",D442&lt;=Quartile!$D$3,"Medium rating",D442&lt;=Quartile!$D$4,"High rating",TRUE,"Extra High Rating")</f>
        <v>High rating</v>
      </c>
      <c r="Y442">
        <f t="shared" si="12"/>
        <v>1066.6249999999998</v>
      </c>
      <c r="Z442" s="14">
        <f t="shared" si="13"/>
        <v>5.3357928964482229E-2</v>
      </c>
    </row>
    <row r="443" spans="1:26" x14ac:dyDescent="0.25">
      <c r="A443" t="s">
        <v>476</v>
      </c>
      <c r="B443" t="s">
        <v>506</v>
      </c>
      <c r="C443">
        <v>13499</v>
      </c>
      <c r="D443" s="1">
        <v>8</v>
      </c>
      <c r="E443">
        <v>0</v>
      </c>
      <c r="F443" t="s">
        <v>72</v>
      </c>
      <c r="G443">
        <v>8</v>
      </c>
      <c r="H443">
        <v>2.2999999999999998</v>
      </c>
      <c r="I443" s="2">
        <v>6000</v>
      </c>
      <c r="J443">
        <v>1</v>
      </c>
      <c r="K443">
        <v>33</v>
      </c>
      <c r="L443">
        <v>6</v>
      </c>
      <c r="M443">
        <v>64</v>
      </c>
      <c r="N443">
        <v>6.67</v>
      </c>
      <c r="O443">
        <v>120</v>
      </c>
      <c r="P443">
        <v>4</v>
      </c>
      <c r="Q443" t="s">
        <v>73</v>
      </c>
      <c r="R443">
        <v>64</v>
      </c>
      <c r="S443">
        <v>20</v>
      </c>
      <c r="T443">
        <v>1</v>
      </c>
      <c r="U443">
        <v>2400</v>
      </c>
      <c r="V443">
        <v>1080</v>
      </c>
      <c r="W443" t="str" cm="1">
        <f t="array" ref="W443">_xlfn.IFS(smartphones_data_clean!C443&gt;Quartile!$A$4,"💎 Ultra Premium Brand",smartphones_data_clean!C443&gt;Quartile!$A$3,"🪙 Premium Brand",smartphones_data_clean!C443&gt;Quartile!$A$2,"🔥Affordable Brand",TRUE,"✨ Bronze Brand")</f>
        <v>🔥Affordable Brand</v>
      </c>
      <c r="X443" t="str" cm="1">
        <f t="array" ref="X443">_xlfn.IFS(D443&lt;=Quartile!$D$2,"Low rating",D443&lt;=Quartile!$D$3,"Medium rating",D443&lt;=Quartile!$D$4,"High rating",TRUE,"Extra High Rating")</f>
        <v>High rating</v>
      </c>
      <c r="Y443">
        <f t="shared" si="12"/>
        <v>1224.675</v>
      </c>
      <c r="Z443" s="14">
        <f t="shared" si="13"/>
        <v>9.0723386917549442E-2</v>
      </c>
    </row>
    <row r="444" spans="1:26" x14ac:dyDescent="0.25">
      <c r="A444" t="s">
        <v>476</v>
      </c>
      <c r="B444" t="s">
        <v>507</v>
      </c>
      <c r="C444">
        <v>19650</v>
      </c>
      <c r="D444" s="1">
        <v>8.1999999999999993</v>
      </c>
      <c r="E444">
        <v>0</v>
      </c>
      <c r="F444" t="s">
        <v>72</v>
      </c>
      <c r="G444">
        <v>8</v>
      </c>
      <c r="H444">
        <v>2.96</v>
      </c>
      <c r="I444" s="2">
        <v>5160</v>
      </c>
      <c r="J444">
        <v>1</v>
      </c>
      <c r="K444">
        <v>33</v>
      </c>
      <c r="L444">
        <v>6</v>
      </c>
      <c r="M444">
        <v>128</v>
      </c>
      <c r="N444">
        <v>6.67</v>
      </c>
      <c r="O444">
        <v>120</v>
      </c>
      <c r="P444">
        <v>4</v>
      </c>
      <c r="Q444" t="s">
        <v>73</v>
      </c>
      <c r="R444">
        <v>48</v>
      </c>
      <c r="S444">
        <v>20</v>
      </c>
      <c r="T444">
        <v>1</v>
      </c>
      <c r="U444">
        <v>2400</v>
      </c>
      <c r="V444">
        <v>1080</v>
      </c>
      <c r="W444" t="str" cm="1">
        <f t="array" ref="W444">_xlfn.IFS(smartphones_data_clean!C444&gt;Quartile!$A$4,"💎 Ultra Premium Brand",smartphones_data_clean!C444&gt;Quartile!$A$3,"🪙 Premium Brand",smartphones_data_clean!C444&gt;Quartile!$A$2,"🔥Affordable Brand",TRUE,"✨ Bronze Brand")</f>
        <v>🔥Affordable Brand</v>
      </c>
      <c r="X444" t="str" cm="1">
        <f t="array" ref="X444">_xlfn.IFS(D444&lt;=Quartile!$D$2,"Low rating",D444&lt;=Quartile!$D$3,"Medium rating",D444&lt;=Quartile!$D$4,"High rating",TRUE,"Extra High Rating")</f>
        <v>High rating</v>
      </c>
      <c r="Y444">
        <f t="shared" si="12"/>
        <v>1069.6399999999999</v>
      </c>
      <c r="Z444" s="14">
        <f t="shared" si="13"/>
        <v>5.4434605597964369E-2</v>
      </c>
    </row>
    <row r="445" spans="1:26" x14ac:dyDescent="0.25">
      <c r="A445" t="s">
        <v>476</v>
      </c>
      <c r="B445" t="s">
        <v>508</v>
      </c>
      <c r="C445">
        <v>14990</v>
      </c>
      <c r="D445" s="1">
        <v>7.9</v>
      </c>
      <c r="E445">
        <v>1</v>
      </c>
      <c r="F445" t="s">
        <v>76</v>
      </c>
      <c r="G445">
        <v>8</v>
      </c>
      <c r="H445">
        <v>2.2000000000000002</v>
      </c>
      <c r="I445" s="2">
        <v>5000</v>
      </c>
      <c r="J445">
        <v>1</v>
      </c>
      <c r="K445">
        <v>67</v>
      </c>
      <c r="L445">
        <v>6</v>
      </c>
      <c r="M445">
        <v>128</v>
      </c>
      <c r="N445">
        <v>6.67</v>
      </c>
      <c r="O445">
        <v>120</v>
      </c>
      <c r="P445">
        <v>3</v>
      </c>
      <c r="Q445" t="s">
        <v>73</v>
      </c>
      <c r="R445">
        <v>50</v>
      </c>
      <c r="S445">
        <v>16</v>
      </c>
      <c r="T445">
        <v>1</v>
      </c>
      <c r="U445">
        <v>2400</v>
      </c>
      <c r="V445">
        <v>1080</v>
      </c>
      <c r="W445" t="str" cm="1">
        <f t="array" ref="W445">_xlfn.IFS(smartphones_data_clean!C445&gt;Quartile!$A$4,"💎 Ultra Premium Brand",smartphones_data_clean!C445&gt;Quartile!$A$3,"🪙 Premium Brand",smartphones_data_clean!C445&gt;Quartile!$A$2,"🔥Affordable Brand",TRUE,"✨ Bronze Brand")</f>
        <v>🔥Affordable Brand</v>
      </c>
      <c r="X445" t="str" cm="1">
        <f t="array" ref="X445">_xlfn.IFS(D445&lt;=Quartile!$D$2,"Low rating",D445&lt;=Quartile!$D$3,"Medium rating",D445&lt;=Quartile!$D$4,"High rating",TRUE,"Extra High Rating")</f>
        <v>Medium rating</v>
      </c>
      <c r="Y445">
        <f t="shared" si="12"/>
        <v>1040.8500000000001</v>
      </c>
      <c r="Z445" s="14">
        <f t="shared" si="13"/>
        <v>6.9436290860573721E-2</v>
      </c>
    </row>
    <row r="446" spans="1:26" x14ac:dyDescent="0.25">
      <c r="A446" t="s">
        <v>476</v>
      </c>
      <c r="B446" t="s">
        <v>509</v>
      </c>
      <c r="C446">
        <v>24990</v>
      </c>
      <c r="D446" s="1">
        <v>8.4</v>
      </c>
      <c r="E446">
        <v>1</v>
      </c>
      <c r="F446" t="s">
        <v>76</v>
      </c>
      <c r="G446">
        <v>8</v>
      </c>
      <c r="H446">
        <v>2.85</v>
      </c>
      <c r="I446" s="2">
        <v>5080</v>
      </c>
      <c r="J446">
        <v>1</v>
      </c>
      <c r="K446">
        <v>67</v>
      </c>
      <c r="L446">
        <v>8</v>
      </c>
      <c r="M446">
        <v>128</v>
      </c>
      <c r="N446">
        <v>6.6</v>
      </c>
      <c r="O446">
        <v>144</v>
      </c>
      <c r="P446">
        <v>3</v>
      </c>
      <c r="Q446" t="s">
        <v>73</v>
      </c>
      <c r="R446">
        <v>64</v>
      </c>
      <c r="S446">
        <v>16</v>
      </c>
      <c r="T446">
        <v>0</v>
      </c>
      <c r="U446">
        <v>2460</v>
      </c>
      <c r="V446">
        <v>1080</v>
      </c>
      <c r="W446" t="str" cm="1">
        <f t="array" ref="W446">_xlfn.IFS(smartphones_data_clean!C446&gt;Quartile!$A$4,"💎 Ultra Premium Brand",smartphones_data_clean!C446&gt;Quartile!$A$3,"🪙 Premium Brand",smartphones_data_clean!C446&gt;Quartile!$A$2,"🔥Affordable Brand",TRUE,"✨ Bronze Brand")</f>
        <v>🪙 Premium Brand</v>
      </c>
      <c r="X446" t="str" cm="1">
        <f t="array" ref="X446">_xlfn.IFS(D446&lt;=Quartile!$D$2,"Low rating",D446&lt;=Quartile!$D$3,"Medium rating",D446&lt;=Quartile!$D$4,"High rating",TRUE,"Extra High Rating")</f>
        <v>High rating</v>
      </c>
      <c r="Y446">
        <f t="shared" si="12"/>
        <v>1058.6125</v>
      </c>
      <c r="Z446" s="14">
        <f t="shared" si="13"/>
        <v>4.2361444577831128E-2</v>
      </c>
    </row>
    <row r="447" spans="1:26" x14ac:dyDescent="0.25">
      <c r="A447" t="s">
        <v>476</v>
      </c>
      <c r="B447" t="s">
        <v>510</v>
      </c>
      <c r="C447">
        <v>28990</v>
      </c>
      <c r="D447" s="1">
        <v>8.5</v>
      </c>
      <c r="E447">
        <v>1</v>
      </c>
      <c r="F447" t="s">
        <v>76</v>
      </c>
      <c r="G447">
        <v>8</v>
      </c>
      <c r="H447">
        <v>2.85</v>
      </c>
      <c r="I447" s="2">
        <v>5080</v>
      </c>
      <c r="J447">
        <v>1</v>
      </c>
      <c r="K447">
        <v>67</v>
      </c>
      <c r="L447">
        <v>8</v>
      </c>
      <c r="M447">
        <v>256</v>
      </c>
      <c r="N447">
        <v>6.6</v>
      </c>
      <c r="O447">
        <v>144</v>
      </c>
      <c r="P447">
        <v>3</v>
      </c>
      <c r="Q447" t="s">
        <v>73</v>
      </c>
      <c r="R447">
        <v>64</v>
      </c>
      <c r="S447">
        <v>16</v>
      </c>
      <c r="T447">
        <v>0</v>
      </c>
      <c r="U447">
        <v>2460</v>
      </c>
      <c r="V447">
        <v>1080</v>
      </c>
      <c r="W447" t="str" cm="1">
        <f t="array" ref="W447">_xlfn.IFS(smartphones_data_clean!C447&gt;Quartile!$A$4,"💎 Ultra Premium Brand",smartphones_data_clean!C447&gt;Quartile!$A$3,"🪙 Premium Brand",smartphones_data_clean!C447&gt;Quartile!$A$2,"🔥Affordable Brand",TRUE,"✨ Bronze Brand")</f>
        <v>🪙 Premium Brand</v>
      </c>
      <c r="X447" t="str" cm="1">
        <f t="array" ref="X447">_xlfn.IFS(D447&lt;=Quartile!$D$2,"Low rating",D447&lt;=Quartile!$D$3,"Medium rating",D447&lt;=Quartile!$D$4,"High rating",TRUE,"Extra High Rating")</f>
        <v>Extra High Rating</v>
      </c>
      <c r="Y447">
        <f t="shared" si="12"/>
        <v>1084.2125000000001</v>
      </c>
      <c r="Z447" s="14">
        <f t="shared" si="13"/>
        <v>3.7399534322180066E-2</v>
      </c>
    </row>
    <row r="448" spans="1:26" x14ac:dyDescent="0.25">
      <c r="A448" t="s">
        <v>476</v>
      </c>
      <c r="B448" t="s">
        <v>511</v>
      </c>
      <c r="C448">
        <v>14999</v>
      </c>
      <c r="D448" s="1">
        <v>8</v>
      </c>
      <c r="E448">
        <v>1</v>
      </c>
      <c r="F448" t="s">
        <v>72</v>
      </c>
      <c r="G448">
        <v>8</v>
      </c>
      <c r="H448">
        <v>2.2000000000000002</v>
      </c>
      <c r="I448" s="2">
        <v>5000</v>
      </c>
      <c r="J448">
        <v>1</v>
      </c>
      <c r="K448">
        <v>67</v>
      </c>
      <c r="L448">
        <v>6</v>
      </c>
      <c r="M448">
        <v>64</v>
      </c>
      <c r="N448">
        <v>6.67</v>
      </c>
      <c r="O448">
        <v>120</v>
      </c>
      <c r="P448">
        <v>3</v>
      </c>
      <c r="Q448" t="s">
        <v>73</v>
      </c>
      <c r="R448">
        <v>64</v>
      </c>
      <c r="S448">
        <v>16</v>
      </c>
      <c r="T448">
        <v>1</v>
      </c>
      <c r="U448">
        <v>2400</v>
      </c>
      <c r="V448">
        <v>1080</v>
      </c>
      <c r="W448" t="str" cm="1">
        <f t="array" ref="W448">_xlfn.IFS(smartphones_data_clean!C448&gt;Quartile!$A$4,"💎 Ultra Premium Brand",smartphones_data_clean!C448&gt;Quartile!$A$3,"🪙 Premium Brand",smartphones_data_clean!C448&gt;Quartile!$A$2,"🔥Affordable Brand",TRUE,"✨ Bronze Brand")</f>
        <v>🔥Affordable Brand</v>
      </c>
      <c r="X448" t="str" cm="1">
        <f t="array" ref="X448">_xlfn.IFS(D448&lt;=Quartile!$D$2,"Low rating",D448&lt;=Quartile!$D$3,"Medium rating",D448&lt;=Quartile!$D$4,"High rating",TRUE,"Extra High Rating")</f>
        <v>High rating</v>
      </c>
      <c r="Y448">
        <f t="shared" si="12"/>
        <v>1028.0500000000002</v>
      </c>
      <c r="Z448" s="14">
        <f t="shared" si="13"/>
        <v>6.8541236082405504E-2</v>
      </c>
    </row>
    <row r="449" spans="1:26" x14ac:dyDescent="0.25">
      <c r="A449" t="s">
        <v>476</v>
      </c>
      <c r="B449" t="s">
        <v>512</v>
      </c>
      <c r="C449">
        <v>16499</v>
      </c>
      <c r="D449" s="1">
        <v>8.1999999999999993</v>
      </c>
      <c r="E449">
        <v>1</v>
      </c>
      <c r="F449" t="s">
        <v>72</v>
      </c>
      <c r="G449">
        <v>8</v>
      </c>
      <c r="H449">
        <v>2.2000000000000002</v>
      </c>
      <c r="I449" s="2">
        <v>5000</v>
      </c>
      <c r="J449">
        <v>1</v>
      </c>
      <c r="K449">
        <v>67</v>
      </c>
      <c r="L449">
        <v>6</v>
      </c>
      <c r="M449">
        <v>128</v>
      </c>
      <c r="N449">
        <v>6.67</v>
      </c>
      <c r="O449">
        <v>120</v>
      </c>
      <c r="P449">
        <v>3</v>
      </c>
      <c r="Q449" t="s">
        <v>73</v>
      </c>
      <c r="R449">
        <v>64</v>
      </c>
      <c r="S449">
        <v>16</v>
      </c>
      <c r="T449">
        <v>1</v>
      </c>
      <c r="U449">
        <v>2400</v>
      </c>
      <c r="V449">
        <v>1080</v>
      </c>
      <c r="W449" t="str" cm="1">
        <f t="array" ref="W449">_xlfn.IFS(smartphones_data_clean!C449&gt;Quartile!$A$4,"💎 Ultra Premium Brand",smartphones_data_clean!C449&gt;Quartile!$A$3,"🪙 Premium Brand",smartphones_data_clean!C449&gt;Quartile!$A$2,"🔥Affordable Brand",TRUE,"✨ Bronze Brand")</f>
        <v>🔥Affordable Brand</v>
      </c>
      <c r="X449" t="str" cm="1">
        <f t="array" ref="X449">_xlfn.IFS(D449&lt;=Quartile!$D$2,"Low rating",D449&lt;=Quartile!$D$3,"Medium rating",D449&lt;=Quartile!$D$4,"High rating",TRUE,"Extra High Rating")</f>
        <v>High rating</v>
      </c>
      <c r="Y449">
        <f t="shared" si="12"/>
        <v>1040.8500000000001</v>
      </c>
      <c r="Z449" s="14">
        <f t="shared" si="13"/>
        <v>6.3085641554033581E-2</v>
      </c>
    </row>
    <row r="450" spans="1:26" x14ac:dyDescent="0.25">
      <c r="A450" t="s">
        <v>476</v>
      </c>
      <c r="B450" t="s">
        <v>513</v>
      </c>
      <c r="C450">
        <v>17999</v>
      </c>
      <c r="D450" s="1">
        <v>8.4</v>
      </c>
      <c r="E450">
        <v>1</v>
      </c>
      <c r="F450" t="s">
        <v>72</v>
      </c>
      <c r="G450">
        <v>8</v>
      </c>
      <c r="H450">
        <v>2.2000000000000002</v>
      </c>
      <c r="I450" s="2">
        <v>5000</v>
      </c>
      <c r="J450">
        <v>1</v>
      </c>
      <c r="K450">
        <v>67</v>
      </c>
      <c r="L450">
        <v>8</v>
      </c>
      <c r="M450">
        <v>128</v>
      </c>
      <c r="N450">
        <v>6.67</v>
      </c>
      <c r="O450">
        <v>120</v>
      </c>
      <c r="P450">
        <v>3</v>
      </c>
      <c r="Q450" t="s">
        <v>73</v>
      </c>
      <c r="R450">
        <v>64</v>
      </c>
      <c r="S450">
        <v>16</v>
      </c>
      <c r="T450">
        <v>1</v>
      </c>
      <c r="U450">
        <v>2400</v>
      </c>
      <c r="V450">
        <v>1080</v>
      </c>
      <c r="W450" t="str" cm="1">
        <f t="array" ref="W450">_xlfn.IFS(smartphones_data_clean!C450&gt;Quartile!$A$4,"💎 Ultra Premium Brand",smartphones_data_clean!C450&gt;Quartile!$A$3,"🪙 Premium Brand",smartphones_data_clean!C450&gt;Quartile!$A$2,"🔥Affordable Brand",TRUE,"✨ Bronze Brand")</f>
        <v>🔥Affordable Brand</v>
      </c>
      <c r="X450" t="str" cm="1">
        <f t="array" ref="X450">_xlfn.IFS(D450&lt;=Quartile!$D$2,"Low rating",D450&lt;=Quartile!$D$3,"Medium rating",D450&lt;=Quartile!$D$4,"High rating",TRUE,"Extra High Rating")</f>
        <v>High rating</v>
      </c>
      <c r="Y450">
        <f t="shared" ref="Y450:Y513" si="14">((G450*0.1)+ (H450*0.25)+(I450*0.2)+(K450*0.1)+(L450*0.2)+(M450*0.2)+(O450*0.05))</f>
        <v>1041.25</v>
      </c>
      <c r="Z450" s="14">
        <f t="shared" ref="Z450:Z513" si="15">Y450/C450</f>
        <v>5.7850436135340855E-2</v>
      </c>
    </row>
    <row r="451" spans="1:26" x14ac:dyDescent="0.25">
      <c r="A451" t="s">
        <v>476</v>
      </c>
      <c r="B451" t="s">
        <v>514</v>
      </c>
      <c r="C451">
        <v>14999</v>
      </c>
      <c r="D451" s="1">
        <v>7.4</v>
      </c>
      <c r="E451">
        <v>1</v>
      </c>
      <c r="F451" t="s">
        <v>72</v>
      </c>
      <c r="G451">
        <v>8</v>
      </c>
      <c r="H451">
        <v>2.2000000000000002</v>
      </c>
      <c r="I451" s="2">
        <v>5000</v>
      </c>
      <c r="J451">
        <v>1</v>
      </c>
      <c r="K451">
        <v>33</v>
      </c>
      <c r="L451">
        <v>4</v>
      </c>
      <c r="M451">
        <v>128</v>
      </c>
      <c r="N451">
        <v>6.67</v>
      </c>
      <c r="O451">
        <v>120</v>
      </c>
      <c r="P451">
        <v>3</v>
      </c>
      <c r="Q451" t="s">
        <v>73</v>
      </c>
      <c r="R451">
        <v>48</v>
      </c>
      <c r="S451">
        <v>8</v>
      </c>
      <c r="T451">
        <v>0</v>
      </c>
      <c r="U451">
        <v>2400</v>
      </c>
      <c r="V451">
        <v>1080</v>
      </c>
      <c r="W451" t="str" cm="1">
        <f t="array" ref="W451">_xlfn.IFS(smartphones_data_clean!C451&gt;Quartile!$A$4,"💎 Ultra Premium Brand",smartphones_data_clean!C451&gt;Quartile!$A$3,"🪙 Premium Brand",smartphones_data_clean!C451&gt;Quartile!$A$2,"🔥Affordable Brand",TRUE,"✨ Bronze Brand")</f>
        <v>🔥Affordable Brand</v>
      </c>
      <c r="X451" t="str" cm="1">
        <f t="array" ref="X451">_xlfn.IFS(D451&lt;=Quartile!$D$2,"Low rating",D451&lt;=Quartile!$D$3,"Medium rating",D451&lt;=Quartile!$D$4,"High rating",TRUE,"Extra High Rating")</f>
        <v>Low rating</v>
      </c>
      <c r="Y451">
        <f t="shared" si="14"/>
        <v>1037.05</v>
      </c>
      <c r="Z451" s="14">
        <f t="shared" si="15"/>
        <v>6.914127608507234E-2</v>
      </c>
    </row>
    <row r="452" spans="1:26" x14ac:dyDescent="0.25">
      <c r="A452" t="s">
        <v>476</v>
      </c>
      <c r="B452" t="s">
        <v>515</v>
      </c>
      <c r="C452">
        <v>29990</v>
      </c>
      <c r="D452" s="1">
        <v>8.4</v>
      </c>
      <c r="E452">
        <v>1</v>
      </c>
      <c r="F452" t="s">
        <v>76</v>
      </c>
      <c r="G452">
        <v>8</v>
      </c>
      <c r="H452">
        <v>3.2</v>
      </c>
      <c r="I452" s="2">
        <v>5000</v>
      </c>
      <c r="J452">
        <v>1</v>
      </c>
      <c r="K452">
        <v>80</v>
      </c>
      <c r="L452">
        <v>8</v>
      </c>
      <c r="M452">
        <v>128</v>
      </c>
      <c r="N452">
        <v>6.7</v>
      </c>
      <c r="O452">
        <v>144</v>
      </c>
      <c r="P452">
        <v>3</v>
      </c>
      <c r="Q452" t="s">
        <v>73</v>
      </c>
      <c r="R452">
        <v>64</v>
      </c>
      <c r="S452">
        <v>32</v>
      </c>
      <c r="T452">
        <v>0</v>
      </c>
      <c r="U452">
        <v>2400</v>
      </c>
      <c r="V452">
        <v>1080</v>
      </c>
      <c r="W452" t="str" cm="1">
        <f t="array" ref="W452">_xlfn.IFS(smartphones_data_clean!C452&gt;Quartile!$A$4,"💎 Ultra Premium Brand",smartphones_data_clean!C452&gt;Quartile!$A$3,"🪙 Premium Brand",smartphones_data_clean!C452&gt;Quartile!$A$2,"🔥Affordable Brand",TRUE,"✨ Bronze Brand")</f>
        <v>🪙 Premium Brand</v>
      </c>
      <c r="X452" t="str" cm="1">
        <f t="array" ref="X452">_xlfn.IFS(D452&lt;=Quartile!$D$2,"Low rating",D452&lt;=Quartile!$D$3,"Medium rating",D452&lt;=Quartile!$D$4,"High rating",TRUE,"Extra High Rating")</f>
        <v>High rating</v>
      </c>
      <c r="Y452">
        <f t="shared" si="14"/>
        <v>1044</v>
      </c>
      <c r="Z452" s="14">
        <f t="shared" si="15"/>
        <v>3.4811603867955988E-2</v>
      </c>
    </row>
    <row r="453" spans="1:26" x14ac:dyDescent="0.25">
      <c r="A453" t="s">
        <v>476</v>
      </c>
      <c r="B453" t="s">
        <v>516</v>
      </c>
      <c r="C453">
        <v>20999</v>
      </c>
      <c r="D453" s="1">
        <v>8.1</v>
      </c>
      <c r="E453">
        <v>1</v>
      </c>
      <c r="F453" t="s">
        <v>72</v>
      </c>
      <c r="G453">
        <v>8</v>
      </c>
      <c r="H453">
        <v>2.4</v>
      </c>
      <c r="I453" s="2">
        <v>5000</v>
      </c>
      <c r="J453">
        <v>1</v>
      </c>
      <c r="K453">
        <v>67</v>
      </c>
      <c r="L453">
        <v>6</v>
      </c>
      <c r="M453">
        <v>128</v>
      </c>
      <c r="N453">
        <v>6.67</v>
      </c>
      <c r="O453">
        <v>120</v>
      </c>
      <c r="P453">
        <v>3</v>
      </c>
      <c r="Q453" t="s">
        <v>73</v>
      </c>
      <c r="R453">
        <v>108</v>
      </c>
      <c r="S453">
        <v>16</v>
      </c>
      <c r="T453">
        <v>0</v>
      </c>
      <c r="U453">
        <v>2400</v>
      </c>
      <c r="V453">
        <v>1080</v>
      </c>
      <c r="W453" t="str" cm="1">
        <f t="array" ref="W453">_xlfn.IFS(smartphones_data_clean!C453&gt;Quartile!$A$4,"💎 Ultra Premium Brand",smartphones_data_clean!C453&gt;Quartile!$A$3,"🪙 Premium Brand",smartphones_data_clean!C453&gt;Quartile!$A$2,"🔥Affordable Brand",TRUE,"✨ Bronze Brand")</f>
        <v>🪙 Premium Brand</v>
      </c>
      <c r="X453" t="str" cm="1">
        <f t="array" ref="X453">_xlfn.IFS(D453&lt;=Quartile!$D$2,"Low rating",D453&lt;=Quartile!$D$3,"Medium rating",D453&lt;=Quartile!$D$4,"High rating",TRUE,"Extra High Rating")</f>
        <v>High rating</v>
      </c>
      <c r="Y453">
        <f t="shared" si="14"/>
        <v>1040.9000000000001</v>
      </c>
      <c r="Z453" s="14">
        <f t="shared" si="15"/>
        <v>4.9569027096528412E-2</v>
      </c>
    </row>
    <row r="454" spans="1:26" x14ac:dyDescent="0.25">
      <c r="A454" t="s">
        <v>476</v>
      </c>
      <c r="B454" t="s">
        <v>517</v>
      </c>
      <c r="C454">
        <v>19999</v>
      </c>
      <c r="D454" s="1">
        <v>7.2</v>
      </c>
      <c r="E454">
        <v>1</v>
      </c>
      <c r="F454" t="s">
        <v>72</v>
      </c>
      <c r="G454">
        <v>8</v>
      </c>
      <c r="H454">
        <v>2.2999999999999998</v>
      </c>
      <c r="I454" s="2">
        <v>5000</v>
      </c>
      <c r="J454">
        <v>1</v>
      </c>
      <c r="K454">
        <v>33</v>
      </c>
      <c r="L454">
        <v>6</v>
      </c>
      <c r="M454">
        <v>128</v>
      </c>
      <c r="N454">
        <v>6.67</v>
      </c>
      <c r="O454">
        <v>120</v>
      </c>
      <c r="P454">
        <v>4</v>
      </c>
      <c r="Q454" t="s">
        <v>73</v>
      </c>
      <c r="R454">
        <v>64</v>
      </c>
      <c r="S454">
        <v>32</v>
      </c>
      <c r="T454">
        <v>1</v>
      </c>
      <c r="U454">
        <v>2400</v>
      </c>
      <c r="V454">
        <v>1080</v>
      </c>
      <c r="W454" t="str" cm="1">
        <f t="array" ref="W454">_xlfn.IFS(smartphones_data_clean!C454&gt;Quartile!$A$4,"💎 Ultra Premium Brand",smartphones_data_clean!C454&gt;Quartile!$A$3,"🪙 Premium Brand",smartphones_data_clean!C454&gt;Quartile!$A$2,"🔥Affordable Brand",TRUE,"✨ Bronze Brand")</f>
        <v>🪙 Premium Brand</v>
      </c>
      <c r="X454" t="str" cm="1">
        <f t="array" ref="X454">_xlfn.IFS(D454&lt;=Quartile!$D$2,"Low rating",D454&lt;=Quartile!$D$3,"Medium rating",D454&lt;=Quartile!$D$4,"High rating",TRUE,"Extra High Rating")</f>
        <v>Low rating</v>
      </c>
      <c r="Y454">
        <f t="shared" si="14"/>
        <v>1037.4749999999999</v>
      </c>
      <c r="Z454" s="14">
        <f t="shared" si="15"/>
        <v>5.1876343817190855E-2</v>
      </c>
    </row>
    <row r="455" spans="1:26" x14ac:dyDescent="0.25">
      <c r="A455" t="s">
        <v>518</v>
      </c>
      <c r="B455" t="s">
        <v>519</v>
      </c>
      <c r="C455">
        <v>13999</v>
      </c>
      <c r="D455" s="1">
        <v>7.4</v>
      </c>
      <c r="E455">
        <v>0</v>
      </c>
      <c r="F455" t="s">
        <v>83</v>
      </c>
      <c r="G455">
        <v>8</v>
      </c>
      <c r="H455">
        <v>2.2000000000000002</v>
      </c>
      <c r="I455" s="2">
        <v>5000</v>
      </c>
      <c r="J455">
        <v>1</v>
      </c>
      <c r="K455">
        <v>33</v>
      </c>
      <c r="L455">
        <v>4</v>
      </c>
      <c r="M455">
        <v>64</v>
      </c>
      <c r="N455">
        <v>6.4</v>
      </c>
      <c r="O455">
        <v>90</v>
      </c>
      <c r="P455">
        <v>2</v>
      </c>
      <c r="Q455" t="s">
        <v>73</v>
      </c>
      <c r="R455">
        <v>50</v>
      </c>
      <c r="S455">
        <v>16</v>
      </c>
      <c r="T455">
        <v>1</v>
      </c>
      <c r="U455">
        <v>2400</v>
      </c>
      <c r="V455">
        <v>1080</v>
      </c>
      <c r="W455" t="str" cm="1">
        <f t="array" ref="W455">_xlfn.IFS(smartphones_data_clean!C455&gt;Quartile!$A$4,"💎 Ultra Premium Brand",smartphones_data_clean!C455&gt;Quartile!$A$3,"🪙 Premium Brand",smartphones_data_clean!C455&gt;Quartile!$A$2,"🔥Affordable Brand",TRUE,"✨ Bronze Brand")</f>
        <v>🔥Affordable Brand</v>
      </c>
      <c r="X455" t="str" cm="1">
        <f t="array" ref="X455">_xlfn.IFS(D455&lt;=Quartile!$D$2,"Low rating",D455&lt;=Quartile!$D$3,"Medium rating",D455&lt;=Quartile!$D$4,"High rating",TRUE,"Extra High Rating")</f>
        <v>Low rating</v>
      </c>
      <c r="Y455">
        <f t="shared" si="14"/>
        <v>1022.7499999999999</v>
      </c>
      <c r="Z455" s="14">
        <f t="shared" si="15"/>
        <v>7.305878991356525E-2</v>
      </c>
    </row>
    <row r="456" spans="1:26" x14ac:dyDescent="0.25">
      <c r="A456" t="s">
        <v>518</v>
      </c>
      <c r="B456" t="s">
        <v>520</v>
      </c>
      <c r="C456">
        <v>16999</v>
      </c>
      <c r="D456" s="1">
        <v>7.9</v>
      </c>
      <c r="E456">
        <v>0</v>
      </c>
      <c r="F456" t="s">
        <v>83</v>
      </c>
      <c r="G456">
        <v>8</v>
      </c>
      <c r="H456">
        <v>2.2000000000000002</v>
      </c>
      <c r="I456" s="2">
        <v>5000</v>
      </c>
      <c r="J456">
        <v>1</v>
      </c>
      <c r="K456">
        <v>33</v>
      </c>
      <c r="L456">
        <v>8</v>
      </c>
      <c r="M456">
        <v>128</v>
      </c>
      <c r="N456">
        <v>6.4</v>
      </c>
      <c r="O456">
        <v>90</v>
      </c>
      <c r="P456">
        <v>2</v>
      </c>
      <c r="Q456" t="s">
        <v>73</v>
      </c>
      <c r="R456">
        <v>50</v>
      </c>
      <c r="S456">
        <v>16</v>
      </c>
      <c r="T456">
        <v>1</v>
      </c>
      <c r="U456">
        <v>2400</v>
      </c>
      <c r="V456">
        <v>1080</v>
      </c>
      <c r="W456" t="str" cm="1">
        <f t="array" ref="W456">_xlfn.IFS(smartphones_data_clean!C456&gt;Quartile!$A$4,"💎 Ultra Premium Brand",smartphones_data_clean!C456&gt;Quartile!$A$3,"🪙 Premium Brand",smartphones_data_clean!C456&gt;Quartile!$A$2,"🔥Affordable Brand",TRUE,"✨ Bronze Brand")</f>
        <v>🔥Affordable Brand</v>
      </c>
      <c r="X456" t="str" cm="1">
        <f t="array" ref="X456">_xlfn.IFS(D456&lt;=Quartile!$D$2,"Low rating",D456&lt;=Quartile!$D$3,"Medium rating",D456&lt;=Quartile!$D$4,"High rating",TRUE,"Extra High Rating")</f>
        <v>Medium rating</v>
      </c>
      <c r="Y456">
        <f t="shared" si="14"/>
        <v>1036.3499999999999</v>
      </c>
      <c r="Z456" s="14">
        <f t="shared" si="15"/>
        <v>6.0965350902994285E-2</v>
      </c>
    </row>
    <row r="457" spans="1:26" x14ac:dyDescent="0.25">
      <c r="A457" t="s">
        <v>518</v>
      </c>
      <c r="B457" t="s">
        <v>521</v>
      </c>
      <c r="C457">
        <v>14499</v>
      </c>
      <c r="D457" s="1">
        <v>7.9</v>
      </c>
      <c r="E457">
        <v>1</v>
      </c>
      <c r="F457" t="s">
        <v>76</v>
      </c>
      <c r="G457">
        <v>8</v>
      </c>
      <c r="H457">
        <v>2.2000000000000002</v>
      </c>
      <c r="I457" s="2">
        <v>5000</v>
      </c>
      <c r="J457">
        <v>1</v>
      </c>
      <c r="K457">
        <v>33</v>
      </c>
      <c r="L457">
        <v>8</v>
      </c>
      <c r="M457">
        <v>128</v>
      </c>
      <c r="N457">
        <v>6.6</v>
      </c>
      <c r="O457">
        <v>90</v>
      </c>
      <c r="P457">
        <v>3</v>
      </c>
      <c r="Q457" t="s">
        <v>73</v>
      </c>
      <c r="R457">
        <v>50</v>
      </c>
      <c r="S457">
        <v>8</v>
      </c>
      <c r="T457">
        <v>1</v>
      </c>
      <c r="U457">
        <v>2408</v>
      </c>
      <c r="V457">
        <v>1080</v>
      </c>
      <c r="W457" t="str" cm="1">
        <f t="array" ref="W457">_xlfn.IFS(smartphones_data_clean!C457&gt;Quartile!$A$4,"💎 Ultra Premium Brand",smartphones_data_clean!C457&gt;Quartile!$A$3,"🪙 Premium Brand",smartphones_data_clean!C457&gt;Quartile!$A$2,"🔥Affordable Brand",TRUE,"✨ Bronze Brand")</f>
        <v>🔥Affordable Brand</v>
      </c>
      <c r="X457" t="str" cm="1">
        <f t="array" ref="X457">_xlfn.IFS(D457&lt;=Quartile!$D$2,"Low rating",D457&lt;=Quartile!$D$3,"Medium rating",D457&lt;=Quartile!$D$4,"High rating",TRUE,"Extra High Rating")</f>
        <v>Medium rating</v>
      </c>
      <c r="Y457">
        <f t="shared" si="14"/>
        <v>1036.3499999999999</v>
      </c>
      <c r="Z457" s="14">
        <f t="shared" si="15"/>
        <v>7.1477343265052756E-2</v>
      </c>
    </row>
    <row r="458" spans="1:26" x14ac:dyDescent="0.25">
      <c r="A458" t="s">
        <v>518</v>
      </c>
      <c r="B458" t="s">
        <v>522</v>
      </c>
      <c r="C458">
        <v>18999</v>
      </c>
      <c r="D458" s="1">
        <v>8.1999999999999993</v>
      </c>
      <c r="E458">
        <v>1</v>
      </c>
      <c r="F458" t="s">
        <v>72</v>
      </c>
      <c r="G458">
        <v>8</v>
      </c>
      <c r="H458">
        <v>2.2000000000000002</v>
      </c>
      <c r="I458" s="2">
        <v>5000</v>
      </c>
      <c r="J458">
        <v>1</v>
      </c>
      <c r="K458">
        <v>33</v>
      </c>
      <c r="L458">
        <v>6</v>
      </c>
      <c r="M458">
        <v>128</v>
      </c>
      <c r="N458">
        <v>6.72</v>
      </c>
      <c r="O458">
        <v>120</v>
      </c>
      <c r="P458">
        <v>2</v>
      </c>
      <c r="Q458" t="s">
        <v>73</v>
      </c>
      <c r="R458">
        <v>108</v>
      </c>
      <c r="S458">
        <v>16</v>
      </c>
      <c r="T458">
        <v>1</v>
      </c>
      <c r="U458">
        <v>2400</v>
      </c>
      <c r="V458">
        <v>1080</v>
      </c>
      <c r="W458" t="str" cm="1">
        <f t="array" ref="W458">_xlfn.IFS(smartphones_data_clean!C458&gt;Quartile!$A$4,"💎 Ultra Premium Brand",smartphones_data_clean!C458&gt;Quartile!$A$3,"🪙 Premium Brand",smartphones_data_clean!C458&gt;Quartile!$A$2,"🔥Affordable Brand",TRUE,"✨ Bronze Brand")</f>
        <v>🔥Affordable Brand</v>
      </c>
      <c r="X458" t="str" cm="1">
        <f t="array" ref="X458">_xlfn.IFS(D458&lt;=Quartile!$D$2,"Low rating",D458&lt;=Quartile!$D$3,"Medium rating",D458&lt;=Quartile!$D$4,"High rating",TRUE,"Extra High Rating")</f>
        <v>High rating</v>
      </c>
      <c r="Y458">
        <f t="shared" si="14"/>
        <v>1037.45</v>
      </c>
      <c r="Z458" s="14">
        <f t="shared" si="15"/>
        <v>5.4605505552923837E-2</v>
      </c>
    </row>
    <row r="459" spans="1:26" x14ac:dyDescent="0.25">
      <c r="A459" t="s">
        <v>518</v>
      </c>
      <c r="B459" t="s">
        <v>523</v>
      </c>
      <c r="C459">
        <v>19999</v>
      </c>
      <c r="D459" s="1">
        <v>8.4</v>
      </c>
      <c r="E459">
        <v>1</v>
      </c>
      <c r="F459" t="s">
        <v>72</v>
      </c>
      <c r="G459">
        <v>8</v>
      </c>
      <c r="H459">
        <v>2.2000000000000002</v>
      </c>
      <c r="I459" s="2">
        <v>5000</v>
      </c>
      <c r="J459">
        <v>1</v>
      </c>
      <c r="K459">
        <v>33</v>
      </c>
      <c r="L459">
        <v>8</v>
      </c>
      <c r="M459">
        <v>128</v>
      </c>
      <c r="N459">
        <v>6.72</v>
      </c>
      <c r="O459">
        <v>120</v>
      </c>
      <c r="P459">
        <v>2</v>
      </c>
      <c r="Q459" t="s">
        <v>73</v>
      </c>
      <c r="R459">
        <v>108</v>
      </c>
      <c r="S459">
        <v>16</v>
      </c>
      <c r="T459">
        <v>1</v>
      </c>
      <c r="U459">
        <v>2400</v>
      </c>
      <c r="V459">
        <v>1080</v>
      </c>
      <c r="W459" t="str" cm="1">
        <f t="array" ref="W459">_xlfn.IFS(smartphones_data_clean!C459&gt;Quartile!$A$4,"💎 Ultra Premium Brand",smartphones_data_clean!C459&gt;Quartile!$A$3,"🪙 Premium Brand",smartphones_data_clean!C459&gt;Quartile!$A$2,"🔥Affordable Brand",TRUE,"✨ Bronze Brand")</f>
        <v>🪙 Premium Brand</v>
      </c>
      <c r="X459" t="str" cm="1">
        <f t="array" ref="X459">_xlfn.IFS(D459&lt;=Quartile!$D$2,"Low rating",D459&lt;=Quartile!$D$3,"Medium rating",D459&lt;=Quartile!$D$4,"High rating",TRUE,"Extra High Rating")</f>
        <v>High rating</v>
      </c>
      <c r="Y459">
        <f t="shared" si="14"/>
        <v>1037.8499999999999</v>
      </c>
      <c r="Z459" s="14">
        <f t="shared" si="15"/>
        <v>5.1895094754737733E-2</v>
      </c>
    </row>
    <row r="460" spans="1:26" x14ac:dyDescent="0.25">
      <c r="A460" t="s">
        <v>518</v>
      </c>
      <c r="B460" t="s">
        <v>524</v>
      </c>
      <c r="C460">
        <v>24999</v>
      </c>
      <c r="D460" s="1">
        <v>8.1999999999999993</v>
      </c>
      <c r="E460">
        <v>1</v>
      </c>
      <c r="F460" t="s">
        <v>76</v>
      </c>
      <c r="G460">
        <v>8</v>
      </c>
      <c r="H460">
        <v>2.6</v>
      </c>
      <c r="I460" s="2">
        <v>5000</v>
      </c>
      <c r="J460">
        <v>1</v>
      </c>
      <c r="K460">
        <v>67</v>
      </c>
      <c r="L460">
        <v>6</v>
      </c>
      <c r="M460">
        <v>128</v>
      </c>
      <c r="N460">
        <v>6.7</v>
      </c>
      <c r="O460">
        <v>120</v>
      </c>
      <c r="P460">
        <v>3</v>
      </c>
      <c r="Q460" t="s">
        <v>73</v>
      </c>
      <c r="R460">
        <v>108</v>
      </c>
      <c r="S460">
        <v>16</v>
      </c>
      <c r="T460">
        <v>0</v>
      </c>
      <c r="U460">
        <v>2412</v>
      </c>
      <c r="V460">
        <v>1080</v>
      </c>
      <c r="W460" t="str" cm="1">
        <f t="array" ref="W460">_xlfn.IFS(smartphones_data_clean!C460&gt;Quartile!$A$4,"💎 Ultra Premium Brand",smartphones_data_clean!C460&gt;Quartile!$A$3,"🪙 Premium Brand",smartphones_data_clean!C460&gt;Quartile!$A$2,"🔥Affordable Brand",TRUE,"✨ Bronze Brand")</f>
        <v>🪙 Premium Brand</v>
      </c>
      <c r="X460" t="str" cm="1">
        <f t="array" ref="X460">_xlfn.IFS(D460&lt;=Quartile!$D$2,"Low rating",D460&lt;=Quartile!$D$3,"Medium rating",D460&lt;=Quartile!$D$4,"High rating",TRUE,"Extra High Rating")</f>
        <v>High rating</v>
      </c>
      <c r="Y460">
        <f t="shared" si="14"/>
        <v>1040.95</v>
      </c>
      <c r="Z460" s="14">
        <f t="shared" si="15"/>
        <v>4.1639665586623464E-2</v>
      </c>
    </row>
    <row r="461" spans="1:26" x14ac:dyDescent="0.25">
      <c r="A461" t="s">
        <v>518</v>
      </c>
      <c r="B461" t="s">
        <v>525</v>
      </c>
      <c r="C461">
        <v>27999</v>
      </c>
      <c r="D461" s="1">
        <v>8.5</v>
      </c>
      <c r="E461">
        <v>1</v>
      </c>
      <c r="F461" t="s">
        <v>76</v>
      </c>
      <c r="G461">
        <v>8</v>
      </c>
      <c r="H461">
        <v>2.6</v>
      </c>
      <c r="I461" s="2">
        <v>5000</v>
      </c>
      <c r="J461">
        <v>1</v>
      </c>
      <c r="K461">
        <v>67</v>
      </c>
      <c r="L461">
        <v>8</v>
      </c>
      <c r="M461">
        <v>256</v>
      </c>
      <c r="N461">
        <v>6.7</v>
      </c>
      <c r="O461">
        <v>120</v>
      </c>
      <c r="P461">
        <v>3</v>
      </c>
      <c r="Q461" t="s">
        <v>73</v>
      </c>
      <c r="R461">
        <v>108</v>
      </c>
      <c r="S461">
        <v>16</v>
      </c>
      <c r="T461">
        <v>0</v>
      </c>
      <c r="U461">
        <v>2412</v>
      </c>
      <c r="V461">
        <v>1080</v>
      </c>
      <c r="W461" t="str" cm="1">
        <f t="array" ref="W461">_xlfn.IFS(smartphones_data_clean!C461&gt;Quartile!$A$4,"💎 Ultra Premium Brand",smartphones_data_clean!C461&gt;Quartile!$A$3,"🪙 Premium Brand",smartphones_data_clean!C461&gt;Quartile!$A$2,"🔥Affordable Brand",TRUE,"✨ Bronze Brand")</f>
        <v>🪙 Premium Brand</v>
      </c>
      <c r="X461" t="str" cm="1">
        <f t="array" ref="X461">_xlfn.IFS(D461&lt;=Quartile!$D$2,"Low rating",D461&lt;=Quartile!$D$3,"Medium rating",D461&lt;=Quartile!$D$4,"High rating",TRUE,"Extra High Rating")</f>
        <v>Extra High Rating</v>
      </c>
      <c r="Y461">
        <f t="shared" si="14"/>
        <v>1066.95</v>
      </c>
      <c r="Z461" s="14">
        <f t="shared" si="15"/>
        <v>3.8106718097074894E-2</v>
      </c>
    </row>
    <row r="462" spans="1:26" x14ac:dyDescent="0.25">
      <c r="A462" t="s">
        <v>518</v>
      </c>
      <c r="B462" t="s">
        <v>526</v>
      </c>
      <c r="C462">
        <v>12999</v>
      </c>
      <c r="D462" s="1">
        <v>8</v>
      </c>
      <c r="E462">
        <v>1</v>
      </c>
      <c r="F462" t="s">
        <v>76</v>
      </c>
      <c r="G462">
        <v>8</v>
      </c>
      <c r="H462">
        <v>2.4</v>
      </c>
      <c r="I462" s="2">
        <v>5000</v>
      </c>
      <c r="J462">
        <v>1</v>
      </c>
      <c r="K462">
        <v>33</v>
      </c>
      <c r="L462">
        <v>8</v>
      </c>
      <c r="M462">
        <v>128</v>
      </c>
      <c r="N462">
        <v>6.6</v>
      </c>
      <c r="O462">
        <v>90</v>
      </c>
      <c r="P462">
        <v>2</v>
      </c>
      <c r="Q462" t="s">
        <v>73</v>
      </c>
      <c r="R462">
        <v>50</v>
      </c>
      <c r="S462">
        <v>8</v>
      </c>
      <c r="T462">
        <v>1</v>
      </c>
      <c r="U462">
        <v>2408</v>
      </c>
      <c r="V462">
        <v>1080</v>
      </c>
      <c r="W462" t="str" cm="1">
        <f t="array" ref="W462">_xlfn.IFS(smartphones_data_clean!C462&gt;Quartile!$A$4,"💎 Ultra Premium Brand",smartphones_data_clean!C462&gt;Quartile!$A$3,"🪙 Premium Brand",smartphones_data_clean!C462&gt;Quartile!$A$2,"🔥Affordable Brand",TRUE,"✨ Bronze Brand")</f>
        <v>✨ Bronze Brand</v>
      </c>
      <c r="X462" t="str" cm="1">
        <f t="array" ref="X462">_xlfn.IFS(D462&lt;=Quartile!$D$2,"Low rating",D462&lt;=Quartile!$D$3,"Medium rating",D462&lt;=Quartile!$D$4,"High rating",TRUE,"Extra High Rating")</f>
        <v>High rating</v>
      </c>
      <c r="Y462">
        <f t="shared" si="14"/>
        <v>1036.3999999999999</v>
      </c>
      <c r="Z462" s="14">
        <f t="shared" si="15"/>
        <v>7.9729209939226081E-2</v>
      </c>
    </row>
    <row r="463" spans="1:26" x14ac:dyDescent="0.25">
      <c r="A463" t="s">
        <v>518</v>
      </c>
      <c r="B463" t="s">
        <v>527</v>
      </c>
      <c r="C463">
        <v>28999</v>
      </c>
      <c r="D463" s="1">
        <v>8.1999999999999993</v>
      </c>
      <c r="E463">
        <v>1</v>
      </c>
      <c r="F463" t="s">
        <v>72</v>
      </c>
      <c r="G463">
        <v>8</v>
      </c>
      <c r="H463">
        <v>3</v>
      </c>
      <c r="I463" s="2">
        <v>5000</v>
      </c>
      <c r="J463">
        <v>1</v>
      </c>
      <c r="K463">
        <v>65</v>
      </c>
      <c r="L463">
        <v>6</v>
      </c>
      <c r="M463">
        <v>128</v>
      </c>
      <c r="N463">
        <v>6.4</v>
      </c>
      <c r="O463">
        <v>120</v>
      </c>
      <c r="P463">
        <v>3</v>
      </c>
      <c r="Q463" t="s">
        <v>73</v>
      </c>
      <c r="R463">
        <v>64</v>
      </c>
      <c r="S463">
        <v>32</v>
      </c>
      <c r="T463">
        <v>1</v>
      </c>
      <c r="U463">
        <v>2400</v>
      </c>
      <c r="V463">
        <v>1080</v>
      </c>
      <c r="W463" t="str" cm="1">
        <f t="array" ref="W463">_xlfn.IFS(smartphones_data_clean!C463&gt;Quartile!$A$4,"💎 Ultra Premium Brand",smartphones_data_clean!C463&gt;Quartile!$A$3,"🪙 Premium Brand",smartphones_data_clean!C463&gt;Quartile!$A$2,"🔥Affordable Brand",TRUE,"✨ Bronze Brand")</f>
        <v>🪙 Premium Brand</v>
      </c>
      <c r="X463" t="str" cm="1">
        <f t="array" ref="X463">_xlfn.IFS(D463&lt;=Quartile!$D$2,"Low rating",D463&lt;=Quartile!$D$3,"Medium rating",D463&lt;=Quartile!$D$4,"High rating",TRUE,"Extra High Rating")</f>
        <v>High rating</v>
      </c>
      <c r="Y463">
        <f t="shared" si="14"/>
        <v>1040.8499999999999</v>
      </c>
      <c r="Z463" s="14">
        <f t="shared" si="15"/>
        <v>3.5892616986792643E-2</v>
      </c>
    </row>
    <row r="464" spans="1:26" x14ac:dyDescent="0.25">
      <c r="A464" t="s">
        <v>518</v>
      </c>
      <c r="B464" t="s">
        <v>528</v>
      </c>
      <c r="C464">
        <v>24999</v>
      </c>
      <c r="D464" s="1">
        <v>7.8</v>
      </c>
      <c r="E464">
        <v>1</v>
      </c>
      <c r="F464" t="s">
        <v>76</v>
      </c>
      <c r="G464">
        <v>8</v>
      </c>
      <c r="H464">
        <v>2.2000000000000002</v>
      </c>
      <c r="I464" s="2">
        <v>4200</v>
      </c>
      <c r="J464">
        <v>1</v>
      </c>
      <c r="K464">
        <v>66</v>
      </c>
      <c r="L464">
        <v>6</v>
      </c>
      <c r="M464">
        <v>128</v>
      </c>
      <c r="N464">
        <v>6.4</v>
      </c>
      <c r="O464">
        <v>90</v>
      </c>
      <c r="P464">
        <v>3</v>
      </c>
      <c r="Q464" t="s">
        <v>73</v>
      </c>
      <c r="R464">
        <v>50</v>
      </c>
      <c r="S464">
        <v>16</v>
      </c>
      <c r="T464">
        <v>0</v>
      </c>
      <c r="U464">
        <v>2400</v>
      </c>
      <c r="V464">
        <v>1080</v>
      </c>
      <c r="W464" t="str" cm="1">
        <f t="array" ref="W464">_xlfn.IFS(smartphones_data_clean!C464&gt;Quartile!$A$4,"💎 Ultra Premium Brand",smartphones_data_clean!C464&gt;Quartile!$A$3,"🪙 Premium Brand",smartphones_data_clean!C464&gt;Quartile!$A$2,"🔥Affordable Brand",TRUE,"✨ Bronze Brand")</f>
        <v>🪙 Premium Brand</v>
      </c>
      <c r="X464" t="str" cm="1">
        <f t="array" ref="X464">_xlfn.IFS(D464&lt;=Quartile!$D$2,"Low rating",D464&lt;=Quartile!$D$3,"Medium rating",D464&lt;=Quartile!$D$4,"High rating",TRUE,"Extra High Rating")</f>
        <v>Medium rating</v>
      </c>
      <c r="Y464">
        <f t="shared" si="14"/>
        <v>879.25000000000011</v>
      </c>
      <c r="Z464" s="14">
        <f t="shared" si="15"/>
        <v>3.5171406856274255E-2</v>
      </c>
    </row>
    <row r="465" spans="1:26" x14ac:dyDescent="0.25">
      <c r="A465" t="s">
        <v>518</v>
      </c>
      <c r="B465" t="s">
        <v>529</v>
      </c>
      <c r="C465">
        <v>12989</v>
      </c>
      <c r="D465" s="1">
        <v>7.7</v>
      </c>
      <c r="E465">
        <v>0</v>
      </c>
      <c r="F465" t="s">
        <v>83</v>
      </c>
      <c r="G465">
        <v>8</v>
      </c>
      <c r="H465">
        <v>2.0499999999999998</v>
      </c>
      <c r="I465" s="2">
        <v>4300</v>
      </c>
      <c r="J465">
        <v>1</v>
      </c>
      <c r="K465">
        <v>30</v>
      </c>
      <c r="L465">
        <v>6</v>
      </c>
      <c r="M465">
        <v>64</v>
      </c>
      <c r="N465">
        <v>6.5</v>
      </c>
      <c r="O465">
        <v>90</v>
      </c>
      <c r="P465">
        <v>4</v>
      </c>
      <c r="Q465" t="s">
        <v>73</v>
      </c>
      <c r="R465">
        <v>64</v>
      </c>
      <c r="S465">
        <v>16</v>
      </c>
      <c r="T465">
        <v>1</v>
      </c>
      <c r="U465">
        <v>2400</v>
      </c>
      <c r="V465">
        <v>1080</v>
      </c>
      <c r="W465" t="str" cm="1">
        <f t="array" ref="W465">_xlfn.IFS(smartphones_data_clean!C465&gt;Quartile!$A$4,"💎 Ultra Premium Brand",smartphones_data_clean!C465&gt;Quartile!$A$3,"🪙 Premium Brand",smartphones_data_clean!C465&gt;Quartile!$A$2,"🔥Affordable Brand",TRUE,"✨ Bronze Brand")</f>
        <v>✨ Bronze Brand</v>
      </c>
      <c r="X465" t="str" cm="1">
        <f t="array" ref="X465">_xlfn.IFS(D465&lt;=Quartile!$D$2,"Low rating",D465&lt;=Quartile!$D$3,"Medium rating",D465&lt;=Quartile!$D$4,"High rating",TRUE,"Extra High Rating")</f>
        <v>Medium rating</v>
      </c>
      <c r="Y465">
        <f t="shared" si="14"/>
        <v>882.8125</v>
      </c>
      <c r="Z465" s="14">
        <f t="shared" si="15"/>
        <v>6.7966163676957431E-2</v>
      </c>
    </row>
    <row r="466" spans="1:26" x14ac:dyDescent="0.25">
      <c r="A466" t="s">
        <v>518</v>
      </c>
      <c r="B466" t="s">
        <v>530</v>
      </c>
      <c r="C466">
        <v>14490</v>
      </c>
      <c r="D466" s="1">
        <v>8</v>
      </c>
      <c r="E466">
        <v>0</v>
      </c>
      <c r="F466" t="s">
        <v>72</v>
      </c>
      <c r="G466">
        <v>8</v>
      </c>
      <c r="H466">
        <v>2.2999999999999998</v>
      </c>
      <c r="I466" s="2">
        <v>4300</v>
      </c>
      <c r="J466">
        <v>1</v>
      </c>
      <c r="K466">
        <v>30</v>
      </c>
      <c r="L466">
        <v>6</v>
      </c>
      <c r="M466">
        <v>64</v>
      </c>
      <c r="N466">
        <v>6.6</v>
      </c>
      <c r="O466">
        <v>90</v>
      </c>
      <c r="P466">
        <v>4</v>
      </c>
      <c r="Q466" t="s">
        <v>73</v>
      </c>
      <c r="R466">
        <v>64</v>
      </c>
      <c r="S466">
        <v>16</v>
      </c>
      <c r="T466">
        <v>1</v>
      </c>
      <c r="U466">
        <v>2400</v>
      </c>
      <c r="V466">
        <v>1080</v>
      </c>
      <c r="W466" t="str" cm="1">
        <f t="array" ref="W466">_xlfn.IFS(smartphones_data_clean!C466&gt;Quartile!$A$4,"💎 Ultra Premium Brand",smartphones_data_clean!C466&gt;Quartile!$A$3,"🪙 Premium Brand",smartphones_data_clean!C466&gt;Quartile!$A$2,"🔥Affordable Brand",TRUE,"✨ Bronze Brand")</f>
        <v>🔥Affordable Brand</v>
      </c>
      <c r="X466" t="str" cm="1">
        <f t="array" ref="X466">_xlfn.IFS(D466&lt;=Quartile!$D$2,"Low rating",D466&lt;=Quartile!$D$3,"Medium rating",D466&lt;=Quartile!$D$4,"High rating",TRUE,"Extra High Rating")</f>
        <v>High rating</v>
      </c>
      <c r="Y466">
        <f t="shared" si="14"/>
        <v>882.875</v>
      </c>
      <c r="Z466" s="14">
        <f t="shared" si="15"/>
        <v>6.0929951690821257E-2</v>
      </c>
    </row>
    <row r="467" spans="1:26" x14ac:dyDescent="0.25">
      <c r="A467" t="s">
        <v>518</v>
      </c>
      <c r="B467" t="s">
        <v>531</v>
      </c>
      <c r="C467">
        <v>21999</v>
      </c>
      <c r="D467" s="1">
        <v>8.5</v>
      </c>
      <c r="E467">
        <v>0</v>
      </c>
      <c r="F467" t="s">
        <v>72</v>
      </c>
      <c r="G467">
        <v>8</v>
      </c>
      <c r="H467">
        <v>2.2999999999999998</v>
      </c>
      <c r="I467" s="2">
        <v>4500</v>
      </c>
      <c r="J467">
        <v>1</v>
      </c>
      <c r="K467">
        <v>65</v>
      </c>
      <c r="L467">
        <v>8</v>
      </c>
      <c r="M467">
        <v>128</v>
      </c>
      <c r="N467">
        <v>6.4</v>
      </c>
      <c r="O467">
        <v>60</v>
      </c>
      <c r="P467">
        <v>4</v>
      </c>
      <c r="Q467" t="s">
        <v>73</v>
      </c>
      <c r="R467">
        <v>64</v>
      </c>
      <c r="S467">
        <v>32</v>
      </c>
      <c r="T467">
        <v>1</v>
      </c>
      <c r="U467">
        <v>2400</v>
      </c>
      <c r="V467">
        <v>1080</v>
      </c>
      <c r="W467" t="str" cm="1">
        <f t="array" ref="W467">_xlfn.IFS(smartphones_data_clean!C467&gt;Quartile!$A$4,"💎 Ultra Premium Brand",smartphones_data_clean!C467&gt;Quartile!$A$3,"🪙 Premium Brand",smartphones_data_clean!C467&gt;Quartile!$A$2,"🔥Affordable Brand",TRUE,"✨ Bronze Brand")</f>
        <v>🪙 Premium Brand</v>
      </c>
      <c r="X467" t="str" cm="1">
        <f t="array" ref="X467">_xlfn.IFS(D467&lt;=Quartile!$D$2,"Low rating",D467&lt;=Quartile!$D$3,"Medium rating",D467&lt;=Quartile!$D$4,"High rating",TRUE,"Extra High Rating")</f>
        <v>Extra High Rating</v>
      </c>
      <c r="Y467">
        <f t="shared" si="14"/>
        <v>938.07500000000005</v>
      </c>
      <c r="Z467" s="14">
        <f t="shared" si="15"/>
        <v>4.2641710986863042E-2</v>
      </c>
    </row>
    <row r="468" spans="1:26" x14ac:dyDescent="0.25">
      <c r="A468" t="s">
        <v>518</v>
      </c>
      <c r="B468" t="s">
        <v>532</v>
      </c>
      <c r="C468">
        <v>15999</v>
      </c>
      <c r="D468" s="1">
        <v>7.8</v>
      </c>
      <c r="E468">
        <v>0</v>
      </c>
      <c r="F468" t="s">
        <v>83</v>
      </c>
      <c r="G468">
        <v>8</v>
      </c>
      <c r="H468">
        <v>2</v>
      </c>
      <c r="I468" s="2">
        <v>5000</v>
      </c>
      <c r="J468">
        <v>1</v>
      </c>
      <c r="K468">
        <v>30</v>
      </c>
      <c r="L468">
        <v>4</v>
      </c>
      <c r="M468">
        <v>128</v>
      </c>
      <c r="N468">
        <v>6.4</v>
      </c>
      <c r="O468">
        <v>60</v>
      </c>
      <c r="P468">
        <v>4</v>
      </c>
      <c r="Q468" t="s">
        <v>73</v>
      </c>
      <c r="R468">
        <v>64</v>
      </c>
      <c r="S468">
        <v>16</v>
      </c>
      <c r="T468">
        <v>1</v>
      </c>
      <c r="U468">
        <v>2400</v>
      </c>
      <c r="V468">
        <v>1080</v>
      </c>
      <c r="W468" t="str" cm="1">
        <f t="array" ref="W468">_xlfn.IFS(smartphones_data_clean!C468&gt;Quartile!$A$4,"💎 Ultra Premium Brand",smartphones_data_clean!C468&gt;Quartile!$A$3,"🪙 Premium Brand",smartphones_data_clean!C468&gt;Quartile!$A$2,"🔥Affordable Brand",TRUE,"✨ Bronze Brand")</f>
        <v>🔥Affordable Brand</v>
      </c>
      <c r="X468" t="str" cm="1">
        <f t="array" ref="X468">_xlfn.IFS(D468&lt;=Quartile!$D$2,"Low rating",D468&lt;=Quartile!$D$3,"Medium rating",D468&lt;=Quartile!$D$4,"High rating",TRUE,"Extra High Rating")</f>
        <v>Medium rating</v>
      </c>
      <c r="Y468">
        <f t="shared" si="14"/>
        <v>1033.6999999999998</v>
      </c>
      <c r="Z468" s="14">
        <f t="shared" si="15"/>
        <v>6.4610288143008926E-2</v>
      </c>
    </row>
    <row r="469" spans="1:26" x14ac:dyDescent="0.25">
      <c r="A469" t="s">
        <v>518</v>
      </c>
      <c r="B469" t="s">
        <v>533</v>
      </c>
      <c r="C469">
        <v>17999</v>
      </c>
      <c r="D469" s="1">
        <v>8.3000000000000007</v>
      </c>
      <c r="E469">
        <v>0</v>
      </c>
      <c r="F469" t="s">
        <v>83</v>
      </c>
      <c r="G469">
        <v>8</v>
      </c>
      <c r="H469">
        <v>2</v>
      </c>
      <c r="I469" s="2">
        <v>5000</v>
      </c>
      <c r="J469">
        <v>1</v>
      </c>
      <c r="K469">
        <v>30</v>
      </c>
      <c r="L469">
        <v>8</v>
      </c>
      <c r="M469">
        <v>128</v>
      </c>
      <c r="N469">
        <v>6.4</v>
      </c>
      <c r="O469">
        <v>60</v>
      </c>
      <c r="P469">
        <v>4</v>
      </c>
      <c r="Q469" t="s">
        <v>73</v>
      </c>
      <c r="R469">
        <v>64</v>
      </c>
      <c r="S469">
        <v>16</v>
      </c>
      <c r="T469">
        <v>1</v>
      </c>
      <c r="U469">
        <v>2400</v>
      </c>
      <c r="V469">
        <v>1080</v>
      </c>
      <c r="W469" t="str" cm="1">
        <f t="array" ref="W469">_xlfn.IFS(smartphones_data_clean!C469&gt;Quartile!$A$4,"💎 Ultra Premium Brand",smartphones_data_clean!C469&gt;Quartile!$A$3,"🪙 Premium Brand",smartphones_data_clean!C469&gt;Quartile!$A$2,"🔥Affordable Brand",TRUE,"✨ Bronze Brand")</f>
        <v>🔥Affordable Brand</v>
      </c>
      <c r="X469" t="str" cm="1">
        <f t="array" ref="X469">_xlfn.IFS(D469&lt;=Quartile!$D$2,"Low rating",D469&lt;=Quartile!$D$3,"Medium rating",D469&lt;=Quartile!$D$4,"High rating",TRUE,"Extra High Rating")</f>
        <v>High rating</v>
      </c>
      <c r="Y469">
        <f t="shared" si="14"/>
        <v>1034.5</v>
      </c>
      <c r="Z469" s="14">
        <f t="shared" si="15"/>
        <v>5.7475415300850048E-2</v>
      </c>
    </row>
    <row r="470" spans="1:26" x14ac:dyDescent="0.25">
      <c r="A470" t="s">
        <v>518</v>
      </c>
      <c r="B470" t="s">
        <v>534</v>
      </c>
      <c r="C470">
        <v>16499</v>
      </c>
      <c r="D470" s="1">
        <v>7.5</v>
      </c>
      <c r="E470">
        <v>1</v>
      </c>
      <c r="F470" t="s">
        <v>76</v>
      </c>
      <c r="G470">
        <v>8</v>
      </c>
      <c r="H470">
        <v>2.2000000000000002</v>
      </c>
      <c r="I470" s="2">
        <v>5000</v>
      </c>
      <c r="J470">
        <v>1</v>
      </c>
      <c r="K470">
        <v>18</v>
      </c>
      <c r="L470">
        <v>4</v>
      </c>
      <c r="M470">
        <v>128</v>
      </c>
      <c r="N470">
        <v>6.5</v>
      </c>
      <c r="O470">
        <v>90</v>
      </c>
      <c r="P470">
        <v>3</v>
      </c>
      <c r="Q470" t="s">
        <v>73</v>
      </c>
      <c r="R470">
        <v>48</v>
      </c>
      <c r="S470">
        <v>16</v>
      </c>
      <c r="T470">
        <v>1</v>
      </c>
      <c r="U470">
        <v>2400</v>
      </c>
      <c r="V470">
        <v>1080</v>
      </c>
      <c r="W470" t="str" cm="1">
        <f t="array" ref="W470">_xlfn.IFS(smartphones_data_clean!C470&gt;Quartile!$A$4,"💎 Ultra Premium Brand",smartphones_data_clean!C470&gt;Quartile!$A$3,"🪙 Premium Brand",smartphones_data_clean!C470&gt;Quartile!$A$2,"🔥Affordable Brand",TRUE,"✨ Bronze Brand")</f>
        <v>🔥Affordable Brand</v>
      </c>
      <c r="X470" t="str" cm="1">
        <f t="array" ref="X470">_xlfn.IFS(D470&lt;=Quartile!$D$2,"Low rating",D470&lt;=Quartile!$D$3,"Medium rating",D470&lt;=Quartile!$D$4,"High rating",TRUE,"Extra High Rating")</f>
        <v>Low rating</v>
      </c>
      <c r="Y470">
        <f t="shared" si="14"/>
        <v>1034.05</v>
      </c>
      <c r="Z470" s="14">
        <f t="shared" si="15"/>
        <v>6.2673495363355355E-2</v>
      </c>
    </row>
    <row r="471" spans="1:26" x14ac:dyDescent="0.25">
      <c r="A471" t="s">
        <v>518</v>
      </c>
      <c r="B471" t="s">
        <v>535</v>
      </c>
      <c r="C471">
        <v>18499</v>
      </c>
      <c r="D471" s="1">
        <v>8</v>
      </c>
      <c r="E471">
        <v>1</v>
      </c>
      <c r="F471" t="s">
        <v>76</v>
      </c>
      <c r="G471">
        <v>8</v>
      </c>
      <c r="H471">
        <v>2.2000000000000002</v>
      </c>
      <c r="I471" s="2">
        <v>5000</v>
      </c>
      <c r="J471">
        <v>1</v>
      </c>
      <c r="K471">
        <v>18</v>
      </c>
      <c r="L471">
        <v>8</v>
      </c>
      <c r="M471">
        <v>128</v>
      </c>
      <c r="N471">
        <v>6.5</v>
      </c>
      <c r="O471">
        <v>90</v>
      </c>
      <c r="P471">
        <v>3</v>
      </c>
      <c r="Q471" t="s">
        <v>73</v>
      </c>
      <c r="R471">
        <v>48</v>
      </c>
      <c r="S471">
        <v>16</v>
      </c>
      <c r="T471">
        <v>1</v>
      </c>
      <c r="U471">
        <v>2400</v>
      </c>
      <c r="V471">
        <v>1080</v>
      </c>
      <c r="W471" t="str" cm="1">
        <f t="array" ref="W471">_xlfn.IFS(smartphones_data_clean!C471&gt;Quartile!$A$4,"💎 Ultra Premium Brand",smartphones_data_clean!C471&gt;Quartile!$A$3,"🪙 Premium Brand",smartphones_data_clean!C471&gt;Quartile!$A$2,"🔥Affordable Brand",TRUE,"✨ Bronze Brand")</f>
        <v>🔥Affordable Brand</v>
      </c>
      <c r="X471" t="str" cm="1">
        <f t="array" ref="X471">_xlfn.IFS(D471&lt;=Quartile!$D$2,"Low rating",D471&lt;=Quartile!$D$3,"Medium rating",D471&lt;=Quartile!$D$4,"High rating",TRUE,"Extra High Rating")</f>
        <v>High rating</v>
      </c>
      <c r="Y471">
        <f t="shared" si="14"/>
        <v>1034.8499999999999</v>
      </c>
      <c r="Z471" s="14">
        <f t="shared" si="15"/>
        <v>5.5940861668198276E-2</v>
      </c>
    </row>
    <row r="472" spans="1:26" x14ac:dyDescent="0.25">
      <c r="A472" t="s">
        <v>518</v>
      </c>
      <c r="B472" t="s">
        <v>536</v>
      </c>
      <c r="C472">
        <v>12499</v>
      </c>
      <c r="D472" s="1">
        <v>7.4</v>
      </c>
      <c r="E472">
        <v>0</v>
      </c>
      <c r="F472" t="s">
        <v>83</v>
      </c>
      <c r="G472">
        <v>8</v>
      </c>
      <c r="H472">
        <v>2.0499999999999998</v>
      </c>
      <c r="I472" s="2">
        <v>5000</v>
      </c>
      <c r="J472">
        <v>1</v>
      </c>
      <c r="K472">
        <v>18</v>
      </c>
      <c r="L472">
        <v>4</v>
      </c>
      <c r="M472">
        <v>64</v>
      </c>
      <c r="N472">
        <v>6.6</v>
      </c>
      <c r="O472">
        <v>120</v>
      </c>
      <c r="P472">
        <v>3</v>
      </c>
      <c r="Q472" t="s">
        <v>73</v>
      </c>
      <c r="R472">
        <v>50</v>
      </c>
      <c r="S472">
        <v>16</v>
      </c>
      <c r="T472">
        <v>1</v>
      </c>
      <c r="U472">
        <v>2412</v>
      </c>
      <c r="V472">
        <v>1080</v>
      </c>
      <c r="W472" t="str" cm="1">
        <f t="array" ref="W472">_xlfn.IFS(smartphones_data_clean!C472&gt;Quartile!$A$4,"💎 Ultra Premium Brand",smartphones_data_clean!C472&gt;Quartile!$A$3,"🪙 Premium Brand",smartphones_data_clean!C472&gt;Quartile!$A$2,"🔥Affordable Brand",TRUE,"✨ Bronze Brand")</f>
        <v>✨ Bronze Brand</v>
      </c>
      <c r="X472" t="str" cm="1">
        <f t="array" ref="X472">_xlfn.IFS(D472&lt;=Quartile!$D$2,"Low rating",D472&lt;=Quartile!$D$3,"Medium rating",D472&lt;=Quartile!$D$4,"High rating",TRUE,"Extra High Rating")</f>
        <v>Low rating</v>
      </c>
      <c r="Y472">
        <f t="shared" si="14"/>
        <v>1022.7124999999999</v>
      </c>
      <c r="Z472" s="14">
        <f t="shared" si="15"/>
        <v>8.1823545883670676E-2</v>
      </c>
    </row>
    <row r="473" spans="1:26" x14ac:dyDescent="0.25">
      <c r="A473" t="s">
        <v>518</v>
      </c>
      <c r="B473" t="s">
        <v>537</v>
      </c>
      <c r="C473">
        <v>13999</v>
      </c>
      <c r="D473" s="1">
        <v>7.7</v>
      </c>
      <c r="E473">
        <v>0</v>
      </c>
      <c r="F473" t="s">
        <v>83</v>
      </c>
      <c r="G473">
        <v>8</v>
      </c>
      <c r="H473">
        <v>2.0499999999999998</v>
      </c>
      <c r="I473" s="2">
        <v>5000</v>
      </c>
      <c r="J473">
        <v>1</v>
      </c>
      <c r="K473">
        <v>18</v>
      </c>
      <c r="L473">
        <v>6</v>
      </c>
      <c r="M473">
        <v>128</v>
      </c>
      <c r="N473">
        <v>6.6</v>
      </c>
      <c r="O473">
        <v>120</v>
      </c>
      <c r="P473">
        <v>3</v>
      </c>
      <c r="Q473" t="s">
        <v>73</v>
      </c>
      <c r="R473">
        <v>50</v>
      </c>
      <c r="S473">
        <v>16</v>
      </c>
      <c r="T473">
        <v>1</v>
      </c>
      <c r="U473">
        <v>2412</v>
      </c>
      <c r="V473">
        <v>1080</v>
      </c>
      <c r="W473" t="str" cm="1">
        <f t="array" ref="W473">_xlfn.IFS(smartphones_data_clean!C473&gt;Quartile!$A$4,"💎 Ultra Premium Brand",smartphones_data_clean!C473&gt;Quartile!$A$3,"🪙 Premium Brand",smartphones_data_clean!C473&gt;Quartile!$A$2,"🔥Affordable Brand",TRUE,"✨ Bronze Brand")</f>
        <v>🔥Affordable Brand</v>
      </c>
      <c r="X473" t="str" cm="1">
        <f t="array" ref="X473">_xlfn.IFS(D473&lt;=Quartile!$D$2,"Low rating",D473&lt;=Quartile!$D$3,"Medium rating",D473&lt;=Quartile!$D$4,"High rating",TRUE,"Extra High Rating")</f>
        <v>Medium rating</v>
      </c>
      <c r="Y473">
        <f t="shared" si="14"/>
        <v>1035.9124999999999</v>
      </c>
      <c r="Z473" s="14">
        <f t="shared" si="15"/>
        <v>7.3999035645403236E-2</v>
      </c>
    </row>
    <row r="474" spans="1:26" x14ac:dyDescent="0.25">
      <c r="A474" t="s">
        <v>518</v>
      </c>
      <c r="B474" t="s">
        <v>538</v>
      </c>
      <c r="C474">
        <v>17999</v>
      </c>
      <c r="D474" s="1">
        <v>8</v>
      </c>
      <c r="E474">
        <v>1</v>
      </c>
      <c r="F474" t="s">
        <v>76</v>
      </c>
      <c r="G474">
        <v>8</v>
      </c>
      <c r="H474">
        <v>2.4</v>
      </c>
      <c r="I474" s="2">
        <v>5000</v>
      </c>
      <c r="J474">
        <v>1</v>
      </c>
      <c r="K474">
        <v>33</v>
      </c>
      <c r="L474">
        <v>6</v>
      </c>
      <c r="M474">
        <v>128</v>
      </c>
      <c r="N474">
        <v>6.5</v>
      </c>
      <c r="O474">
        <v>90</v>
      </c>
      <c r="P474">
        <v>3</v>
      </c>
      <c r="Q474" t="s">
        <v>73</v>
      </c>
      <c r="R474">
        <v>64</v>
      </c>
      <c r="S474">
        <v>16</v>
      </c>
      <c r="T474">
        <v>1</v>
      </c>
      <c r="U474">
        <v>2400</v>
      </c>
      <c r="V474">
        <v>1080</v>
      </c>
      <c r="W474" t="str" cm="1">
        <f t="array" ref="W474">_xlfn.IFS(smartphones_data_clean!C474&gt;Quartile!$A$4,"💎 Ultra Premium Brand",smartphones_data_clean!C474&gt;Quartile!$A$3,"🪙 Premium Brand",smartphones_data_clean!C474&gt;Quartile!$A$2,"🔥Affordable Brand",TRUE,"✨ Bronze Brand")</f>
        <v>🔥Affordable Brand</v>
      </c>
      <c r="X474" t="str" cm="1">
        <f t="array" ref="X474">_xlfn.IFS(D474&lt;=Quartile!$D$2,"Low rating",D474&lt;=Quartile!$D$3,"Medium rating",D474&lt;=Quartile!$D$4,"High rating",TRUE,"Extra High Rating")</f>
        <v>High rating</v>
      </c>
      <c r="Y474">
        <f t="shared" si="14"/>
        <v>1036</v>
      </c>
      <c r="Z474" s="14">
        <f t="shared" si="15"/>
        <v>5.7558753264070228E-2</v>
      </c>
    </row>
    <row r="475" spans="1:26" x14ac:dyDescent="0.25">
      <c r="A475" t="s">
        <v>518</v>
      </c>
      <c r="B475" t="s">
        <v>539</v>
      </c>
      <c r="C475">
        <v>17499</v>
      </c>
      <c r="D475" s="1">
        <v>8.1999999999999993</v>
      </c>
      <c r="E475">
        <v>1</v>
      </c>
      <c r="F475" t="s">
        <v>76</v>
      </c>
      <c r="G475">
        <v>8</v>
      </c>
      <c r="H475">
        <v>2.4</v>
      </c>
      <c r="I475" s="2">
        <v>5000</v>
      </c>
      <c r="J475">
        <v>1</v>
      </c>
      <c r="K475">
        <v>33</v>
      </c>
      <c r="L475">
        <v>8</v>
      </c>
      <c r="M475">
        <v>128</v>
      </c>
      <c r="N475">
        <v>6.5</v>
      </c>
      <c r="O475">
        <v>90</v>
      </c>
      <c r="P475">
        <v>3</v>
      </c>
      <c r="Q475" t="s">
        <v>73</v>
      </c>
      <c r="R475">
        <v>64</v>
      </c>
      <c r="S475">
        <v>16</v>
      </c>
      <c r="T475">
        <v>1</v>
      </c>
      <c r="U475">
        <v>2400</v>
      </c>
      <c r="V475">
        <v>1080</v>
      </c>
      <c r="W475" t="str" cm="1">
        <f t="array" ref="W475">_xlfn.IFS(smartphones_data_clean!C475&gt;Quartile!$A$4,"💎 Ultra Premium Brand",smartphones_data_clean!C475&gt;Quartile!$A$3,"🪙 Premium Brand",smartphones_data_clean!C475&gt;Quartile!$A$2,"🔥Affordable Brand",TRUE,"✨ Bronze Brand")</f>
        <v>🔥Affordable Brand</v>
      </c>
      <c r="X475" t="str" cm="1">
        <f t="array" ref="X475">_xlfn.IFS(D475&lt;=Quartile!$D$2,"Low rating",D475&lt;=Quartile!$D$3,"Medium rating",D475&lt;=Quartile!$D$4,"High rating",TRUE,"Extra High Rating")</f>
        <v>High rating</v>
      </c>
      <c r="Y475">
        <f t="shared" si="14"/>
        <v>1036.3999999999999</v>
      </c>
      <c r="Z475" s="14">
        <f t="shared" si="15"/>
        <v>5.9226241499514248E-2</v>
      </c>
    </row>
    <row r="476" spans="1:26" x14ac:dyDescent="0.25">
      <c r="A476" t="s">
        <v>518</v>
      </c>
      <c r="B476" t="s">
        <v>540</v>
      </c>
      <c r="C476">
        <v>14999</v>
      </c>
      <c r="D476" s="1">
        <v>8.1</v>
      </c>
      <c r="E476">
        <v>0</v>
      </c>
      <c r="F476" t="s">
        <v>72</v>
      </c>
      <c r="G476">
        <v>8</v>
      </c>
      <c r="H476">
        <v>2.4</v>
      </c>
      <c r="I476" s="2">
        <v>5000</v>
      </c>
      <c r="J476">
        <v>1</v>
      </c>
      <c r="K476">
        <v>33</v>
      </c>
      <c r="L476">
        <v>6</v>
      </c>
      <c r="M476">
        <v>128</v>
      </c>
      <c r="N476">
        <v>6.4</v>
      </c>
      <c r="O476">
        <v>90</v>
      </c>
      <c r="P476">
        <v>3</v>
      </c>
      <c r="Q476" t="s">
        <v>73</v>
      </c>
      <c r="R476">
        <v>108</v>
      </c>
      <c r="S476">
        <v>16</v>
      </c>
      <c r="T476">
        <v>1</v>
      </c>
      <c r="U476">
        <v>2400</v>
      </c>
      <c r="V476">
        <v>1080</v>
      </c>
      <c r="W476" t="str" cm="1">
        <f t="array" ref="W476">_xlfn.IFS(smartphones_data_clean!C476&gt;Quartile!$A$4,"💎 Ultra Premium Brand",smartphones_data_clean!C476&gt;Quartile!$A$3,"🪙 Premium Brand",smartphones_data_clean!C476&gt;Quartile!$A$2,"🔥Affordable Brand",TRUE,"✨ Bronze Brand")</f>
        <v>🔥Affordable Brand</v>
      </c>
      <c r="X476" t="str" cm="1">
        <f t="array" ref="X476">_xlfn.IFS(D476&lt;=Quartile!$D$2,"Low rating",D476&lt;=Quartile!$D$3,"Medium rating",D476&lt;=Quartile!$D$4,"High rating",TRUE,"Extra High Rating")</f>
        <v>High rating</v>
      </c>
      <c r="Y476">
        <f t="shared" si="14"/>
        <v>1036</v>
      </c>
      <c r="Z476" s="14">
        <f t="shared" si="15"/>
        <v>6.9071271418094535E-2</v>
      </c>
    </row>
    <row r="477" spans="1:26" x14ac:dyDescent="0.25">
      <c r="A477" t="s">
        <v>518</v>
      </c>
      <c r="B477" t="s">
        <v>541</v>
      </c>
      <c r="C477">
        <v>15999</v>
      </c>
      <c r="D477" s="1">
        <v>8.4</v>
      </c>
      <c r="E477">
        <v>0</v>
      </c>
      <c r="F477" t="s">
        <v>72</v>
      </c>
      <c r="G477">
        <v>8</v>
      </c>
      <c r="H477">
        <v>2.4</v>
      </c>
      <c r="I477" s="2">
        <v>5000</v>
      </c>
      <c r="J477">
        <v>1</v>
      </c>
      <c r="K477">
        <v>33</v>
      </c>
      <c r="L477">
        <v>8</v>
      </c>
      <c r="M477">
        <v>128</v>
      </c>
      <c r="N477">
        <v>6.4</v>
      </c>
      <c r="O477">
        <v>90</v>
      </c>
      <c r="P477">
        <v>3</v>
      </c>
      <c r="Q477" t="s">
        <v>73</v>
      </c>
      <c r="R477">
        <v>108</v>
      </c>
      <c r="S477">
        <v>16</v>
      </c>
      <c r="T477">
        <v>1</v>
      </c>
      <c r="U477">
        <v>2400</v>
      </c>
      <c r="V477">
        <v>1080</v>
      </c>
      <c r="W477" t="str" cm="1">
        <f t="array" ref="W477">_xlfn.IFS(smartphones_data_clean!C477&gt;Quartile!$A$4,"💎 Ultra Premium Brand",smartphones_data_clean!C477&gt;Quartile!$A$3,"🪙 Premium Brand",smartphones_data_clean!C477&gt;Quartile!$A$2,"🔥Affordable Brand",TRUE,"✨ Bronze Brand")</f>
        <v>🔥Affordable Brand</v>
      </c>
      <c r="X477" t="str" cm="1">
        <f t="array" ref="X477">_xlfn.IFS(D477&lt;=Quartile!$D$2,"Low rating",D477&lt;=Quartile!$D$3,"Medium rating",D477&lt;=Quartile!$D$4,"High rating",TRUE,"Extra High Rating")</f>
        <v>High rating</v>
      </c>
      <c r="Y477">
        <f t="shared" si="14"/>
        <v>1036.3999999999999</v>
      </c>
      <c r="Z477" s="14">
        <f t="shared" si="15"/>
        <v>6.4779048690543156E-2</v>
      </c>
    </row>
    <row r="478" spans="1:26" x14ac:dyDescent="0.25">
      <c r="A478" t="s">
        <v>518</v>
      </c>
      <c r="B478" t="s">
        <v>542</v>
      </c>
      <c r="C478">
        <v>13999</v>
      </c>
      <c r="D478" s="1">
        <v>7.5</v>
      </c>
      <c r="E478">
        <v>1</v>
      </c>
      <c r="F478" t="s">
        <v>76</v>
      </c>
      <c r="G478">
        <v>8</v>
      </c>
      <c r="H478">
        <v>2.4</v>
      </c>
      <c r="I478" s="2">
        <v>5000</v>
      </c>
      <c r="J478">
        <v>1</v>
      </c>
      <c r="K478">
        <v>18</v>
      </c>
      <c r="L478">
        <v>4</v>
      </c>
      <c r="M478">
        <v>64</v>
      </c>
      <c r="N478">
        <v>6.5</v>
      </c>
      <c r="O478">
        <v>90</v>
      </c>
      <c r="P478">
        <v>3</v>
      </c>
      <c r="Q478" t="s">
        <v>73</v>
      </c>
      <c r="R478">
        <v>48</v>
      </c>
      <c r="S478">
        <v>16</v>
      </c>
      <c r="T478">
        <v>1</v>
      </c>
      <c r="U478">
        <v>2400</v>
      </c>
      <c r="V478">
        <v>1080</v>
      </c>
      <c r="W478" t="str" cm="1">
        <f t="array" ref="W478">_xlfn.IFS(smartphones_data_clean!C478&gt;Quartile!$A$4,"💎 Ultra Premium Brand",smartphones_data_clean!C478&gt;Quartile!$A$3,"🪙 Premium Brand",smartphones_data_clean!C478&gt;Quartile!$A$2,"🔥Affordable Brand",TRUE,"✨ Bronze Brand")</f>
        <v>🔥Affordable Brand</v>
      </c>
      <c r="X478" t="str" cm="1">
        <f t="array" ref="X478">_xlfn.IFS(D478&lt;=Quartile!$D$2,"Low rating",D478&lt;=Quartile!$D$3,"Medium rating",D478&lt;=Quartile!$D$4,"High rating",TRUE,"Extra High Rating")</f>
        <v>Low rating</v>
      </c>
      <c r="Y478">
        <f t="shared" si="14"/>
        <v>1021.2999999999998</v>
      </c>
      <c r="Z478" s="14">
        <f t="shared" si="15"/>
        <v>7.2955211086506169E-2</v>
      </c>
    </row>
    <row r="479" spans="1:26" x14ac:dyDescent="0.25">
      <c r="A479" t="s">
        <v>518</v>
      </c>
      <c r="B479" t="s">
        <v>543</v>
      </c>
      <c r="C479">
        <v>15499</v>
      </c>
      <c r="D479" s="1">
        <v>7.9</v>
      </c>
      <c r="E479">
        <v>1</v>
      </c>
      <c r="F479" t="s">
        <v>76</v>
      </c>
      <c r="G479">
        <v>8</v>
      </c>
      <c r="H479">
        <v>2.4</v>
      </c>
      <c r="I479" s="2">
        <v>5000</v>
      </c>
      <c r="J479">
        <v>1</v>
      </c>
      <c r="K479">
        <v>18</v>
      </c>
      <c r="L479">
        <v>6</v>
      </c>
      <c r="M479">
        <v>128</v>
      </c>
      <c r="N479">
        <v>6.5</v>
      </c>
      <c r="O479">
        <v>90</v>
      </c>
      <c r="P479">
        <v>3</v>
      </c>
      <c r="Q479" t="s">
        <v>73</v>
      </c>
      <c r="R479">
        <v>48</v>
      </c>
      <c r="S479">
        <v>16</v>
      </c>
      <c r="T479">
        <v>1</v>
      </c>
      <c r="U479">
        <v>2400</v>
      </c>
      <c r="V479">
        <v>1080</v>
      </c>
      <c r="W479" t="str" cm="1">
        <f t="array" ref="W479">_xlfn.IFS(smartphones_data_clean!C479&gt;Quartile!$A$4,"💎 Ultra Premium Brand",smartphones_data_clean!C479&gt;Quartile!$A$3,"🪙 Premium Brand",smartphones_data_clean!C479&gt;Quartile!$A$2,"🔥Affordable Brand",TRUE,"✨ Bronze Brand")</f>
        <v>🔥Affordable Brand</v>
      </c>
      <c r="X479" t="str" cm="1">
        <f t="array" ref="X479">_xlfn.IFS(D479&lt;=Quartile!$D$2,"Low rating",D479&lt;=Quartile!$D$3,"Medium rating",D479&lt;=Quartile!$D$4,"High rating",TRUE,"Extra High Rating")</f>
        <v>Medium rating</v>
      </c>
      <c r="Y479">
        <f t="shared" si="14"/>
        <v>1034.5</v>
      </c>
      <c r="Z479" s="14">
        <f t="shared" si="15"/>
        <v>6.6746241693012451E-2</v>
      </c>
    </row>
    <row r="480" spans="1:26" x14ac:dyDescent="0.25">
      <c r="A480" t="s">
        <v>518</v>
      </c>
      <c r="B480" t="s">
        <v>544</v>
      </c>
      <c r="C480">
        <v>18999</v>
      </c>
      <c r="D480" s="1">
        <v>8</v>
      </c>
      <c r="E480">
        <v>1</v>
      </c>
      <c r="F480" t="s">
        <v>72</v>
      </c>
      <c r="G480">
        <v>8</v>
      </c>
      <c r="H480">
        <v>2.4</v>
      </c>
      <c r="I480" s="2">
        <v>5000</v>
      </c>
      <c r="J480">
        <v>1</v>
      </c>
      <c r="K480">
        <v>30</v>
      </c>
      <c r="L480">
        <v>6</v>
      </c>
      <c r="M480">
        <v>128</v>
      </c>
      <c r="N480">
        <v>6.6</v>
      </c>
      <c r="O480">
        <v>144</v>
      </c>
      <c r="P480">
        <v>3</v>
      </c>
      <c r="Q480" t="s">
        <v>73</v>
      </c>
      <c r="R480">
        <v>48</v>
      </c>
      <c r="S480">
        <v>16</v>
      </c>
      <c r="T480">
        <v>1</v>
      </c>
      <c r="U480">
        <v>2412</v>
      </c>
      <c r="V480">
        <v>1080</v>
      </c>
      <c r="W480" t="str" cm="1">
        <f t="array" ref="W480">_xlfn.IFS(smartphones_data_clean!C480&gt;Quartile!$A$4,"💎 Ultra Premium Brand",smartphones_data_clean!C480&gt;Quartile!$A$3,"🪙 Premium Brand",smartphones_data_clean!C480&gt;Quartile!$A$2,"🔥Affordable Brand",TRUE,"✨ Bronze Brand")</f>
        <v>🔥Affordable Brand</v>
      </c>
      <c r="X480" t="str" cm="1">
        <f t="array" ref="X480">_xlfn.IFS(D480&lt;=Quartile!$D$2,"Low rating",D480&lt;=Quartile!$D$3,"Medium rating",D480&lt;=Quartile!$D$4,"High rating",TRUE,"Extra High Rating")</f>
        <v>High rating</v>
      </c>
      <c r="Y480">
        <f t="shared" si="14"/>
        <v>1038.4000000000001</v>
      </c>
      <c r="Z480" s="14">
        <f t="shared" si="15"/>
        <v>5.4655508184641301E-2</v>
      </c>
    </row>
    <row r="481" spans="1:26" x14ac:dyDescent="0.25">
      <c r="A481" t="s">
        <v>518</v>
      </c>
      <c r="B481" t="s">
        <v>545</v>
      </c>
      <c r="C481">
        <v>22998</v>
      </c>
      <c r="D481" s="1">
        <v>8.1999999999999993</v>
      </c>
      <c r="E481">
        <v>1</v>
      </c>
      <c r="F481" t="s">
        <v>72</v>
      </c>
      <c r="G481">
        <v>8</v>
      </c>
      <c r="H481">
        <v>2.4</v>
      </c>
      <c r="I481" s="2">
        <v>5000</v>
      </c>
      <c r="J481">
        <v>1</v>
      </c>
      <c r="K481">
        <v>30</v>
      </c>
      <c r="L481">
        <v>8</v>
      </c>
      <c r="M481">
        <v>128</v>
      </c>
      <c r="N481">
        <v>6.6</v>
      </c>
      <c r="O481">
        <v>144</v>
      </c>
      <c r="P481">
        <v>3</v>
      </c>
      <c r="Q481" t="s">
        <v>73</v>
      </c>
      <c r="R481">
        <v>48</v>
      </c>
      <c r="S481">
        <v>16</v>
      </c>
      <c r="T481">
        <v>1</v>
      </c>
      <c r="U481">
        <v>2412</v>
      </c>
      <c r="V481">
        <v>1080</v>
      </c>
      <c r="W481" t="str" cm="1">
        <f t="array" ref="W481">_xlfn.IFS(smartphones_data_clean!C481&gt;Quartile!$A$4,"💎 Ultra Premium Brand",smartphones_data_clean!C481&gt;Quartile!$A$3,"🪙 Premium Brand",smartphones_data_clean!C481&gt;Quartile!$A$2,"🔥Affordable Brand",TRUE,"✨ Bronze Brand")</f>
        <v>🪙 Premium Brand</v>
      </c>
      <c r="X481" t="str" cm="1">
        <f t="array" ref="X481">_xlfn.IFS(D481&lt;=Quartile!$D$2,"Low rating",D481&lt;=Quartile!$D$3,"Medium rating",D481&lt;=Quartile!$D$4,"High rating",TRUE,"Extra High Rating")</f>
        <v>High rating</v>
      </c>
      <c r="Y481">
        <f t="shared" si="14"/>
        <v>1038.8</v>
      </c>
      <c r="Z481" s="14">
        <f t="shared" si="15"/>
        <v>4.5169145143055915E-2</v>
      </c>
    </row>
    <row r="482" spans="1:26" x14ac:dyDescent="0.25">
      <c r="A482" t="s">
        <v>518</v>
      </c>
      <c r="B482" t="s">
        <v>546</v>
      </c>
      <c r="C482">
        <v>18999</v>
      </c>
      <c r="D482" s="1">
        <v>8</v>
      </c>
      <c r="E482">
        <v>1</v>
      </c>
      <c r="F482" t="s">
        <v>72</v>
      </c>
      <c r="G482">
        <v>8</v>
      </c>
      <c r="H482">
        <v>2.2000000000000002</v>
      </c>
      <c r="I482" s="2">
        <v>5000</v>
      </c>
      <c r="J482">
        <v>1</v>
      </c>
      <c r="K482">
        <v>33</v>
      </c>
      <c r="L482">
        <v>6</v>
      </c>
      <c r="M482">
        <v>128</v>
      </c>
      <c r="N482">
        <v>6.6</v>
      </c>
      <c r="O482">
        <v>120</v>
      </c>
      <c r="P482">
        <v>3</v>
      </c>
      <c r="Q482" t="s">
        <v>73</v>
      </c>
      <c r="R482">
        <v>64</v>
      </c>
      <c r="S482">
        <v>16</v>
      </c>
      <c r="T482">
        <v>1</v>
      </c>
      <c r="U482">
        <v>2412</v>
      </c>
      <c r="V482">
        <v>1080</v>
      </c>
      <c r="W482" t="str" cm="1">
        <f t="array" ref="W482">_xlfn.IFS(smartphones_data_clean!C482&gt;Quartile!$A$4,"💎 Ultra Premium Brand",smartphones_data_clean!C482&gt;Quartile!$A$3,"🪙 Premium Brand",smartphones_data_clean!C482&gt;Quartile!$A$2,"🔥Affordable Brand",TRUE,"✨ Bronze Brand")</f>
        <v>🔥Affordable Brand</v>
      </c>
      <c r="X482" t="str" cm="1">
        <f t="array" ref="X482">_xlfn.IFS(D482&lt;=Quartile!$D$2,"Low rating",D482&lt;=Quartile!$D$3,"Medium rating",D482&lt;=Quartile!$D$4,"High rating",TRUE,"Extra High Rating")</f>
        <v>High rating</v>
      </c>
      <c r="Y482">
        <f t="shared" si="14"/>
        <v>1037.45</v>
      </c>
      <c r="Z482" s="14">
        <f t="shared" si="15"/>
        <v>5.4605505552923837E-2</v>
      </c>
    </row>
    <row r="483" spans="1:26" x14ac:dyDescent="0.25">
      <c r="A483" t="s">
        <v>518</v>
      </c>
      <c r="B483" t="s">
        <v>547</v>
      </c>
      <c r="C483">
        <v>20999</v>
      </c>
      <c r="D483" s="1">
        <v>8.1999999999999993</v>
      </c>
      <c r="E483">
        <v>1</v>
      </c>
      <c r="F483" t="s">
        <v>72</v>
      </c>
      <c r="G483">
        <v>8</v>
      </c>
      <c r="H483">
        <v>2.2000000000000002</v>
      </c>
      <c r="I483" s="2">
        <v>5000</v>
      </c>
      <c r="J483">
        <v>1</v>
      </c>
      <c r="K483">
        <v>33</v>
      </c>
      <c r="L483">
        <v>8</v>
      </c>
      <c r="M483">
        <v>128</v>
      </c>
      <c r="N483">
        <v>6.6</v>
      </c>
      <c r="O483">
        <v>120</v>
      </c>
      <c r="P483">
        <v>3</v>
      </c>
      <c r="Q483" t="s">
        <v>73</v>
      </c>
      <c r="R483">
        <v>64</v>
      </c>
      <c r="S483">
        <v>16</v>
      </c>
      <c r="T483">
        <v>1</v>
      </c>
      <c r="U483">
        <v>2412</v>
      </c>
      <c r="V483">
        <v>1080</v>
      </c>
      <c r="W483" t="str" cm="1">
        <f t="array" ref="W483">_xlfn.IFS(smartphones_data_clean!C483&gt;Quartile!$A$4,"💎 Ultra Premium Brand",smartphones_data_clean!C483&gt;Quartile!$A$3,"🪙 Premium Brand",smartphones_data_clean!C483&gt;Quartile!$A$2,"🔥Affordable Brand",TRUE,"✨ Bronze Brand")</f>
        <v>🪙 Premium Brand</v>
      </c>
      <c r="X483" t="str" cm="1">
        <f t="array" ref="X483">_xlfn.IFS(D483&lt;=Quartile!$D$2,"Low rating",D483&lt;=Quartile!$D$3,"Medium rating",D483&lt;=Quartile!$D$4,"High rating",TRUE,"Extra High Rating")</f>
        <v>High rating</v>
      </c>
      <c r="Y483">
        <f t="shared" si="14"/>
        <v>1037.8499999999999</v>
      </c>
      <c r="Z483" s="14">
        <f t="shared" si="15"/>
        <v>4.942378208486118E-2</v>
      </c>
    </row>
    <row r="484" spans="1:26" x14ac:dyDescent="0.25">
      <c r="A484" t="s">
        <v>518</v>
      </c>
      <c r="B484" t="s">
        <v>548</v>
      </c>
      <c r="C484">
        <v>25900</v>
      </c>
      <c r="D484" s="1">
        <v>7.8</v>
      </c>
      <c r="E484">
        <v>1</v>
      </c>
      <c r="F484" t="s">
        <v>76</v>
      </c>
      <c r="G484">
        <v>8</v>
      </c>
      <c r="H484">
        <v>2.5</v>
      </c>
      <c r="I484" s="2">
        <v>4500</v>
      </c>
      <c r="J484">
        <v>1</v>
      </c>
      <c r="K484">
        <v>60</v>
      </c>
      <c r="L484">
        <v>6</v>
      </c>
      <c r="M484">
        <v>128</v>
      </c>
      <c r="N484">
        <v>6.4</v>
      </c>
      <c r="O484">
        <v>90</v>
      </c>
      <c r="P484">
        <v>3</v>
      </c>
      <c r="Q484" t="s">
        <v>73</v>
      </c>
      <c r="R484">
        <v>50</v>
      </c>
      <c r="S484">
        <v>16</v>
      </c>
      <c r="T484">
        <v>0</v>
      </c>
      <c r="U484">
        <v>2400</v>
      </c>
      <c r="V484">
        <v>1080</v>
      </c>
      <c r="W484" t="str" cm="1">
        <f t="array" ref="W484">_xlfn.IFS(smartphones_data_clean!C484&gt;Quartile!$A$4,"💎 Ultra Premium Brand",smartphones_data_clean!C484&gt;Quartile!$A$3,"🪙 Premium Brand",smartphones_data_clean!C484&gt;Quartile!$A$2,"🔥Affordable Brand",TRUE,"✨ Bronze Brand")</f>
        <v>🪙 Premium Brand</v>
      </c>
      <c r="X484" t="str" cm="1">
        <f t="array" ref="X484">_xlfn.IFS(D484&lt;=Quartile!$D$2,"Low rating",D484&lt;=Quartile!$D$3,"Medium rating",D484&lt;=Quartile!$D$4,"High rating",TRUE,"Extra High Rating")</f>
        <v>Medium rating</v>
      </c>
      <c r="Y484">
        <f t="shared" si="14"/>
        <v>938.72500000000002</v>
      </c>
      <c r="Z484" s="14">
        <f t="shared" si="15"/>
        <v>3.6244208494208494E-2</v>
      </c>
    </row>
    <row r="485" spans="1:26" x14ac:dyDescent="0.25">
      <c r="A485" t="s">
        <v>518</v>
      </c>
      <c r="B485" t="s">
        <v>549</v>
      </c>
      <c r="C485">
        <v>22994</v>
      </c>
      <c r="D485" s="1">
        <v>8.1</v>
      </c>
      <c r="E485">
        <v>1</v>
      </c>
      <c r="F485" t="s">
        <v>76</v>
      </c>
      <c r="G485">
        <v>8</v>
      </c>
      <c r="H485">
        <v>2.5</v>
      </c>
      <c r="I485" s="2">
        <v>4500</v>
      </c>
      <c r="J485">
        <v>1</v>
      </c>
      <c r="K485">
        <v>60</v>
      </c>
      <c r="L485">
        <v>8</v>
      </c>
      <c r="M485">
        <v>128</v>
      </c>
      <c r="N485">
        <v>6.4</v>
      </c>
      <c r="O485">
        <v>90</v>
      </c>
      <c r="P485">
        <v>3</v>
      </c>
      <c r="Q485" t="s">
        <v>73</v>
      </c>
      <c r="R485">
        <v>50</v>
      </c>
      <c r="S485">
        <v>16</v>
      </c>
      <c r="T485">
        <v>0</v>
      </c>
      <c r="U485">
        <v>2400</v>
      </c>
      <c r="V485">
        <v>1080</v>
      </c>
      <c r="W485" t="str" cm="1">
        <f t="array" ref="W485">_xlfn.IFS(smartphones_data_clean!C485&gt;Quartile!$A$4,"💎 Ultra Premium Brand",smartphones_data_clean!C485&gt;Quartile!$A$3,"🪙 Premium Brand",smartphones_data_clean!C485&gt;Quartile!$A$2,"🔥Affordable Brand",TRUE,"✨ Bronze Brand")</f>
        <v>🪙 Premium Brand</v>
      </c>
      <c r="X485" t="str" cm="1">
        <f t="array" ref="X485">_xlfn.IFS(D485&lt;=Quartile!$D$2,"Low rating",D485&lt;=Quartile!$D$3,"Medium rating",D485&lt;=Quartile!$D$4,"High rating",TRUE,"Extra High Rating")</f>
        <v>High rating</v>
      </c>
      <c r="Y485">
        <f t="shared" si="14"/>
        <v>939.125</v>
      </c>
      <c r="Z485" s="14">
        <f t="shared" si="15"/>
        <v>4.0842176219883446E-2</v>
      </c>
    </row>
    <row r="486" spans="1:26" x14ac:dyDescent="0.25">
      <c r="A486" t="s">
        <v>518</v>
      </c>
      <c r="B486" t="s">
        <v>550</v>
      </c>
      <c r="C486">
        <v>24494</v>
      </c>
      <c r="D486" s="1">
        <v>8.1999999999999993</v>
      </c>
      <c r="E486">
        <v>1</v>
      </c>
      <c r="F486" t="s">
        <v>76</v>
      </c>
      <c r="G486">
        <v>8</v>
      </c>
      <c r="H486">
        <v>2.5</v>
      </c>
      <c r="I486" s="2">
        <v>4500</v>
      </c>
      <c r="J486">
        <v>1</v>
      </c>
      <c r="K486">
        <v>60</v>
      </c>
      <c r="L486">
        <v>8</v>
      </c>
      <c r="M486">
        <v>256</v>
      </c>
      <c r="N486">
        <v>6.4</v>
      </c>
      <c r="O486">
        <v>90</v>
      </c>
      <c r="P486">
        <v>3</v>
      </c>
      <c r="Q486" t="s">
        <v>73</v>
      </c>
      <c r="R486">
        <v>50</v>
      </c>
      <c r="S486">
        <v>16</v>
      </c>
      <c r="T486">
        <v>0</v>
      </c>
      <c r="U486">
        <v>2400</v>
      </c>
      <c r="V486">
        <v>1080</v>
      </c>
      <c r="W486" t="str" cm="1">
        <f t="array" ref="W486">_xlfn.IFS(smartphones_data_clean!C486&gt;Quartile!$A$4,"💎 Ultra Premium Brand",smartphones_data_clean!C486&gt;Quartile!$A$3,"🪙 Premium Brand",smartphones_data_clean!C486&gt;Quartile!$A$2,"🔥Affordable Brand",TRUE,"✨ Bronze Brand")</f>
        <v>🪙 Premium Brand</v>
      </c>
      <c r="X486" t="str" cm="1">
        <f t="array" ref="X486">_xlfn.IFS(D486&lt;=Quartile!$D$2,"Low rating",D486&lt;=Quartile!$D$3,"Medium rating",D486&lt;=Quartile!$D$4,"High rating",TRUE,"Extra High Rating")</f>
        <v>High rating</v>
      </c>
      <c r="Y486">
        <f t="shared" si="14"/>
        <v>964.72500000000002</v>
      </c>
      <c r="Z486" s="14">
        <f t="shared" si="15"/>
        <v>3.9386176206417899E-2</v>
      </c>
    </row>
    <row r="487" spans="1:26" x14ac:dyDescent="0.25">
      <c r="A487" t="s">
        <v>518</v>
      </c>
      <c r="B487" t="s">
        <v>551</v>
      </c>
      <c r="C487">
        <v>12499</v>
      </c>
      <c r="D487" s="1">
        <v>7.5</v>
      </c>
      <c r="E487">
        <v>0</v>
      </c>
      <c r="F487" t="s">
        <v>72</v>
      </c>
      <c r="G487">
        <v>8</v>
      </c>
      <c r="H487">
        <v>2.4</v>
      </c>
      <c r="I487" s="2">
        <v>5000</v>
      </c>
      <c r="J487">
        <v>1</v>
      </c>
      <c r="K487">
        <v>33</v>
      </c>
      <c r="L487">
        <v>4</v>
      </c>
      <c r="M487">
        <v>64</v>
      </c>
      <c r="N487">
        <v>6.6</v>
      </c>
      <c r="O487">
        <v>90</v>
      </c>
      <c r="P487">
        <v>3</v>
      </c>
      <c r="Q487" t="s">
        <v>73</v>
      </c>
      <c r="R487">
        <v>50</v>
      </c>
      <c r="S487">
        <v>16</v>
      </c>
      <c r="T487">
        <v>1</v>
      </c>
      <c r="U487">
        <v>2412</v>
      </c>
      <c r="V487">
        <v>1080</v>
      </c>
      <c r="W487" t="str" cm="1">
        <f t="array" ref="W487">_xlfn.IFS(smartphones_data_clean!C487&gt;Quartile!$A$4,"💎 Ultra Premium Brand",smartphones_data_clean!C487&gt;Quartile!$A$3,"🪙 Premium Brand",smartphones_data_clean!C487&gt;Quartile!$A$2,"🔥Affordable Brand",TRUE,"✨ Bronze Brand")</f>
        <v>✨ Bronze Brand</v>
      </c>
      <c r="X487" t="str" cm="1">
        <f t="array" ref="X487">_xlfn.IFS(D487&lt;=Quartile!$D$2,"Low rating",D487&lt;=Quartile!$D$3,"Medium rating",D487&lt;=Quartile!$D$4,"High rating",TRUE,"Extra High Rating")</f>
        <v>Low rating</v>
      </c>
      <c r="Y487">
        <f t="shared" si="14"/>
        <v>1022.7999999999998</v>
      </c>
      <c r="Z487" s="14">
        <f t="shared" si="15"/>
        <v>8.1830546443715485E-2</v>
      </c>
    </row>
    <row r="488" spans="1:26" x14ac:dyDescent="0.25">
      <c r="A488" t="s">
        <v>518</v>
      </c>
      <c r="B488" t="s">
        <v>552</v>
      </c>
      <c r="C488">
        <v>13999</v>
      </c>
      <c r="D488" s="1">
        <v>7.5</v>
      </c>
      <c r="E488">
        <v>0</v>
      </c>
      <c r="F488" t="s">
        <v>72</v>
      </c>
      <c r="G488">
        <v>8</v>
      </c>
      <c r="H488">
        <v>2.4</v>
      </c>
      <c r="I488" s="2">
        <v>5000</v>
      </c>
      <c r="J488">
        <v>1</v>
      </c>
      <c r="K488">
        <v>33</v>
      </c>
      <c r="L488">
        <v>4</v>
      </c>
      <c r="M488">
        <v>128</v>
      </c>
      <c r="N488">
        <v>6.6</v>
      </c>
      <c r="O488">
        <v>90</v>
      </c>
      <c r="P488">
        <v>3</v>
      </c>
      <c r="Q488" t="s">
        <v>73</v>
      </c>
      <c r="R488">
        <v>50</v>
      </c>
      <c r="S488">
        <v>16</v>
      </c>
      <c r="T488">
        <v>1</v>
      </c>
      <c r="U488">
        <v>2412</v>
      </c>
      <c r="V488">
        <v>1080</v>
      </c>
      <c r="W488" t="str" cm="1">
        <f t="array" ref="W488">_xlfn.IFS(smartphones_data_clean!C488&gt;Quartile!$A$4,"💎 Ultra Premium Brand",smartphones_data_clean!C488&gt;Quartile!$A$3,"🪙 Premium Brand",smartphones_data_clean!C488&gt;Quartile!$A$2,"🔥Affordable Brand",TRUE,"✨ Bronze Brand")</f>
        <v>🔥Affordable Brand</v>
      </c>
      <c r="X488" t="str" cm="1">
        <f t="array" ref="X488">_xlfn.IFS(D488&lt;=Quartile!$D$2,"Low rating",D488&lt;=Quartile!$D$3,"Medium rating",D488&lt;=Quartile!$D$4,"High rating",TRUE,"Extra High Rating")</f>
        <v>Low rating</v>
      </c>
      <c r="Y488">
        <f t="shared" si="14"/>
        <v>1035.5999999999999</v>
      </c>
      <c r="Z488" s="14">
        <f t="shared" si="15"/>
        <v>7.397671262233016E-2</v>
      </c>
    </row>
    <row r="489" spans="1:26" x14ac:dyDescent="0.25">
      <c r="A489" t="s">
        <v>518</v>
      </c>
      <c r="B489" t="s">
        <v>553</v>
      </c>
      <c r="C489">
        <v>14999</v>
      </c>
      <c r="D489" s="1">
        <v>7.8</v>
      </c>
      <c r="E489">
        <v>0</v>
      </c>
      <c r="F489" t="s">
        <v>72</v>
      </c>
      <c r="G489">
        <v>8</v>
      </c>
      <c r="H489">
        <v>2.4</v>
      </c>
      <c r="I489" s="2">
        <v>5000</v>
      </c>
      <c r="J489">
        <v>1</v>
      </c>
      <c r="K489">
        <v>33</v>
      </c>
      <c r="L489">
        <v>6</v>
      </c>
      <c r="M489">
        <v>128</v>
      </c>
      <c r="N489">
        <v>6.6</v>
      </c>
      <c r="O489">
        <v>90</v>
      </c>
      <c r="P489">
        <v>3</v>
      </c>
      <c r="Q489" t="s">
        <v>73</v>
      </c>
      <c r="R489">
        <v>50</v>
      </c>
      <c r="S489">
        <v>16</v>
      </c>
      <c r="T489">
        <v>1</v>
      </c>
      <c r="U489">
        <v>2412</v>
      </c>
      <c r="V489">
        <v>1080</v>
      </c>
      <c r="W489" t="str" cm="1">
        <f t="array" ref="W489">_xlfn.IFS(smartphones_data_clean!C489&gt;Quartile!$A$4,"💎 Ultra Premium Brand",smartphones_data_clean!C489&gt;Quartile!$A$3,"🪙 Premium Brand",smartphones_data_clean!C489&gt;Quartile!$A$2,"🔥Affordable Brand",TRUE,"✨ Bronze Brand")</f>
        <v>🔥Affordable Brand</v>
      </c>
      <c r="X489" t="str" cm="1">
        <f t="array" ref="X489">_xlfn.IFS(D489&lt;=Quartile!$D$2,"Low rating",D489&lt;=Quartile!$D$3,"Medium rating",D489&lt;=Quartile!$D$4,"High rating",TRUE,"Extra High Rating")</f>
        <v>Medium rating</v>
      </c>
      <c r="Y489">
        <f t="shared" si="14"/>
        <v>1036</v>
      </c>
      <c r="Z489" s="14">
        <f t="shared" si="15"/>
        <v>6.9071271418094535E-2</v>
      </c>
    </row>
    <row r="490" spans="1:26" x14ac:dyDescent="0.25">
      <c r="A490" t="s">
        <v>518</v>
      </c>
      <c r="B490" t="s">
        <v>554</v>
      </c>
      <c r="C490">
        <v>14965</v>
      </c>
      <c r="D490" s="1">
        <v>7.5</v>
      </c>
      <c r="E490">
        <v>1</v>
      </c>
      <c r="F490" t="s">
        <v>76</v>
      </c>
      <c r="G490">
        <v>8</v>
      </c>
      <c r="H490">
        <v>2.4</v>
      </c>
      <c r="I490" s="2">
        <v>5000</v>
      </c>
      <c r="J490">
        <v>1</v>
      </c>
      <c r="K490">
        <v>18</v>
      </c>
      <c r="L490">
        <v>4</v>
      </c>
      <c r="M490">
        <v>64</v>
      </c>
      <c r="N490">
        <v>6.6</v>
      </c>
      <c r="O490">
        <v>90</v>
      </c>
      <c r="P490">
        <v>3</v>
      </c>
      <c r="Q490" t="s">
        <v>73</v>
      </c>
      <c r="R490">
        <v>50</v>
      </c>
      <c r="S490">
        <v>8</v>
      </c>
      <c r="T490">
        <v>1</v>
      </c>
      <c r="U490">
        <v>2408</v>
      </c>
      <c r="V490">
        <v>1080</v>
      </c>
      <c r="W490" t="str" cm="1">
        <f t="array" ref="W490">_xlfn.IFS(smartphones_data_clean!C490&gt;Quartile!$A$4,"💎 Ultra Premium Brand",smartphones_data_clean!C490&gt;Quartile!$A$3,"🪙 Premium Brand",smartphones_data_clean!C490&gt;Quartile!$A$2,"🔥Affordable Brand",TRUE,"✨ Bronze Brand")</f>
        <v>🔥Affordable Brand</v>
      </c>
      <c r="X490" t="str" cm="1">
        <f t="array" ref="X490">_xlfn.IFS(D490&lt;=Quartile!$D$2,"Low rating",D490&lt;=Quartile!$D$3,"Medium rating",D490&lt;=Quartile!$D$4,"High rating",TRUE,"Extra High Rating")</f>
        <v>Low rating</v>
      </c>
      <c r="Y490">
        <f t="shared" si="14"/>
        <v>1021.2999999999998</v>
      </c>
      <c r="Z490" s="14">
        <f t="shared" si="15"/>
        <v>6.82459071166054E-2</v>
      </c>
    </row>
    <row r="491" spans="1:26" x14ac:dyDescent="0.25">
      <c r="A491" t="s">
        <v>518</v>
      </c>
      <c r="B491" t="s">
        <v>555</v>
      </c>
      <c r="C491">
        <v>16999</v>
      </c>
      <c r="D491" s="1">
        <v>7.8</v>
      </c>
      <c r="E491">
        <v>1</v>
      </c>
      <c r="F491" t="s">
        <v>76</v>
      </c>
      <c r="G491">
        <v>8</v>
      </c>
      <c r="H491">
        <v>2.4</v>
      </c>
      <c r="I491" s="2">
        <v>5000</v>
      </c>
      <c r="J491">
        <v>1</v>
      </c>
      <c r="K491">
        <v>18</v>
      </c>
      <c r="L491">
        <v>6</v>
      </c>
      <c r="M491">
        <v>128</v>
      </c>
      <c r="N491">
        <v>6.6</v>
      </c>
      <c r="O491">
        <v>90</v>
      </c>
      <c r="P491">
        <v>3</v>
      </c>
      <c r="Q491" t="s">
        <v>73</v>
      </c>
      <c r="R491">
        <v>50</v>
      </c>
      <c r="S491">
        <v>8</v>
      </c>
      <c r="T491">
        <v>1</v>
      </c>
      <c r="U491">
        <v>2408</v>
      </c>
      <c r="V491">
        <v>1080</v>
      </c>
      <c r="W491" t="str" cm="1">
        <f t="array" ref="W491">_xlfn.IFS(smartphones_data_clean!C491&gt;Quartile!$A$4,"💎 Ultra Premium Brand",smartphones_data_clean!C491&gt;Quartile!$A$3,"🪙 Premium Brand",smartphones_data_clean!C491&gt;Quartile!$A$2,"🔥Affordable Brand",TRUE,"✨ Bronze Brand")</f>
        <v>🔥Affordable Brand</v>
      </c>
      <c r="X491" t="str" cm="1">
        <f t="array" ref="X491">_xlfn.IFS(D491&lt;=Quartile!$D$2,"Low rating",D491&lt;=Quartile!$D$3,"Medium rating",D491&lt;=Quartile!$D$4,"High rating",TRUE,"Extra High Rating")</f>
        <v>Medium rating</v>
      </c>
      <c r="Y491">
        <f t="shared" si="14"/>
        <v>1034.5</v>
      </c>
      <c r="Z491" s="14">
        <f t="shared" si="15"/>
        <v>6.085652097182187E-2</v>
      </c>
    </row>
    <row r="492" spans="1:26" x14ac:dyDescent="0.25">
      <c r="A492" t="s">
        <v>518</v>
      </c>
      <c r="B492" t="s">
        <v>556</v>
      </c>
      <c r="C492">
        <v>8999</v>
      </c>
      <c r="D492" s="1">
        <v>7.8312499999999989</v>
      </c>
      <c r="E492">
        <v>0</v>
      </c>
      <c r="F492" t="s">
        <v>83</v>
      </c>
      <c r="G492">
        <v>8</v>
      </c>
      <c r="H492">
        <v>2.1</v>
      </c>
      <c r="I492" s="2">
        <v>4000</v>
      </c>
      <c r="J492">
        <v>0</v>
      </c>
      <c r="K492">
        <v>30</v>
      </c>
      <c r="L492">
        <v>2</v>
      </c>
      <c r="M492">
        <v>16</v>
      </c>
      <c r="N492">
        <v>6.2</v>
      </c>
      <c r="O492">
        <v>60</v>
      </c>
      <c r="P492">
        <v>2</v>
      </c>
      <c r="Q492" t="s">
        <v>73</v>
      </c>
      <c r="R492">
        <v>13</v>
      </c>
      <c r="S492">
        <v>8</v>
      </c>
      <c r="T492">
        <v>1</v>
      </c>
      <c r="U492">
        <v>1520</v>
      </c>
      <c r="V492">
        <v>720</v>
      </c>
      <c r="W492" t="str" cm="1">
        <f t="array" ref="W492">_xlfn.IFS(smartphones_data_clean!C492&gt;Quartile!$A$4,"💎 Ultra Premium Brand",smartphones_data_clean!C492&gt;Quartile!$A$3,"🪙 Premium Brand",smartphones_data_clean!C492&gt;Quartile!$A$2,"🔥Affordable Brand",TRUE,"✨ Bronze Brand")</f>
        <v>✨ Bronze Brand</v>
      </c>
      <c r="X492" t="str" cm="1">
        <f t="array" ref="X492">_xlfn.IFS(D492&lt;=Quartile!$D$2,"Low rating",D492&lt;=Quartile!$D$3,"Medium rating",D492&lt;=Quartile!$D$4,"High rating",TRUE,"Extra High Rating")</f>
        <v>Medium rating</v>
      </c>
      <c r="Y492">
        <f t="shared" si="14"/>
        <v>810.92500000000007</v>
      </c>
      <c r="Z492" s="14">
        <f t="shared" si="15"/>
        <v>9.0112790310034455E-2</v>
      </c>
    </row>
    <row r="493" spans="1:26" x14ac:dyDescent="0.25">
      <c r="A493" t="s">
        <v>518</v>
      </c>
      <c r="B493" t="s">
        <v>557</v>
      </c>
      <c r="C493">
        <v>6490</v>
      </c>
      <c r="D493" s="1">
        <v>6.1</v>
      </c>
      <c r="E493">
        <v>0</v>
      </c>
      <c r="F493" t="s">
        <v>83</v>
      </c>
      <c r="G493">
        <v>8</v>
      </c>
      <c r="H493">
        <v>2.2999999999999998</v>
      </c>
      <c r="I493" s="2">
        <v>5000</v>
      </c>
      <c r="J493">
        <v>0</v>
      </c>
      <c r="K493">
        <v>30</v>
      </c>
      <c r="L493">
        <v>2</v>
      </c>
      <c r="M493">
        <v>32</v>
      </c>
      <c r="N493">
        <v>6.5</v>
      </c>
      <c r="O493">
        <v>60</v>
      </c>
      <c r="P493">
        <v>2</v>
      </c>
      <c r="Q493" t="s">
        <v>73</v>
      </c>
      <c r="R493">
        <v>13</v>
      </c>
      <c r="S493">
        <v>5</v>
      </c>
      <c r="T493">
        <v>1</v>
      </c>
      <c r="U493">
        <v>1600</v>
      </c>
      <c r="V493">
        <v>720</v>
      </c>
      <c r="W493" t="str" cm="1">
        <f t="array" ref="W493">_xlfn.IFS(smartphones_data_clean!C493&gt;Quartile!$A$4,"💎 Ultra Premium Brand",smartphones_data_clean!C493&gt;Quartile!$A$3,"🪙 Premium Brand",smartphones_data_clean!C493&gt;Quartile!$A$2,"🔥Affordable Brand",TRUE,"✨ Bronze Brand")</f>
        <v>✨ Bronze Brand</v>
      </c>
      <c r="X493" t="str" cm="1">
        <f t="array" ref="X493">_xlfn.IFS(D493&lt;=Quartile!$D$2,"Low rating",D493&lt;=Quartile!$D$3,"Medium rating",D493&lt;=Quartile!$D$4,"High rating",TRUE,"Extra High Rating")</f>
        <v>Low rating</v>
      </c>
      <c r="Y493">
        <f t="shared" si="14"/>
        <v>1014.175</v>
      </c>
      <c r="Z493" s="14">
        <f t="shared" si="15"/>
        <v>0.1562673343605547</v>
      </c>
    </row>
    <row r="494" spans="1:26" x14ac:dyDescent="0.25">
      <c r="A494" t="s">
        <v>518</v>
      </c>
      <c r="B494" t="s">
        <v>558</v>
      </c>
      <c r="C494">
        <v>6499</v>
      </c>
      <c r="D494" s="1">
        <v>6.1</v>
      </c>
      <c r="E494">
        <v>0</v>
      </c>
      <c r="F494" t="s">
        <v>559</v>
      </c>
      <c r="G494">
        <v>8</v>
      </c>
      <c r="H494">
        <v>1.6</v>
      </c>
      <c r="I494" s="2">
        <v>5000</v>
      </c>
      <c r="J494">
        <v>0</v>
      </c>
      <c r="K494">
        <v>30</v>
      </c>
      <c r="L494">
        <v>2</v>
      </c>
      <c r="M494">
        <v>32</v>
      </c>
      <c r="N494">
        <v>6.52</v>
      </c>
      <c r="O494">
        <v>60</v>
      </c>
      <c r="P494">
        <v>1</v>
      </c>
      <c r="Q494" t="s">
        <v>73</v>
      </c>
      <c r="R494">
        <v>8</v>
      </c>
      <c r="S494">
        <v>5</v>
      </c>
      <c r="T494">
        <v>1</v>
      </c>
      <c r="U494">
        <v>1600</v>
      </c>
      <c r="V494">
        <v>720</v>
      </c>
      <c r="W494" t="str" cm="1">
        <f t="array" ref="W494">_xlfn.IFS(smartphones_data_clean!C494&gt;Quartile!$A$4,"💎 Ultra Premium Brand",smartphones_data_clean!C494&gt;Quartile!$A$3,"🪙 Premium Brand",smartphones_data_clean!C494&gt;Quartile!$A$2,"🔥Affordable Brand",TRUE,"✨ Bronze Brand")</f>
        <v>✨ Bronze Brand</v>
      </c>
      <c r="X494" t="str" cm="1">
        <f t="array" ref="X494">_xlfn.IFS(D494&lt;=Quartile!$D$2,"Low rating",D494&lt;=Quartile!$D$3,"Medium rating",D494&lt;=Quartile!$D$4,"High rating",TRUE,"Extra High Rating")</f>
        <v>Low rating</v>
      </c>
      <c r="Y494">
        <f t="shared" si="14"/>
        <v>1014</v>
      </c>
      <c r="Z494" s="14">
        <f t="shared" si="15"/>
        <v>0.15602400369287583</v>
      </c>
    </row>
    <row r="495" spans="1:26" x14ac:dyDescent="0.25">
      <c r="A495" t="s">
        <v>518</v>
      </c>
      <c r="B495" t="s">
        <v>560</v>
      </c>
      <c r="C495">
        <v>7749</v>
      </c>
      <c r="D495" s="1">
        <v>6.1</v>
      </c>
      <c r="E495">
        <v>0</v>
      </c>
      <c r="F495" t="s">
        <v>559</v>
      </c>
      <c r="G495">
        <v>8</v>
      </c>
      <c r="H495">
        <v>1.6</v>
      </c>
      <c r="I495" s="2">
        <v>5000</v>
      </c>
      <c r="J495">
        <v>0</v>
      </c>
      <c r="K495">
        <v>30</v>
      </c>
      <c r="L495">
        <v>4</v>
      </c>
      <c r="M495">
        <v>64</v>
      </c>
      <c r="N495">
        <v>6.52</v>
      </c>
      <c r="O495">
        <v>60</v>
      </c>
      <c r="P495">
        <v>1</v>
      </c>
      <c r="Q495" t="s">
        <v>73</v>
      </c>
      <c r="R495">
        <v>8</v>
      </c>
      <c r="S495">
        <v>5</v>
      </c>
      <c r="T495">
        <v>1</v>
      </c>
      <c r="U495">
        <v>1600</v>
      </c>
      <c r="V495">
        <v>720</v>
      </c>
      <c r="W495" t="str" cm="1">
        <f t="array" ref="W495">_xlfn.IFS(smartphones_data_clean!C495&gt;Quartile!$A$4,"💎 Ultra Premium Brand",smartphones_data_clean!C495&gt;Quartile!$A$3,"🪙 Premium Brand",smartphones_data_clean!C495&gt;Quartile!$A$2,"🔥Affordable Brand",TRUE,"✨ Bronze Brand")</f>
        <v>✨ Bronze Brand</v>
      </c>
      <c r="X495" t="str" cm="1">
        <f t="array" ref="X495">_xlfn.IFS(D495&lt;=Quartile!$D$2,"Low rating",D495&lt;=Quartile!$D$3,"Medium rating",D495&lt;=Quartile!$D$4,"High rating",TRUE,"Extra High Rating")</f>
        <v>Low rating</v>
      </c>
      <c r="Y495">
        <f t="shared" si="14"/>
        <v>1020.8</v>
      </c>
      <c r="Z495" s="14">
        <f t="shared" si="15"/>
        <v>0.13173312685507807</v>
      </c>
    </row>
    <row r="496" spans="1:26" x14ac:dyDescent="0.25">
      <c r="A496" t="s">
        <v>518</v>
      </c>
      <c r="B496" t="s">
        <v>561</v>
      </c>
      <c r="C496">
        <v>6999</v>
      </c>
      <c r="D496" s="1">
        <v>7.8340659340659311</v>
      </c>
      <c r="E496">
        <v>0</v>
      </c>
      <c r="F496" t="s">
        <v>83</v>
      </c>
      <c r="G496">
        <v>8</v>
      </c>
      <c r="H496">
        <v>2</v>
      </c>
      <c r="I496" s="2">
        <v>4000</v>
      </c>
      <c r="J496">
        <v>0</v>
      </c>
      <c r="K496">
        <v>30</v>
      </c>
      <c r="L496">
        <v>2</v>
      </c>
      <c r="M496">
        <v>16</v>
      </c>
      <c r="N496">
        <v>6.1</v>
      </c>
      <c r="O496">
        <v>60</v>
      </c>
      <c r="P496">
        <v>2</v>
      </c>
      <c r="Q496" t="s">
        <v>73</v>
      </c>
      <c r="R496">
        <v>13</v>
      </c>
      <c r="S496">
        <v>5</v>
      </c>
      <c r="T496">
        <v>1</v>
      </c>
      <c r="U496">
        <v>720</v>
      </c>
      <c r="V496">
        <v>1560</v>
      </c>
      <c r="W496" t="str" cm="1">
        <f t="array" ref="W496">_xlfn.IFS(smartphones_data_clean!C496&gt;Quartile!$A$4,"💎 Ultra Premium Brand",smartphones_data_clean!C496&gt;Quartile!$A$3,"🪙 Premium Brand",smartphones_data_clean!C496&gt;Quartile!$A$2,"🔥Affordable Brand",TRUE,"✨ Bronze Brand")</f>
        <v>✨ Bronze Brand</v>
      </c>
      <c r="X496" t="str" cm="1">
        <f t="array" ref="X496">_xlfn.IFS(D496&lt;=Quartile!$D$2,"Low rating",D496&lt;=Quartile!$D$3,"Medium rating",D496&lt;=Quartile!$D$4,"High rating",TRUE,"Extra High Rating")</f>
        <v>Medium rating</v>
      </c>
      <c r="Y496">
        <f t="shared" si="14"/>
        <v>810.9</v>
      </c>
      <c r="Z496" s="14">
        <f t="shared" si="15"/>
        <v>0.1158594084869267</v>
      </c>
    </row>
    <row r="497" spans="1:26" x14ac:dyDescent="0.25">
      <c r="A497" t="s">
        <v>518</v>
      </c>
      <c r="B497" t="s">
        <v>562</v>
      </c>
      <c r="C497">
        <v>6999</v>
      </c>
      <c r="D497" s="1">
        <v>6.2</v>
      </c>
      <c r="E497">
        <v>0</v>
      </c>
      <c r="F497" t="s">
        <v>220</v>
      </c>
      <c r="G497">
        <v>8</v>
      </c>
      <c r="H497">
        <v>1.8</v>
      </c>
      <c r="I497" s="2">
        <v>5000</v>
      </c>
      <c r="J497">
        <v>0</v>
      </c>
      <c r="K497">
        <v>30</v>
      </c>
      <c r="L497">
        <v>3</v>
      </c>
      <c r="M497">
        <v>32</v>
      </c>
      <c r="N497">
        <v>6.5</v>
      </c>
      <c r="O497">
        <v>60</v>
      </c>
      <c r="P497">
        <v>3</v>
      </c>
      <c r="Q497" t="s">
        <v>73</v>
      </c>
      <c r="R497">
        <v>13</v>
      </c>
      <c r="S497">
        <v>5</v>
      </c>
      <c r="T497">
        <v>1</v>
      </c>
      <c r="U497">
        <v>1600</v>
      </c>
      <c r="V497">
        <v>720</v>
      </c>
      <c r="W497" t="str" cm="1">
        <f t="array" ref="W497">_xlfn.IFS(smartphones_data_clean!C497&gt;Quartile!$A$4,"💎 Ultra Premium Brand",smartphones_data_clean!C497&gt;Quartile!$A$3,"🪙 Premium Brand",smartphones_data_clean!C497&gt;Quartile!$A$2,"🔥Affordable Brand",TRUE,"✨ Bronze Brand")</f>
        <v>✨ Bronze Brand</v>
      </c>
      <c r="X497" t="str" cm="1">
        <f t="array" ref="X497">_xlfn.IFS(D497&lt;=Quartile!$D$2,"Low rating",D497&lt;=Quartile!$D$3,"Medium rating",D497&lt;=Quartile!$D$4,"High rating",TRUE,"Extra High Rating")</f>
        <v>Low rating</v>
      </c>
      <c r="Y497">
        <f t="shared" si="14"/>
        <v>1014.25</v>
      </c>
      <c r="Z497" s="14">
        <f t="shared" si="15"/>
        <v>0.14491355907986855</v>
      </c>
    </row>
    <row r="498" spans="1:26" x14ac:dyDescent="0.25">
      <c r="A498" t="s">
        <v>518</v>
      </c>
      <c r="B498" t="s">
        <v>563</v>
      </c>
      <c r="C498">
        <v>8999</v>
      </c>
      <c r="D498" s="1">
        <v>6.9</v>
      </c>
      <c r="E498">
        <v>0</v>
      </c>
      <c r="F498" t="s">
        <v>97</v>
      </c>
      <c r="G498">
        <v>8</v>
      </c>
      <c r="H498">
        <v>1.8</v>
      </c>
      <c r="I498" s="2">
        <v>5000</v>
      </c>
      <c r="J498">
        <v>1</v>
      </c>
      <c r="K498">
        <v>18</v>
      </c>
      <c r="L498">
        <v>4</v>
      </c>
      <c r="M498">
        <v>64</v>
      </c>
      <c r="N498">
        <v>6.5</v>
      </c>
      <c r="O498">
        <v>60</v>
      </c>
      <c r="P498">
        <v>3</v>
      </c>
      <c r="Q498" t="s">
        <v>73</v>
      </c>
      <c r="R498">
        <v>50</v>
      </c>
      <c r="S498">
        <v>8</v>
      </c>
      <c r="T498">
        <v>1</v>
      </c>
      <c r="U498">
        <v>720</v>
      </c>
      <c r="V498">
        <v>1600</v>
      </c>
      <c r="W498" t="str" cm="1">
        <f t="array" ref="W498">_xlfn.IFS(smartphones_data_clean!C498&gt;Quartile!$A$4,"💎 Ultra Premium Brand",smartphones_data_clean!C498&gt;Quartile!$A$3,"🪙 Premium Brand",smartphones_data_clean!C498&gt;Quartile!$A$2,"🔥Affordable Brand",TRUE,"✨ Bronze Brand")</f>
        <v>✨ Bronze Brand</v>
      </c>
      <c r="X498" t="str" cm="1">
        <f t="array" ref="X498">_xlfn.IFS(D498&lt;=Quartile!$D$2,"Low rating",D498&lt;=Quartile!$D$3,"Medium rating",D498&lt;=Quartile!$D$4,"High rating",TRUE,"Extra High Rating")</f>
        <v>Low rating</v>
      </c>
      <c r="Y498">
        <f t="shared" si="14"/>
        <v>1019.6499999999999</v>
      </c>
      <c r="Z498" s="14">
        <f t="shared" si="15"/>
        <v>0.11330703411490164</v>
      </c>
    </row>
    <row r="499" spans="1:26" x14ac:dyDescent="0.25">
      <c r="A499" t="s">
        <v>518</v>
      </c>
      <c r="B499" t="s">
        <v>564</v>
      </c>
      <c r="C499">
        <v>3499</v>
      </c>
      <c r="D499" s="1">
        <v>6.3</v>
      </c>
      <c r="E499">
        <v>0</v>
      </c>
      <c r="F499" t="s">
        <v>83</v>
      </c>
      <c r="G499">
        <v>8</v>
      </c>
      <c r="H499">
        <v>2</v>
      </c>
      <c r="I499" s="2">
        <v>4000</v>
      </c>
      <c r="J499">
        <v>0</v>
      </c>
      <c r="K499">
        <v>31.5</v>
      </c>
      <c r="L499">
        <v>3</v>
      </c>
      <c r="M499">
        <v>32</v>
      </c>
      <c r="N499">
        <v>6.1</v>
      </c>
      <c r="O499">
        <v>60</v>
      </c>
      <c r="P499">
        <v>2</v>
      </c>
      <c r="Q499" t="s">
        <v>73</v>
      </c>
      <c r="R499">
        <v>13</v>
      </c>
      <c r="S499">
        <v>5</v>
      </c>
      <c r="T499">
        <v>1</v>
      </c>
      <c r="U499">
        <v>1560</v>
      </c>
      <c r="V499">
        <v>720</v>
      </c>
      <c r="W499" t="str" cm="1">
        <f t="array" ref="W499">_xlfn.IFS(smartphones_data_clean!C499&gt;Quartile!$A$4,"💎 Ultra Premium Brand",smartphones_data_clean!C499&gt;Quartile!$A$3,"🪙 Premium Brand",smartphones_data_clean!C499&gt;Quartile!$A$2,"🔥Affordable Brand",TRUE,"✨ Bronze Brand")</f>
        <v>✨ Bronze Brand</v>
      </c>
      <c r="X499" t="str" cm="1">
        <f t="array" ref="X499">_xlfn.IFS(D499&lt;=Quartile!$D$2,"Low rating",D499&lt;=Quartile!$D$3,"Medium rating",D499&lt;=Quartile!$D$4,"High rating",TRUE,"Extra High Rating")</f>
        <v>Low rating</v>
      </c>
      <c r="Y499">
        <f t="shared" si="14"/>
        <v>814.44999999999993</v>
      </c>
      <c r="Z499" s="14">
        <f t="shared" si="15"/>
        <v>0.23276650471563301</v>
      </c>
    </row>
    <row r="500" spans="1:26" x14ac:dyDescent="0.25">
      <c r="A500" t="s">
        <v>518</v>
      </c>
      <c r="B500" t="s">
        <v>565</v>
      </c>
      <c r="C500">
        <v>5299</v>
      </c>
      <c r="D500" s="1">
        <v>7.8352777777777751</v>
      </c>
      <c r="E500">
        <v>0</v>
      </c>
      <c r="F500" t="s">
        <v>97</v>
      </c>
      <c r="G500">
        <v>8</v>
      </c>
      <c r="H500">
        <v>1.82</v>
      </c>
      <c r="I500" s="2">
        <v>5000</v>
      </c>
      <c r="J500">
        <v>0</v>
      </c>
      <c r="K500">
        <v>31.5</v>
      </c>
      <c r="L500">
        <v>2</v>
      </c>
      <c r="M500">
        <v>32</v>
      </c>
      <c r="N500">
        <v>6.5</v>
      </c>
      <c r="O500">
        <v>60</v>
      </c>
      <c r="P500">
        <v>1</v>
      </c>
      <c r="Q500" t="s">
        <v>73</v>
      </c>
      <c r="R500">
        <v>8</v>
      </c>
      <c r="S500">
        <v>5</v>
      </c>
      <c r="T500">
        <v>1</v>
      </c>
      <c r="U500">
        <v>1600</v>
      </c>
      <c r="V500">
        <v>720</v>
      </c>
      <c r="W500" t="str" cm="1">
        <f t="array" ref="W500">_xlfn.IFS(smartphones_data_clean!C500&gt;Quartile!$A$4,"💎 Ultra Premium Brand",smartphones_data_clean!C500&gt;Quartile!$A$3,"🪙 Premium Brand",smartphones_data_clean!C500&gt;Quartile!$A$2,"🔥Affordable Brand",TRUE,"✨ Bronze Brand")</f>
        <v>✨ Bronze Brand</v>
      </c>
      <c r="X500" t="str" cm="1">
        <f t="array" ref="X500">_xlfn.IFS(D500&lt;=Quartile!$D$2,"Low rating",D500&lt;=Quartile!$D$3,"Medium rating",D500&lt;=Quartile!$D$4,"High rating",TRUE,"Extra High Rating")</f>
        <v>Medium rating</v>
      </c>
      <c r="Y500">
        <f t="shared" si="14"/>
        <v>1014.2049999999999</v>
      </c>
      <c r="Z500" s="14">
        <f t="shared" si="15"/>
        <v>0.19139554632949612</v>
      </c>
    </row>
    <row r="501" spans="1:26" x14ac:dyDescent="0.25">
      <c r="A501" t="s">
        <v>518</v>
      </c>
      <c r="B501" t="s">
        <v>566</v>
      </c>
      <c r="C501">
        <v>6299</v>
      </c>
      <c r="D501" s="1">
        <v>6</v>
      </c>
      <c r="E501">
        <v>0</v>
      </c>
      <c r="F501" t="s">
        <v>97</v>
      </c>
      <c r="G501">
        <v>8</v>
      </c>
      <c r="H501">
        <v>1.82</v>
      </c>
      <c r="I501" s="2">
        <v>5000</v>
      </c>
      <c r="J501">
        <v>0</v>
      </c>
      <c r="K501">
        <v>31.5</v>
      </c>
      <c r="L501">
        <v>3</v>
      </c>
      <c r="M501">
        <v>32</v>
      </c>
      <c r="N501">
        <v>6.5</v>
      </c>
      <c r="O501">
        <v>60</v>
      </c>
      <c r="P501">
        <v>1</v>
      </c>
      <c r="Q501" t="s">
        <v>73</v>
      </c>
      <c r="R501">
        <v>8</v>
      </c>
      <c r="S501">
        <v>5</v>
      </c>
      <c r="T501">
        <v>1</v>
      </c>
      <c r="U501">
        <v>1600</v>
      </c>
      <c r="V501">
        <v>720</v>
      </c>
      <c r="W501" t="str" cm="1">
        <f t="array" ref="W501">_xlfn.IFS(smartphones_data_clean!C501&gt;Quartile!$A$4,"💎 Ultra Premium Brand",smartphones_data_clean!C501&gt;Quartile!$A$3,"🪙 Premium Brand",smartphones_data_clean!C501&gt;Quartile!$A$2,"🔥Affordable Brand",TRUE,"✨ Bronze Brand")</f>
        <v>✨ Bronze Brand</v>
      </c>
      <c r="X501" t="str" cm="1">
        <f t="array" ref="X501">_xlfn.IFS(D501&lt;=Quartile!$D$2,"Low rating",D501&lt;=Quartile!$D$3,"Medium rating",D501&lt;=Quartile!$D$4,"High rating",TRUE,"Extra High Rating")</f>
        <v>Low rating</v>
      </c>
      <c r="Y501">
        <f t="shared" si="14"/>
        <v>1014.405</v>
      </c>
      <c r="Z501" s="14">
        <f t="shared" si="15"/>
        <v>0.16104222892522621</v>
      </c>
    </row>
    <row r="502" spans="1:26" x14ac:dyDescent="0.25">
      <c r="A502" t="s">
        <v>518</v>
      </c>
      <c r="B502" t="s">
        <v>567</v>
      </c>
      <c r="C502">
        <v>7145</v>
      </c>
      <c r="D502" s="1">
        <v>7.8405027932960873</v>
      </c>
      <c r="E502">
        <v>0</v>
      </c>
      <c r="F502" t="s">
        <v>220</v>
      </c>
      <c r="G502">
        <v>8</v>
      </c>
      <c r="H502">
        <v>1.6</v>
      </c>
      <c r="I502" s="2">
        <v>5000</v>
      </c>
      <c r="J502">
        <v>1</v>
      </c>
      <c r="K502">
        <v>10</v>
      </c>
      <c r="L502">
        <v>2</v>
      </c>
      <c r="M502">
        <v>32</v>
      </c>
      <c r="N502">
        <v>6.5</v>
      </c>
      <c r="O502">
        <v>60</v>
      </c>
      <c r="P502">
        <v>1</v>
      </c>
      <c r="Q502" t="s">
        <v>73</v>
      </c>
      <c r="R502">
        <v>8</v>
      </c>
      <c r="S502">
        <v>5</v>
      </c>
      <c r="T502">
        <v>1</v>
      </c>
      <c r="U502">
        <v>1600</v>
      </c>
      <c r="V502">
        <v>720</v>
      </c>
      <c r="W502" t="str" cm="1">
        <f t="array" ref="W502">_xlfn.IFS(smartphones_data_clean!C502&gt;Quartile!$A$4,"💎 Ultra Premium Brand",smartphones_data_clean!C502&gt;Quartile!$A$3,"🪙 Premium Brand",smartphones_data_clean!C502&gt;Quartile!$A$2,"🔥Affordable Brand",TRUE,"✨ Bronze Brand")</f>
        <v>✨ Bronze Brand</v>
      </c>
      <c r="X502" t="str" cm="1">
        <f t="array" ref="X502">_xlfn.IFS(D502&lt;=Quartile!$D$2,"Low rating",D502&lt;=Quartile!$D$3,"Medium rating",D502&lt;=Quartile!$D$4,"High rating",TRUE,"Extra High Rating")</f>
        <v>Medium rating</v>
      </c>
      <c r="Y502">
        <f t="shared" si="14"/>
        <v>1012</v>
      </c>
      <c r="Z502" s="14">
        <f t="shared" si="15"/>
        <v>0.1416375087473758</v>
      </c>
    </row>
    <row r="503" spans="1:26" x14ac:dyDescent="0.25">
      <c r="A503" t="s">
        <v>518</v>
      </c>
      <c r="B503" t="s">
        <v>568</v>
      </c>
      <c r="C503">
        <v>8990</v>
      </c>
      <c r="D503" s="1">
        <v>6.2</v>
      </c>
      <c r="E503">
        <v>0</v>
      </c>
      <c r="F503" t="s">
        <v>220</v>
      </c>
      <c r="G503">
        <v>8</v>
      </c>
      <c r="H503">
        <v>1.6</v>
      </c>
      <c r="I503" s="2">
        <v>5000</v>
      </c>
      <c r="J503">
        <v>1</v>
      </c>
      <c r="K503">
        <v>10</v>
      </c>
      <c r="L503">
        <v>4</v>
      </c>
      <c r="M503">
        <v>64</v>
      </c>
      <c r="N503">
        <v>6.5</v>
      </c>
      <c r="O503">
        <v>60</v>
      </c>
      <c r="P503">
        <v>1</v>
      </c>
      <c r="Q503" t="s">
        <v>73</v>
      </c>
      <c r="R503">
        <v>8</v>
      </c>
      <c r="S503">
        <v>5</v>
      </c>
      <c r="T503">
        <v>1</v>
      </c>
      <c r="U503">
        <v>1600</v>
      </c>
      <c r="V503">
        <v>720</v>
      </c>
      <c r="W503" t="str" cm="1">
        <f t="array" ref="W503">_xlfn.IFS(smartphones_data_clean!C503&gt;Quartile!$A$4,"💎 Ultra Premium Brand",smartphones_data_clean!C503&gt;Quartile!$A$3,"🪙 Premium Brand",smartphones_data_clean!C503&gt;Quartile!$A$2,"🔥Affordable Brand",TRUE,"✨ Bronze Brand")</f>
        <v>✨ Bronze Brand</v>
      </c>
      <c r="X503" t="str" cm="1">
        <f t="array" ref="X503">_xlfn.IFS(D503&lt;=Quartile!$D$2,"Low rating",D503&lt;=Quartile!$D$3,"Medium rating",D503&lt;=Quartile!$D$4,"High rating",TRUE,"Extra High Rating")</f>
        <v>Low rating</v>
      </c>
      <c r="Y503">
        <f t="shared" si="14"/>
        <v>1018.8</v>
      </c>
      <c r="Z503" s="14">
        <f t="shared" si="15"/>
        <v>0.11332591768631813</v>
      </c>
    </row>
    <row r="504" spans="1:26" x14ac:dyDescent="0.25">
      <c r="A504" t="s">
        <v>518</v>
      </c>
      <c r="B504" t="s">
        <v>569</v>
      </c>
      <c r="C504">
        <v>8299</v>
      </c>
      <c r="D504" s="1">
        <v>6.2</v>
      </c>
      <c r="E504">
        <v>0</v>
      </c>
      <c r="F504" t="s">
        <v>97</v>
      </c>
      <c r="G504">
        <v>8</v>
      </c>
      <c r="H504">
        <v>1.82</v>
      </c>
      <c r="I504" s="2">
        <v>5000</v>
      </c>
      <c r="J504">
        <v>0</v>
      </c>
      <c r="K504">
        <v>33</v>
      </c>
      <c r="L504">
        <v>3</v>
      </c>
      <c r="M504">
        <v>32</v>
      </c>
      <c r="N504">
        <v>6.52</v>
      </c>
      <c r="O504">
        <v>60</v>
      </c>
      <c r="P504">
        <v>3</v>
      </c>
      <c r="Q504" t="s">
        <v>73</v>
      </c>
      <c r="R504">
        <v>13</v>
      </c>
      <c r="S504">
        <v>5</v>
      </c>
      <c r="T504">
        <v>1</v>
      </c>
      <c r="U504">
        <v>1600</v>
      </c>
      <c r="V504">
        <v>720</v>
      </c>
      <c r="W504" t="str" cm="1">
        <f t="array" ref="W504">_xlfn.IFS(smartphones_data_clean!C504&gt;Quartile!$A$4,"💎 Ultra Premium Brand",smartphones_data_clean!C504&gt;Quartile!$A$3,"🪙 Premium Brand",smartphones_data_clean!C504&gt;Quartile!$A$2,"🔥Affordable Brand",TRUE,"✨ Bronze Brand")</f>
        <v>✨ Bronze Brand</v>
      </c>
      <c r="X504" t="str" cm="1">
        <f t="array" ref="X504">_xlfn.IFS(D504&lt;=Quartile!$D$2,"Low rating",D504&lt;=Quartile!$D$3,"Medium rating",D504&lt;=Quartile!$D$4,"High rating",TRUE,"Extra High Rating")</f>
        <v>Low rating</v>
      </c>
      <c r="Y504">
        <f t="shared" si="14"/>
        <v>1014.5549999999999</v>
      </c>
      <c r="Z504" s="14">
        <f t="shared" si="15"/>
        <v>0.12225027111700204</v>
      </c>
    </row>
    <row r="505" spans="1:26" x14ac:dyDescent="0.25">
      <c r="A505" t="s">
        <v>518</v>
      </c>
      <c r="B505" t="s">
        <v>570</v>
      </c>
      <c r="C505">
        <v>8999</v>
      </c>
      <c r="D505" s="1">
        <v>6.5</v>
      </c>
      <c r="E505">
        <v>0</v>
      </c>
      <c r="F505" t="s">
        <v>97</v>
      </c>
      <c r="G505">
        <v>8</v>
      </c>
      <c r="H505">
        <v>1.82</v>
      </c>
      <c r="I505" s="2">
        <v>5000</v>
      </c>
      <c r="J505">
        <v>0</v>
      </c>
      <c r="K505">
        <v>33</v>
      </c>
      <c r="L505">
        <v>4</v>
      </c>
      <c r="M505">
        <v>64</v>
      </c>
      <c r="N505">
        <v>6.52</v>
      </c>
      <c r="O505">
        <v>60</v>
      </c>
      <c r="P505">
        <v>3</v>
      </c>
      <c r="Q505" t="s">
        <v>73</v>
      </c>
      <c r="R505">
        <v>13</v>
      </c>
      <c r="S505">
        <v>5</v>
      </c>
      <c r="T505">
        <v>1</v>
      </c>
      <c r="U505">
        <v>1600</v>
      </c>
      <c r="V505">
        <v>720</v>
      </c>
      <c r="W505" t="str" cm="1">
        <f t="array" ref="W505">_xlfn.IFS(smartphones_data_clean!C505&gt;Quartile!$A$4,"💎 Ultra Premium Brand",smartphones_data_clean!C505&gt;Quartile!$A$3,"🪙 Premium Brand",smartphones_data_clean!C505&gt;Quartile!$A$2,"🔥Affordable Brand",TRUE,"✨ Bronze Brand")</f>
        <v>✨ Bronze Brand</v>
      </c>
      <c r="X505" t="str" cm="1">
        <f t="array" ref="X505">_xlfn.IFS(D505&lt;=Quartile!$D$2,"Low rating",D505&lt;=Quartile!$D$3,"Medium rating",D505&lt;=Quartile!$D$4,"High rating",TRUE,"Extra High Rating")</f>
        <v>Low rating</v>
      </c>
      <c r="Y505">
        <f t="shared" si="14"/>
        <v>1021.1549999999999</v>
      </c>
      <c r="Z505" s="14">
        <f t="shared" si="15"/>
        <v>0.11347427491943547</v>
      </c>
    </row>
    <row r="506" spans="1:26" x14ac:dyDescent="0.25">
      <c r="A506" t="s">
        <v>518</v>
      </c>
      <c r="B506" t="s">
        <v>571</v>
      </c>
      <c r="C506">
        <v>9499</v>
      </c>
      <c r="D506" s="1">
        <v>6.5</v>
      </c>
      <c r="E506">
        <v>0</v>
      </c>
      <c r="F506" t="s">
        <v>97</v>
      </c>
      <c r="G506">
        <v>8</v>
      </c>
      <c r="H506">
        <v>1.82</v>
      </c>
      <c r="I506" s="2">
        <v>5000</v>
      </c>
      <c r="J506">
        <v>0</v>
      </c>
      <c r="K506">
        <v>33</v>
      </c>
      <c r="L506">
        <v>4</v>
      </c>
      <c r="M506">
        <v>64</v>
      </c>
      <c r="N506">
        <v>6.52</v>
      </c>
      <c r="O506">
        <v>60</v>
      </c>
      <c r="P506">
        <v>3</v>
      </c>
      <c r="Q506" t="s">
        <v>73</v>
      </c>
      <c r="R506">
        <v>13</v>
      </c>
      <c r="S506">
        <v>5</v>
      </c>
      <c r="T506">
        <v>1</v>
      </c>
      <c r="U506">
        <v>1600</v>
      </c>
      <c r="V506">
        <v>720</v>
      </c>
      <c r="W506" t="str" cm="1">
        <f t="array" ref="W506">_xlfn.IFS(smartphones_data_clean!C506&gt;Quartile!$A$4,"💎 Ultra Premium Brand",smartphones_data_clean!C506&gt;Quartile!$A$3,"🪙 Premium Brand",smartphones_data_clean!C506&gt;Quartile!$A$2,"🔥Affordable Brand",TRUE,"✨ Bronze Brand")</f>
        <v>✨ Bronze Brand</v>
      </c>
      <c r="X506" t="str" cm="1">
        <f t="array" ref="X506">_xlfn.IFS(D506&lt;=Quartile!$D$2,"Low rating",D506&lt;=Quartile!$D$3,"Medium rating",D506&lt;=Quartile!$D$4,"High rating",TRUE,"Extra High Rating")</f>
        <v>Low rating</v>
      </c>
      <c r="Y506">
        <f t="shared" si="14"/>
        <v>1021.1549999999999</v>
      </c>
      <c r="Z506" s="14">
        <f t="shared" si="15"/>
        <v>0.10750131592799241</v>
      </c>
    </row>
    <row r="507" spans="1:26" x14ac:dyDescent="0.25">
      <c r="A507" t="s">
        <v>518</v>
      </c>
      <c r="B507" t="s">
        <v>572</v>
      </c>
      <c r="C507">
        <v>8950</v>
      </c>
      <c r="D507" s="1">
        <v>6.4</v>
      </c>
      <c r="E507">
        <v>0</v>
      </c>
      <c r="F507" t="s">
        <v>220</v>
      </c>
      <c r="G507">
        <v>8</v>
      </c>
      <c r="H507">
        <v>1.8</v>
      </c>
      <c r="I507" s="2">
        <v>5000</v>
      </c>
      <c r="J507">
        <v>0</v>
      </c>
      <c r="K507">
        <v>33</v>
      </c>
      <c r="L507">
        <v>3</v>
      </c>
      <c r="M507">
        <v>32</v>
      </c>
      <c r="N507">
        <v>6.5</v>
      </c>
      <c r="O507">
        <v>60</v>
      </c>
      <c r="P507">
        <v>2</v>
      </c>
      <c r="Q507" t="s">
        <v>73</v>
      </c>
      <c r="R507">
        <v>50</v>
      </c>
      <c r="S507">
        <v>5</v>
      </c>
      <c r="T507">
        <v>1</v>
      </c>
      <c r="U507">
        <v>1600</v>
      </c>
      <c r="V507">
        <v>720</v>
      </c>
      <c r="W507" t="str" cm="1">
        <f t="array" ref="W507">_xlfn.IFS(smartphones_data_clean!C507&gt;Quartile!$A$4,"💎 Ultra Premium Brand",smartphones_data_clean!C507&gt;Quartile!$A$3,"🪙 Premium Brand",smartphones_data_clean!C507&gt;Quartile!$A$2,"🔥Affordable Brand",TRUE,"✨ Bronze Brand")</f>
        <v>✨ Bronze Brand</v>
      </c>
      <c r="X507" t="str" cm="1">
        <f t="array" ref="X507">_xlfn.IFS(D507&lt;=Quartile!$D$2,"Low rating",D507&lt;=Quartile!$D$3,"Medium rating",D507&lt;=Quartile!$D$4,"High rating",TRUE,"Extra High Rating")</f>
        <v>Low rating</v>
      </c>
      <c r="Y507">
        <f t="shared" si="14"/>
        <v>1014.55</v>
      </c>
      <c r="Z507" s="14">
        <f t="shared" si="15"/>
        <v>0.11335754189944133</v>
      </c>
    </row>
    <row r="508" spans="1:26" x14ac:dyDescent="0.25">
      <c r="A508" t="s">
        <v>518</v>
      </c>
      <c r="B508" t="s">
        <v>573</v>
      </c>
      <c r="C508">
        <v>9999</v>
      </c>
      <c r="D508" s="1">
        <v>6.7</v>
      </c>
      <c r="E508">
        <v>0</v>
      </c>
      <c r="F508" t="s">
        <v>220</v>
      </c>
      <c r="G508">
        <v>8</v>
      </c>
      <c r="H508">
        <v>1.8</v>
      </c>
      <c r="I508" s="2">
        <v>5000</v>
      </c>
      <c r="J508">
        <v>0</v>
      </c>
      <c r="K508">
        <v>33</v>
      </c>
      <c r="L508">
        <v>4</v>
      </c>
      <c r="M508">
        <v>64</v>
      </c>
      <c r="N508">
        <v>6.5</v>
      </c>
      <c r="O508">
        <v>60</v>
      </c>
      <c r="P508">
        <v>2</v>
      </c>
      <c r="Q508" t="s">
        <v>73</v>
      </c>
      <c r="R508">
        <v>50</v>
      </c>
      <c r="S508">
        <v>5</v>
      </c>
      <c r="T508">
        <v>1</v>
      </c>
      <c r="U508">
        <v>1600</v>
      </c>
      <c r="V508">
        <v>720</v>
      </c>
      <c r="W508" t="str" cm="1">
        <f t="array" ref="W508">_xlfn.IFS(smartphones_data_clean!C508&gt;Quartile!$A$4,"💎 Ultra Premium Brand",smartphones_data_clean!C508&gt;Quartile!$A$3,"🪙 Premium Brand",smartphones_data_clean!C508&gt;Quartile!$A$2,"🔥Affordable Brand",TRUE,"✨ Bronze Brand")</f>
        <v>✨ Bronze Brand</v>
      </c>
      <c r="X508" t="str" cm="1">
        <f t="array" ref="X508">_xlfn.IFS(D508&lt;=Quartile!$D$2,"Low rating",D508&lt;=Quartile!$D$3,"Medium rating",D508&lt;=Quartile!$D$4,"High rating",TRUE,"Extra High Rating")</f>
        <v>Low rating</v>
      </c>
      <c r="Y508">
        <f t="shared" si="14"/>
        <v>1021.1499999999999</v>
      </c>
      <c r="Z508" s="14">
        <f t="shared" si="15"/>
        <v>0.10212521252125212</v>
      </c>
    </row>
    <row r="509" spans="1:26" x14ac:dyDescent="0.25">
      <c r="A509" t="s">
        <v>518</v>
      </c>
      <c r="B509" t="s">
        <v>574</v>
      </c>
      <c r="C509">
        <v>11828</v>
      </c>
      <c r="D509" s="1">
        <v>7</v>
      </c>
      <c r="E509">
        <v>0</v>
      </c>
      <c r="F509" t="s">
        <v>97</v>
      </c>
      <c r="G509">
        <v>8</v>
      </c>
      <c r="H509">
        <v>1.8</v>
      </c>
      <c r="I509" s="2">
        <v>5000</v>
      </c>
      <c r="J509">
        <v>1</v>
      </c>
      <c r="K509">
        <v>18</v>
      </c>
      <c r="L509">
        <v>4</v>
      </c>
      <c r="M509">
        <v>64</v>
      </c>
      <c r="N509">
        <v>6.6</v>
      </c>
      <c r="O509">
        <v>60</v>
      </c>
      <c r="P509">
        <v>3</v>
      </c>
      <c r="Q509" t="s">
        <v>73</v>
      </c>
      <c r="R509">
        <v>50</v>
      </c>
      <c r="S509">
        <v>8</v>
      </c>
      <c r="T509">
        <v>1</v>
      </c>
      <c r="U509">
        <v>2408</v>
      </c>
      <c r="V509">
        <v>1080</v>
      </c>
      <c r="W509" t="str" cm="1">
        <f t="array" ref="W509">_xlfn.IFS(smartphones_data_clean!C509&gt;Quartile!$A$4,"💎 Ultra Premium Brand",smartphones_data_clean!C509&gt;Quartile!$A$3,"🪙 Premium Brand",smartphones_data_clean!C509&gt;Quartile!$A$2,"🔥Affordable Brand",TRUE,"✨ Bronze Brand")</f>
        <v>✨ Bronze Brand</v>
      </c>
      <c r="X509" t="str" cm="1">
        <f t="array" ref="X509">_xlfn.IFS(D509&lt;=Quartile!$D$2,"Low rating",D509&lt;=Quartile!$D$3,"Medium rating",D509&lt;=Quartile!$D$4,"High rating",TRUE,"Extra High Rating")</f>
        <v>Low rating</v>
      </c>
      <c r="Y509">
        <f t="shared" si="14"/>
        <v>1019.6499999999999</v>
      </c>
      <c r="Z509" s="14">
        <f t="shared" si="15"/>
        <v>8.6206459249239087E-2</v>
      </c>
    </row>
    <row r="510" spans="1:26" x14ac:dyDescent="0.25">
      <c r="A510" t="s">
        <v>518</v>
      </c>
      <c r="B510" t="s">
        <v>575</v>
      </c>
      <c r="C510">
        <v>12787</v>
      </c>
      <c r="D510" s="1">
        <v>7.1</v>
      </c>
      <c r="E510">
        <v>0</v>
      </c>
      <c r="F510" t="s">
        <v>97</v>
      </c>
      <c r="G510">
        <v>8</v>
      </c>
      <c r="H510">
        <v>1.8</v>
      </c>
      <c r="I510" s="2">
        <v>5000</v>
      </c>
      <c r="J510">
        <v>1</v>
      </c>
      <c r="K510">
        <v>18</v>
      </c>
      <c r="L510">
        <v>4</v>
      </c>
      <c r="M510">
        <v>128</v>
      </c>
      <c r="N510">
        <v>6.6</v>
      </c>
      <c r="O510">
        <v>90</v>
      </c>
      <c r="P510">
        <v>3</v>
      </c>
      <c r="Q510" t="s">
        <v>73</v>
      </c>
      <c r="R510">
        <v>50</v>
      </c>
      <c r="S510">
        <v>8</v>
      </c>
      <c r="T510">
        <v>1</v>
      </c>
      <c r="U510">
        <v>2408</v>
      </c>
      <c r="V510">
        <v>1080</v>
      </c>
      <c r="W510" t="str" cm="1">
        <f t="array" ref="W510">_xlfn.IFS(smartphones_data_clean!C510&gt;Quartile!$A$4,"💎 Ultra Premium Brand",smartphones_data_clean!C510&gt;Quartile!$A$3,"🪙 Premium Brand",smartphones_data_clean!C510&gt;Quartile!$A$2,"🔥Affordable Brand",TRUE,"✨ Bronze Brand")</f>
        <v>✨ Bronze Brand</v>
      </c>
      <c r="X510" t="str" cm="1">
        <f t="array" ref="X510">_xlfn.IFS(D510&lt;=Quartile!$D$2,"Low rating",D510&lt;=Quartile!$D$3,"Medium rating",D510&lt;=Quartile!$D$4,"High rating",TRUE,"Extra High Rating")</f>
        <v>Low rating</v>
      </c>
      <c r="Y510">
        <f t="shared" si="14"/>
        <v>1033.9499999999998</v>
      </c>
      <c r="Z510" s="14">
        <f t="shared" si="15"/>
        <v>8.0859466645812145E-2</v>
      </c>
    </row>
    <row r="511" spans="1:26" x14ac:dyDescent="0.25">
      <c r="A511" t="s">
        <v>518</v>
      </c>
      <c r="B511" t="s">
        <v>576</v>
      </c>
      <c r="C511">
        <v>13999</v>
      </c>
      <c r="D511" s="1">
        <v>7.4</v>
      </c>
      <c r="E511">
        <v>0</v>
      </c>
      <c r="F511" t="s">
        <v>97</v>
      </c>
      <c r="G511">
        <v>8</v>
      </c>
      <c r="H511">
        <v>1.8</v>
      </c>
      <c r="I511" s="2">
        <v>5000</v>
      </c>
      <c r="J511">
        <v>1</v>
      </c>
      <c r="K511">
        <v>18</v>
      </c>
      <c r="L511">
        <v>6</v>
      </c>
      <c r="M511">
        <v>128</v>
      </c>
      <c r="N511">
        <v>6.6</v>
      </c>
      <c r="O511">
        <v>90</v>
      </c>
      <c r="P511">
        <v>3</v>
      </c>
      <c r="Q511" t="s">
        <v>73</v>
      </c>
      <c r="R511">
        <v>50</v>
      </c>
      <c r="S511">
        <v>8</v>
      </c>
      <c r="T511">
        <v>1</v>
      </c>
      <c r="U511">
        <v>2408</v>
      </c>
      <c r="V511">
        <v>1080</v>
      </c>
      <c r="W511" t="str" cm="1">
        <f t="array" ref="W511">_xlfn.IFS(smartphones_data_clean!C511&gt;Quartile!$A$4,"💎 Ultra Premium Brand",smartphones_data_clean!C511&gt;Quartile!$A$3,"🪙 Premium Brand",smartphones_data_clean!C511&gt;Quartile!$A$2,"🔥Affordable Brand",TRUE,"✨ Bronze Brand")</f>
        <v>🔥Affordable Brand</v>
      </c>
      <c r="X511" t="str" cm="1">
        <f t="array" ref="X511">_xlfn.IFS(D511&lt;=Quartile!$D$2,"Low rating",D511&lt;=Quartile!$D$3,"Medium rating",D511&lt;=Quartile!$D$4,"High rating",TRUE,"Extra High Rating")</f>
        <v>Low rating</v>
      </c>
      <c r="Y511">
        <f t="shared" si="14"/>
        <v>1034.3499999999999</v>
      </c>
      <c r="Z511" s="14">
        <f t="shared" si="15"/>
        <v>7.3887420530037856E-2</v>
      </c>
    </row>
    <row r="512" spans="1:26" x14ac:dyDescent="0.25">
      <c r="A512" t="s">
        <v>518</v>
      </c>
      <c r="B512" t="s">
        <v>577</v>
      </c>
      <c r="C512">
        <v>7999</v>
      </c>
      <c r="D512" s="1">
        <v>6.4</v>
      </c>
      <c r="E512">
        <v>0</v>
      </c>
      <c r="F512" t="s">
        <v>83</v>
      </c>
      <c r="G512">
        <v>8</v>
      </c>
      <c r="H512">
        <v>2.2999999999999998</v>
      </c>
      <c r="I512" s="2">
        <v>6000</v>
      </c>
      <c r="J512">
        <v>0</v>
      </c>
      <c r="K512">
        <v>33</v>
      </c>
      <c r="L512">
        <v>3</v>
      </c>
      <c r="M512">
        <v>32</v>
      </c>
      <c r="N512">
        <v>6.52</v>
      </c>
      <c r="O512">
        <v>60</v>
      </c>
      <c r="P512">
        <v>3</v>
      </c>
      <c r="Q512" t="s">
        <v>73</v>
      </c>
      <c r="R512">
        <v>13</v>
      </c>
      <c r="S512">
        <v>5</v>
      </c>
      <c r="T512">
        <v>1</v>
      </c>
      <c r="U512">
        <v>1600</v>
      </c>
      <c r="V512">
        <v>720</v>
      </c>
      <c r="W512" t="str" cm="1">
        <f t="array" ref="W512">_xlfn.IFS(smartphones_data_clean!C512&gt;Quartile!$A$4,"💎 Ultra Premium Brand",smartphones_data_clean!C512&gt;Quartile!$A$3,"🪙 Premium Brand",smartphones_data_clean!C512&gt;Quartile!$A$2,"🔥Affordable Brand",TRUE,"✨ Bronze Brand")</f>
        <v>✨ Bronze Brand</v>
      </c>
      <c r="X512" t="str" cm="1">
        <f t="array" ref="X512">_xlfn.IFS(D512&lt;=Quartile!$D$2,"Low rating",D512&lt;=Quartile!$D$3,"Medium rating",D512&lt;=Quartile!$D$4,"High rating",TRUE,"Extra High Rating")</f>
        <v>Low rating</v>
      </c>
      <c r="Y512">
        <f t="shared" si="14"/>
        <v>1214.675</v>
      </c>
      <c r="Z512" s="14">
        <f t="shared" si="15"/>
        <v>0.15185335666958369</v>
      </c>
    </row>
    <row r="513" spans="1:26" x14ac:dyDescent="0.25">
      <c r="A513" t="s">
        <v>518</v>
      </c>
      <c r="B513" t="s">
        <v>578</v>
      </c>
      <c r="C513">
        <v>28994</v>
      </c>
      <c r="D513" s="1">
        <v>8.4</v>
      </c>
      <c r="E513">
        <v>1</v>
      </c>
      <c r="F513" t="s">
        <v>72</v>
      </c>
      <c r="G513">
        <v>8</v>
      </c>
      <c r="H513">
        <v>2.84</v>
      </c>
      <c r="I513" s="2">
        <v>5000</v>
      </c>
      <c r="J513">
        <v>1</v>
      </c>
      <c r="K513">
        <v>65</v>
      </c>
      <c r="L513">
        <v>8</v>
      </c>
      <c r="M513">
        <v>128</v>
      </c>
      <c r="N513">
        <v>6.62</v>
      </c>
      <c r="O513">
        <v>120</v>
      </c>
      <c r="P513">
        <v>3</v>
      </c>
      <c r="Q513" t="s">
        <v>73</v>
      </c>
      <c r="R513">
        <v>50</v>
      </c>
      <c r="S513">
        <v>16</v>
      </c>
      <c r="T513">
        <v>0</v>
      </c>
      <c r="U513">
        <v>2400</v>
      </c>
      <c r="V513">
        <v>1080</v>
      </c>
      <c r="W513" t="str" cm="1">
        <f t="array" ref="W513">_xlfn.IFS(smartphones_data_clean!C513&gt;Quartile!$A$4,"💎 Ultra Premium Brand",smartphones_data_clean!C513&gt;Quartile!$A$3,"🪙 Premium Brand",smartphones_data_clean!C513&gt;Quartile!$A$2,"🔥Affordable Brand",TRUE,"✨ Bronze Brand")</f>
        <v>🪙 Premium Brand</v>
      </c>
      <c r="X513" t="str" cm="1">
        <f t="array" ref="X513">_xlfn.IFS(D513&lt;=Quartile!$D$2,"Low rating",D513&lt;=Quartile!$D$3,"Medium rating",D513&lt;=Quartile!$D$4,"High rating",TRUE,"Extra High Rating")</f>
        <v>High rating</v>
      </c>
      <c r="Y513">
        <f t="shared" si="14"/>
        <v>1041.21</v>
      </c>
      <c r="Z513" s="14">
        <f t="shared" si="15"/>
        <v>3.5911223011657584E-2</v>
      </c>
    </row>
    <row r="514" spans="1:26" x14ac:dyDescent="0.25">
      <c r="A514" t="s">
        <v>518</v>
      </c>
      <c r="B514" t="s">
        <v>579</v>
      </c>
      <c r="C514">
        <v>40990</v>
      </c>
      <c r="D514" s="1">
        <v>8.6</v>
      </c>
      <c r="E514">
        <v>1</v>
      </c>
      <c r="F514" t="s">
        <v>72</v>
      </c>
      <c r="G514">
        <v>8</v>
      </c>
      <c r="H514">
        <v>3.2</v>
      </c>
      <c r="I514" s="2">
        <v>5000</v>
      </c>
      <c r="J514">
        <v>1</v>
      </c>
      <c r="K514">
        <v>100</v>
      </c>
      <c r="L514">
        <v>8</v>
      </c>
      <c r="M514">
        <v>128</v>
      </c>
      <c r="N514">
        <v>6.7</v>
      </c>
      <c r="O514">
        <v>120</v>
      </c>
      <c r="P514">
        <v>3</v>
      </c>
      <c r="Q514" t="s">
        <v>73</v>
      </c>
      <c r="R514">
        <v>50</v>
      </c>
      <c r="S514">
        <v>16</v>
      </c>
      <c r="T514">
        <v>0</v>
      </c>
      <c r="U514">
        <v>2412</v>
      </c>
      <c r="V514">
        <v>1080</v>
      </c>
      <c r="W514" t="str" cm="1">
        <f t="array" ref="W514">_xlfn.IFS(smartphones_data_clean!C514&gt;Quartile!$A$4,"💎 Ultra Premium Brand",smartphones_data_clean!C514&gt;Quartile!$A$3,"🪙 Premium Brand",smartphones_data_clean!C514&gt;Quartile!$A$2,"🔥Affordable Brand",TRUE,"✨ Bronze Brand")</f>
        <v>💎 Ultra Premium Brand</v>
      </c>
      <c r="X514" t="str" cm="1">
        <f t="array" ref="X514">_xlfn.IFS(D514&lt;=Quartile!$D$2,"Low rating",D514&lt;=Quartile!$D$3,"Medium rating",D514&lt;=Quartile!$D$4,"High rating",TRUE,"Extra High Rating")</f>
        <v>Extra High Rating</v>
      </c>
      <c r="Y514">
        <f t="shared" ref="Y514:Y577" si="16">((G514*0.1)+ (H514*0.25)+(I514*0.2)+(K514*0.1)+(L514*0.2)+(M514*0.2)+(O514*0.05))</f>
        <v>1044.8</v>
      </c>
      <c r="Z514" s="14">
        <f t="shared" ref="Z514:Z577" si="17">Y514/C514</f>
        <v>2.54891436935838E-2</v>
      </c>
    </row>
    <row r="515" spans="1:26" x14ac:dyDescent="0.25">
      <c r="A515" t="s">
        <v>518</v>
      </c>
      <c r="B515" t="s">
        <v>580</v>
      </c>
      <c r="C515">
        <v>49959</v>
      </c>
      <c r="D515" s="1">
        <v>8.9</v>
      </c>
      <c r="E515">
        <v>1</v>
      </c>
      <c r="F515" t="s">
        <v>72</v>
      </c>
      <c r="G515">
        <v>8</v>
      </c>
      <c r="H515">
        <v>3</v>
      </c>
      <c r="I515" s="2">
        <v>5000</v>
      </c>
      <c r="J515">
        <v>1</v>
      </c>
      <c r="K515">
        <v>65</v>
      </c>
      <c r="L515">
        <v>8</v>
      </c>
      <c r="M515">
        <v>128</v>
      </c>
      <c r="N515">
        <v>6.7</v>
      </c>
      <c r="O515">
        <v>120</v>
      </c>
      <c r="P515">
        <v>3</v>
      </c>
      <c r="Q515" t="s">
        <v>73</v>
      </c>
      <c r="R515">
        <v>50</v>
      </c>
      <c r="S515">
        <v>32</v>
      </c>
      <c r="T515">
        <v>0</v>
      </c>
      <c r="U515">
        <v>3216</v>
      </c>
      <c r="V515">
        <v>1440</v>
      </c>
      <c r="W515" t="str" cm="1">
        <f t="array" ref="W515">_xlfn.IFS(smartphones_data_clean!C515&gt;Quartile!$A$4,"💎 Ultra Premium Brand",smartphones_data_clean!C515&gt;Quartile!$A$3,"🪙 Premium Brand",smartphones_data_clean!C515&gt;Quartile!$A$2,"🔥Affordable Brand",TRUE,"✨ Bronze Brand")</f>
        <v>💎 Ultra Premium Brand</v>
      </c>
      <c r="X515" t="str" cm="1">
        <f t="array" ref="X515">_xlfn.IFS(D515&lt;=Quartile!$D$2,"Low rating",D515&lt;=Quartile!$D$3,"Medium rating",D515&lt;=Quartile!$D$4,"High rating",TRUE,"Extra High Rating")</f>
        <v>Extra High Rating</v>
      </c>
      <c r="Y515">
        <f t="shared" si="16"/>
        <v>1041.25</v>
      </c>
      <c r="Z515" s="14">
        <f t="shared" si="17"/>
        <v>2.0842090514221662E-2</v>
      </c>
    </row>
    <row r="516" spans="1:26" x14ac:dyDescent="0.25">
      <c r="A516" t="s">
        <v>518</v>
      </c>
      <c r="B516" t="s">
        <v>581</v>
      </c>
      <c r="C516">
        <v>46999</v>
      </c>
      <c r="D516" s="1">
        <v>8.9</v>
      </c>
      <c r="E516">
        <v>1</v>
      </c>
      <c r="F516" t="s">
        <v>72</v>
      </c>
      <c r="G516">
        <v>8</v>
      </c>
      <c r="H516">
        <v>3</v>
      </c>
      <c r="I516" s="2">
        <v>5000</v>
      </c>
      <c r="J516">
        <v>1</v>
      </c>
      <c r="K516">
        <v>65</v>
      </c>
      <c r="L516">
        <v>12</v>
      </c>
      <c r="M516">
        <v>256</v>
      </c>
      <c r="N516">
        <v>6.7</v>
      </c>
      <c r="O516">
        <v>120</v>
      </c>
      <c r="P516">
        <v>3</v>
      </c>
      <c r="Q516" t="s">
        <v>73</v>
      </c>
      <c r="R516">
        <v>50</v>
      </c>
      <c r="S516">
        <v>32</v>
      </c>
      <c r="T516">
        <v>0</v>
      </c>
      <c r="U516">
        <v>3216</v>
      </c>
      <c r="V516">
        <v>1440</v>
      </c>
      <c r="W516" t="str" cm="1">
        <f t="array" ref="W516">_xlfn.IFS(smartphones_data_clean!C516&gt;Quartile!$A$4,"💎 Ultra Premium Brand",smartphones_data_clean!C516&gt;Quartile!$A$3,"🪙 Premium Brand",smartphones_data_clean!C516&gt;Quartile!$A$2,"🔥Affordable Brand",TRUE,"✨ Bronze Brand")</f>
        <v>💎 Ultra Premium Brand</v>
      </c>
      <c r="X516" t="str" cm="1">
        <f t="array" ref="X516">_xlfn.IFS(D516&lt;=Quartile!$D$2,"Low rating",D516&lt;=Quartile!$D$3,"Medium rating",D516&lt;=Quartile!$D$4,"High rating",TRUE,"Extra High Rating")</f>
        <v>Extra High Rating</v>
      </c>
      <c r="Y516">
        <f t="shared" si="16"/>
        <v>1067.6499999999999</v>
      </c>
      <c r="Z516" s="14">
        <f t="shared" si="17"/>
        <v>2.2716440775335644E-2</v>
      </c>
    </row>
    <row r="517" spans="1:26" x14ac:dyDescent="0.25">
      <c r="A517" t="s">
        <v>518</v>
      </c>
      <c r="B517" t="s">
        <v>582</v>
      </c>
      <c r="C517">
        <v>30994</v>
      </c>
      <c r="D517" s="1">
        <v>8.5</v>
      </c>
      <c r="E517">
        <v>1</v>
      </c>
      <c r="F517" t="s">
        <v>72</v>
      </c>
      <c r="G517">
        <v>8</v>
      </c>
      <c r="H517">
        <v>2.84</v>
      </c>
      <c r="I517" s="2">
        <v>4500</v>
      </c>
      <c r="J517">
        <v>1</v>
      </c>
      <c r="K517">
        <v>65</v>
      </c>
      <c r="L517">
        <v>8</v>
      </c>
      <c r="M517">
        <v>128</v>
      </c>
      <c r="N517">
        <v>6.43</v>
      </c>
      <c r="O517">
        <v>120</v>
      </c>
      <c r="P517">
        <v>3</v>
      </c>
      <c r="Q517" t="s">
        <v>73</v>
      </c>
      <c r="R517">
        <v>64</v>
      </c>
      <c r="S517">
        <v>16</v>
      </c>
      <c r="T517">
        <v>0</v>
      </c>
      <c r="U517">
        <v>2400</v>
      </c>
      <c r="V517">
        <v>1080</v>
      </c>
      <c r="W517" t="str" cm="1">
        <f t="array" ref="W517">_xlfn.IFS(smartphones_data_clean!C517&gt;Quartile!$A$4,"💎 Ultra Premium Brand",smartphones_data_clean!C517&gt;Quartile!$A$3,"🪙 Premium Brand",smartphones_data_clean!C517&gt;Quartile!$A$2,"🔥Affordable Brand",TRUE,"✨ Bronze Brand")</f>
        <v>🪙 Premium Brand</v>
      </c>
      <c r="X517" t="str" cm="1">
        <f t="array" ref="X517">_xlfn.IFS(D517&lt;=Quartile!$D$2,"Low rating",D517&lt;=Quartile!$D$3,"Medium rating",D517&lt;=Quartile!$D$4,"High rating",TRUE,"Extra High Rating")</f>
        <v>Extra High Rating</v>
      </c>
      <c r="Y517">
        <f t="shared" si="16"/>
        <v>941.21</v>
      </c>
      <c r="Z517" s="14">
        <f t="shared" si="17"/>
        <v>3.0367490482028782E-2</v>
      </c>
    </row>
    <row r="518" spans="1:26" x14ac:dyDescent="0.25">
      <c r="A518" t="s">
        <v>518</v>
      </c>
      <c r="B518" t="s">
        <v>583</v>
      </c>
      <c r="C518">
        <v>32990</v>
      </c>
      <c r="D518" s="1">
        <v>8.5</v>
      </c>
      <c r="E518">
        <v>1</v>
      </c>
      <c r="F518" t="s">
        <v>72</v>
      </c>
      <c r="G518">
        <v>8</v>
      </c>
      <c r="H518">
        <v>3.2</v>
      </c>
      <c r="I518" s="2">
        <v>4500</v>
      </c>
      <c r="J518">
        <v>1</v>
      </c>
      <c r="K518">
        <v>65</v>
      </c>
      <c r="L518">
        <v>8</v>
      </c>
      <c r="M518">
        <v>128</v>
      </c>
      <c r="N518">
        <v>6.55</v>
      </c>
      <c r="O518">
        <v>120</v>
      </c>
      <c r="P518">
        <v>3</v>
      </c>
      <c r="Q518" t="s">
        <v>73</v>
      </c>
      <c r="R518">
        <v>50</v>
      </c>
      <c r="S518">
        <v>32</v>
      </c>
      <c r="T518">
        <v>0</v>
      </c>
      <c r="U518">
        <v>2400</v>
      </c>
      <c r="V518">
        <v>1080</v>
      </c>
      <c r="W518" t="str" cm="1">
        <f t="array" ref="W518">_xlfn.IFS(smartphones_data_clean!C518&gt;Quartile!$A$4,"💎 Ultra Premium Brand",smartphones_data_clean!C518&gt;Quartile!$A$3,"🪙 Premium Brand",smartphones_data_clean!C518&gt;Quartile!$A$2,"🔥Affordable Brand",TRUE,"✨ Bronze Brand")</f>
        <v>🪙 Premium Brand</v>
      </c>
      <c r="X518" t="str" cm="1">
        <f t="array" ref="X518">_xlfn.IFS(D518&lt;=Quartile!$D$2,"Low rating",D518&lt;=Quartile!$D$3,"Medium rating",D518&lt;=Quartile!$D$4,"High rating",TRUE,"Extra High Rating")</f>
        <v>Extra High Rating</v>
      </c>
      <c r="Y518">
        <f t="shared" si="16"/>
        <v>941.30000000000007</v>
      </c>
      <c r="Z518" s="14">
        <f t="shared" si="17"/>
        <v>2.8532888754167932E-2</v>
      </c>
    </row>
    <row r="519" spans="1:26" x14ac:dyDescent="0.25">
      <c r="A519" t="s">
        <v>518</v>
      </c>
      <c r="B519" t="s">
        <v>584</v>
      </c>
      <c r="C519">
        <v>27999</v>
      </c>
      <c r="D519" s="1">
        <v>8.4</v>
      </c>
      <c r="E519">
        <v>1</v>
      </c>
      <c r="F519" t="s">
        <v>72</v>
      </c>
      <c r="G519">
        <v>8</v>
      </c>
      <c r="H519">
        <v>2.4</v>
      </c>
      <c r="I519" s="2">
        <v>4300</v>
      </c>
      <c r="J519">
        <v>1</v>
      </c>
      <c r="K519">
        <v>65</v>
      </c>
      <c r="L519">
        <v>8</v>
      </c>
      <c r="M519">
        <v>128</v>
      </c>
      <c r="N519">
        <v>6.43</v>
      </c>
      <c r="O519">
        <v>120</v>
      </c>
      <c r="P519">
        <v>3</v>
      </c>
      <c r="Q519" t="s">
        <v>73</v>
      </c>
      <c r="R519">
        <v>64</v>
      </c>
      <c r="S519">
        <v>32</v>
      </c>
      <c r="T519">
        <v>0</v>
      </c>
      <c r="U519">
        <v>2400</v>
      </c>
      <c r="V519">
        <v>1080</v>
      </c>
      <c r="W519" t="str" cm="1">
        <f t="array" ref="W519">_xlfn.IFS(smartphones_data_clean!C519&gt;Quartile!$A$4,"💎 Ultra Premium Brand",smartphones_data_clean!C519&gt;Quartile!$A$3,"🪙 Premium Brand",smartphones_data_clean!C519&gt;Quartile!$A$2,"🔥Affordable Brand",TRUE,"✨ Bronze Brand")</f>
        <v>🪙 Premium Brand</v>
      </c>
      <c r="X519" t="str" cm="1">
        <f t="array" ref="X519">_xlfn.IFS(D519&lt;=Quartile!$D$2,"Low rating",D519&lt;=Quartile!$D$3,"Medium rating",D519&lt;=Quartile!$D$4,"High rating",TRUE,"Extra High Rating")</f>
        <v>High rating</v>
      </c>
      <c r="Y519">
        <f t="shared" si="16"/>
        <v>901.1</v>
      </c>
      <c r="Z519" s="14">
        <f t="shared" si="17"/>
        <v>3.2183292260437875E-2</v>
      </c>
    </row>
    <row r="520" spans="1:26" x14ac:dyDescent="0.25">
      <c r="A520" t="s">
        <v>518</v>
      </c>
      <c r="B520" t="s">
        <v>585</v>
      </c>
      <c r="C520">
        <v>31994</v>
      </c>
      <c r="D520" s="1">
        <v>8.3000000000000007</v>
      </c>
      <c r="E520">
        <v>1</v>
      </c>
      <c r="F520" t="s">
        <v>76</v>
      </c>
      <c r="G520">
        <v>8</v>
      </c>
      <c r="H520">
        <v>2.85</v>
      </c>
      <c r="I520" s="2">
        <v>5000</v>
      </c>
      <c r="J520">
        <v>1</v>
      </c>
      <c r="K520">
        <v>80</v>
      </c>
      <c r="L520">
        <v>8</v>
      </c>
      <c r="M520">
        <v>128</v>
      </c>
      <c r="N520">
        <v>6.7</v>
      </c>
      <c r="O520">
        <v>120</v>
      </c>
      <c r="P520">
        <v>3</v>
      </c>
      <c r="Q520" t="s">
        <v>73</v>
      </c>
      <c r="R520">
        <v>50</v>
      </c>
      <c r="S520">
        <v>16</v>
      </c>
      <c r="T520">
        <v>0</v>
      </c>
      <c r="U520">
        <v>2412</v>
      </c>
      <c r="V520">
        <v>1080</v>
      </c>
      <c r="W520" t="str" cm="1">
        <f t="array" ref="W520">_xlfn.IFS(smartphones_data_clean!C520&gt;Quartile!$A$4,"💎 Ultra Premium Brand",smartphones_data_clean!C520&gt;Quartile!$A$3,"🪙 Premium Brand",smartphones_data_clean!C520&gt;Quartile!$A$2,"🔥Affordable Brand",TRUE,"✨ Bronze Brand")</f>
        <v>🪙 Premium Brand</v>
      </c>
      <c r="X520" t="str" cm="1">
        <f t="array" ref="X520">_xlfn.IFS(D520&lt;=Quartile!$D$2,"Low rating",D520&lt;=Quartile!$D$3,"Medium rating",D520&lt;=Quartile!$D$4,"High rating",TRUE,"Extra High Rating")</f>
        <v>High rating</v>
      </c>
      <c r="Y520">
        <f t="shared" si="16"/>
        <v>1042.7125000000001</v>
      </c>
      <c r="Z520" s="14">
        <f t="shared" si="17"/>
        <v>3.2590876414327688E-2</v>
      </c>
    </row>
    <row r="521" spans="1:26" x14ac:dyDescent="0.25">
      <c r="A521" t="s">
        <v>518</v>
      </c>
      <c r="B521" t="s">
        <v>586</v>
      </c>
      <c r="C521">
        <v>24999</v>
      </c>
      <c r="D521" s="1">
        <v>7.9</v>
      </c>
      <c r="E521">
        <v>1</v>
      </c>
      <c r="F521" t="s">
        <v>72</v>
      </c>
      <c r="G521">
        <v>8</v>
      </c>
      <c r="H521">
        <v>3.2</v>
      </c>
      <c r="I521" s="2">
        <v>5000</v>
      </c>
      <c r="J521">
        <v>1</v>
      </c>
      <c r="K521">
        <v>80</v>
      </c>
      <c r="L521">
        <v>6</v>
      </c>
      <c r="M521">
        <v>128</v>
      </c>
      <c r="N521">
        <v>6.62</v>
      </c>
      <c r="O521">
        <v>120</v>
      </c>
      <c r="P521">
        <v>3</v>
      </c>
      <c r="Q521" t="s">
        <v>73</v>
      </c>
      <c r="R521">
        <v>64</v>
      </c>
      <c r="S521">
        <v>16</v>
      </c>
      <c r="T521">
        <v>0</v>
      </c>
      <c r="U521">
        <v>2400</v>
      </c>
      <c r="V521">
        <v>1080</v>
      </c>
      <c r="W521" t="str" cm="1">
        <f t="array" ref="W521">_xlfn.IFS(smartphones_data_clean!C521&gt;Quartile!$A$4,"💎 Ultra Premium Brand",smartphones_data_clean!C521&gt;Quartile!$A$3,"🪙 Premium Brand",smartphones_data_clean!C521&gt;Quartile!$A$2,"🔥Affordable Brand",TRUE,"✨ Bronze Brand")</f>
        <v>🪙 Premium Brand</v>
      </c>
      <c r="X521" t="str" cm="1">
        <f t="array" ref="X521">_xlfn.IFS(D521&lt;=Quartile!$D$2,"Low rating",D521&lt;=Quartile!$D$3,"Medium rating",D521&lt;=Quartile!$D$4,"High rating",TRUE,"Extra High Rating")</f>
        <v>Medium rating</v>
      </c>
      <c r="Y521">
        <f t="shared" si="16"/>
        <v>1042.4000000000001</v>
      </c>
      <c r="Z521" s="14">
        <f t="shared" si="17"/>
        <v>4.1697667906716272E-2</v>
      </c>
    </row>
    <row r="522" spans="1:26" x14ac:dyDescent="0.25">
      <c r="A522" t="s">
        <v>518</v>
      </c>
      <c r="B522" t="s">
        <v>587</v>
      </c>
      <c r="C522">
        <v>26499</v>
      </c>
      <c r="D522" s="1">
        <v>8.1</v>
      </c>
      <c r="E522">
        <v>1</v>
      </c>
      <c r="F522" t="s">
        <v>72</v>
      </c>
      <c r="G522">
        <v>8</v>
      </c>
      <c r="H522">
        <v>3.2</v>
      </c>
      <c r="I522" s="2">
        <v>5000</v>
      </c>
      <c r="J522">
        <v>1</v>
      </c>
      <c r="K522">
        <v>80</v>
      </c>
      <c r="L522">
        <v>8</v>
      </c>
      <c r="M522">
        <v>128</v>
      </c>
      <c r="N522">
        <v>6.62</v>
      </c>
      <c r="O522">
        <v>120</v>
      </c>
      <c r="P522">
        <v>3</v>
      </c>
      <c r="Q522" t="s">
        <v>73</v>
      </c>
      <c r="R522">
        <v>64</v>
      </c>
      <c r="S522">
        <v>16</v>
      </c>
      <c r="T522">
        <v>0</v>
      </c>
      <c r="U522">
        <v>2400</v>
      </c>
      <c r="V522">
        <v>1080</v>
      </c>
      <c r="W522" t="str" cm="1">
        <f t="array" ref="W522">_xlfn.IFS(smartphones_data_clean!C522&gt;Quartile!$A$4,"💎 Ultra Premium Brand",smartphones_data_clean!C522&gt;Quartile!$A$3,"🪙 Premium Brand",smartphones_data_clean!C522&gt;Quartile!$A$2,"🔥Affordable Brand",TRUE,"✨ Bronze Brand")</f>
        <v>🪙 Premium Brand</v>
      </c>
      <c r="X522" t="str" cm="1">
        <f t="array" ref="X522">_xlfn.IFS(D522&lt;=Quartile!$D$2,"Low rating",D522&lt;=Quartile!$D$3,"Medium rating",D522&lt;=Quartile!$D$4,"High rating",TRUE,"Extra High Rating")</f>
        <v>High rating</v>
      </c>
      <c r="Y522">
        <f t="shared" si="16"/>
        <v>1042.8</v>
      </c>
      <c r="Z522" s="14">
        <f t="shared" si="17"/>
        <v>3.9352428393524284E-2</v>
      </c>
    </row>
    <row r="523" spans="1:26" x14ac:dyDescent="0.25">
      <c r="A523" t="s">
        <v>518</v>
      </c>
      <c r="B523" t="s">
        <v>588</v>
      </c>
      <c r="C523">
        <v>28499</v>
      </c>
      <c r="D523" s="1">
        <v>8.1999999999999993</v>
      </c>
      <c r="E523">
        <v>1</v>
      </c>
      <c r="F523" t="s">
        <v>72</v>
      </c>
      <c r="G523">
        <v>8</v>
      </c>
      <c r="H523">
        <v>3.2</v>
      </c>
      <c r="I523" s="2">
        <v>5000</v>
      </c>
      <c r="J523">
        <v>1</v>
      </c>
      <c r="K523">
        <v>80</v>
      </c>
      <c r="L523">
        <v>8</v>
      </c>
      <c r="M523">
        <v>256</v>
      </c>
      <c r="N523">
        <v>6.62</v>
      </c>
      <c r="O523">
        <v>120</v>
      </c>
      <c r="P523">
        <v>3</v>
      </c>
      <c r="Q523" t="s">
        <v>73</v>
      </c>
      <c r="R523">
        <v>64</v>
      </c>
      <c r="S523">
        <v>16</v>
      </c>
      <c r="T523">
        <v>0</v>
      </c>
      <c r="U523">
        <v>2400</v>
      </c>
      <c r="V523">
        <v>1080</v>
      </c>
      <c r="W523" t="str" cm="1">
        <f t="array" ref="W523">_xlfn.IFS(smartphones_data_clean!C523&gt;Quartile!$A$4,"💎 Ultra Premium Brand",smartphones_data_clean!C523&gt;Quartile!$A$3,"🪙 Premium Brand",smartphones_data_clean!C523&gt;Quartile!$A$2,"🔥Affordable Brand",TRUE,"✨ Bronze Brand")</f>
        <v>🪙 Premium Brand</v>
      </c>
      <c r="X523" t="str" cm="1">
        <f t="array" ref="X523">_xlfn.IFS(D523&lt;=Quartile!$D$2,"Low rating",D523&lt;=Quartile!$D$3,"Medium rating",D523&lt;=Quartile!$D$4,"High rating",TRUE,"Extra High Rating")</f>
        <v>High rating</v>
      </c>
      <c r="Y523">
        <f t="shared" si="16"/>
        <v>1068.4000000000001</v>
      </c>
      <c r="Z523" s="14">
        <f t="shared" si="17"/>
        <v>3.7489034702972039E-2</v>
      </c>
    </row>
    <row r="524" spans="1:26" x14ac:dyDescent="0.25">
      <c r="A524" t="s">
        <v>518</v>
      </c>
      <c r="B524" t="s">
        <v>589</v>
      </c>
      <c r="C524">
        <v>29999</v>
      </c>
      <c r="D524" s="1">
        <v>8</v>
      </c>
      <c r="E524">
        <v>1</v>
      </c>
      <c r="F524" t="s">
        <v>72</v>
      </c>
      <c r="G524">
        <v>8</v>
      </c>
      <c r="H524">
        <v>3</v>
      </c>
      <c r="I524" s="2">
        <v>5000</v>
      </c>
      <c r="J524">
        <v>1</v>
      </c>
      <c r="K524">
        <v>120</v>
      </c>
      <c r="L524">
        <v>8</v>
      </c>
      <c r="M524">
        <v>128</v>
      </c>
      <c r="N524">
        <v>6.73</v>
      </c>
      <c r="O524">
        <v>144</v>
      </c>
      <c r="P524">
        <v>3</v>
      </c>
      <c r="Q524" t="s">
        <v>73</v>
      </c>
      <c r="R524">
        <v>50</v>
      </c>
      <c r="S524">
        <v>16</v>
      </c>
      <c r="T524">
        <v>0</v>
      </c>
      <c r="U524">
        <v>2400</v>
      </c>
      <c r="V524">
        <v>1080</v>
      </c>
      <c r="W524" t="str" cm="1">
        <f t="array" ref="W524">_xlfn.IFS(smartphones_data_clean!C524&gt;Quartile!$A$4,"💎 Ultra Premium Brand",smartphones_data_clean!C524&gt;Quartile!$A$3,"🪙 Premium Brand",smartphones_data_clean!C524&gt;Quartile!$A$2,"🔥Affordable Brand",TRUE,"✨ Bronze Brand")</f>
        <v>🪙 Premium Brand</v>
      </c>
      <c r="X524" t="str" cm="1">
        <f t="array" ref="X524">_xlfn.IFS(D524&lt;=Quartile!$D$2,"Low rating",D524&lt;=Quartile!$D$3,"Medium rating",D524&lt;=Quartile!$D$4,"High rating",TRUE,"Extra High Rating")</f>
        <v>High rating</v>
      </c>
      <c r="Y524">
        <f t="shared" si="16"/>
        <v>1047.95</v>
      </c>
      <c r="Z524" s="14">
        <f t="shared" si="17"/>
        <v>3.4932831094369815E-2</v>
      </c>
    </row>
    <row r="525" spans="1:26" x14ac:dyDescent="0.25">
      <c r="A525" t="s">
        <v>518</v>
      </c>
      <c r="B525" t="s">
        <v>590</v>
      </c>
      <c r="C525">
        <v>34999</v>
      </c>
      <c r="D525" s="1">
        <v>8.3000000000000007</v>
      </c>
      <c r="E525">
        <v>1</v>
      </c>
      <c r="F525" t="s">
        <v>72</v>
      </c>
      <c r="G525">
        <v>8</v>
      </c>
      <c r="H525">
        <v>3.2</v>
      </c>
      <c r="I525" s="2">
        <v>4600</v>
      </c>
      <c r="J525">
        <v>1</v>
      </c>
      <c r="K525">
        <v>240</v>
      </c>
      <c r="L525">
        <v>8</v>
      </c>
      <c r="M525">
        <v>128</v>
      </c>
      <c r="N525">
        <v>6.7</v>
      </c>
      <c r="O525">
        <v>120</v>
      </c>
      <c r="P525">
        <v>3</v>
      </c>
      <c r="Q525" t="s">
        <v>73</v>
      </c>
      <c r="R525">
        <v>50</v>
      </c>
      <c r="S525">
        <v>16</v>
      </c>
      <c r="T525">
        <v>0</v>
      </c>
      <c r="U525">
        <v>2412</v>
      </c>
      <c r="V525">
        <v>1080</v>
      </c>
      <c r="W525" t="str" cm="1">
        <f t="array" ref="W525">_xlfn.IFS(smartphones_data_clean!C525&gt;Quartile!$A$4,"💎 Ultra Premium Brand",smartphones_data_clean!C525&gt;Quartile!$A$3,"🪙 Premium Brand",smartphones_data_clean!C525&gt;Quartile!$A$2,"🔥Affordable Brand",TRUE,"✨ Bronze Brand")</f>
        <v>🪙 Premium Brand</v>
      </c>
      <c r="X525" t="str" cm="1">
        <f t="array" ref="X525">_xlfn.IFS(D525&lt;=Quartile!$D$2,"Low rating",D525&lt;=Quartile!$D$3,"Medium rating",D525&lt;=Quartile!$D$4,"High rating",TRUE,"Extra High Rating")</f>
        <v>High rating</v>
      </c>
      <c r="Y525">
        <f t="shared" si="16"/>
        <v>978.80000000000007</v>
      </c>
      <c r="Z525" s="14">
        <f t="shared" si="17"/>
        <v>2.7966513328952256E-2</v>
      </c>
    </row>
    <row r="526" spans="1:26" x14ac:dyDescent="0.25">
      <c r="A526" t="s">
        <v>518</v>
      </c>
      <c r="B526" t="s">
        <v>591</v>
      </c>
      <c r="C526">
        <v>31999</v>
      </c>
      <c r="D526" s="1">
        <v>8.1999999999999993</v>
      </c>
      <c r="E526">
        <v>1</v>
      </c>
      <c r="F526" t="s">
        <v>72</v>
      </c>
      <c r="G526">
        <v>8</v>
      </c>
      <c r="H526">
        <v>3.2</v>
      </c>
      <c r="I526" s="2">
        <v>5000</v>
      </c>
      <c r="J526">
        <v>1</v>
      </c>
      <c r="K526">
        <v>65</v>
      </c>
      <c r="L526">
        <v>8</v>
      </c>
      <c r="M526">
        <v>128</v>
      </c>
      <c r="N526">
        <v>6.62</v>
      </c>
      <c r="O526">
        <v>120</v>
      </c>
      <c r="P526">
        <v>3</v>
      </c>
      <c r="Q526" t="s">
        <v>73</v>
      </c>
      <c r="R526">
        <v>64</v>
      </c>
      <c r="S526">
        <v>16</v>
      </c>
      <c r="T526">
        <v>0</v>
      </c>
      <c r="U526">
        <v>1080</v>
      </c>
      <c r="V526">
        <v>2400</v>
      </c>
      <c r="W526" t="str" cm="1">
        <f t="array" ref="W526">_xlfn.IFS(smartphones_data_clean!C526&gt;Quartile!$A$4,"💎 Ultra Premium Brand",smartphones_data_clean!C526&gt;Quartile!$A$3,"🪙 Premium Brand",smartphones_data_clean!C526&gt;Quartile!$A$2,"🔥Affordable Brand",TRUE,"✨ Bronze Brand")</f>
        <v>🪙 Premium Brand</v>
      </c>
      <c r="X526" t="str" cm="1">
        <f t="array" ref="X526">_xlfn.IFS(D526&lt;=Quartile!$D$2,"Low rating",D526&lt;=Quartile!$D$3,"Medium rating",D526&lt;=Quartile!$D$4,"High rating",TRUE,"Extra High Rating")</f>
        <v>High rating</v>
      </c>
      <c r="Y526">
        <f t="shared" si="16"/>
        <v>1041.3</v>
      </c>
      <c r="Z526" s="14">
        <f t="shared" si="17"/>
        <v>3.2541641926310198E-2</v>
      </c>
    </row>
    <row r="527" spans="1:26" x14ac:dyDescent="0.25">
      <c r="A527" t="s">
        <v>518</v>
      </c>
      <c r="B527" t="s">
        <v>592</v>
      </c>
      <c r="C527">
        <v>10499</v>
      </c>
      <c r="D527" s="1">
        <v>7.2</v>
      </c>
      <c r="E527">
        <v>0</v>
      </c>
      <c r="F527" t="s">
        <v>83</v>
      </c>
      <c r="G527">
        <v>8</v>
      </c>
      <c r="H527">
        <v>2</v>
      </c>
      <c r="I527" s="2">
        <v>6000</v>
      </c>
      <c r="J527">
        <v>1</v>
      </c>
      <c r="K527">
        <v>18</v>
      </c>
      <c r="L527">
        <v>4</v>
      </c>
      <c r="M527">
        <v>64</v>
      </c>
      <c r="N527">
        <v>6.5</v>
      </c>
      <c r="O527">
        <v>60</v>
      </c>
      <c r="P527">
        <v>3</v>
      </c>
      <c r="Q527" t="s">
        <v>73</v>
      </c>
      <c r="R527">
        <v>48</v>
      </c>
      <c r="S527">
        <v>8</v>
      </c>
      <c r="T527">
        <v>1</v>
      </c>
      <c r="U527">
        <v>1600</v>
      </c>
      <c r="V527">
        <v>720</v>
      </c>
      <c r="W527" t="str" cm="1">
        <f t="array" ref="W527">_xlfn.IFS(smartphones_data_clean!C527&gt;Quartile!$A$4,"💎 Ultra Premium Brand",smartphones_data_clean!C527&gt;Quartile!$A$3,"🪙 Premium Brand",smartphones_data_clean!C527&gt;Quartile!$A$2,"🔥Affordable Brand",TRUE,"✨ Bronze Brand")</f>
        <v>✨ Bronze Brand</v>
      </c>
      <c r="X527" t="str" cm="1">
        <f t="array" ref="X527">_xlfn.IFS(D527&lt;=Quartile!$D$2,"Low rating",D527&lt;=Quartile!$D$3,"Medium rating",D527&lt;=Quartile!$D$4,"High rating",TRUE,"Extra High Rating")</f>
        <v>Low rating</v>
      </c>
      <c r="Y527">
        <f t="shared" si="16"/>
        <v>1219.6999999999998</v>
      </c>
      <c r="Z527" s="14">
        <f t="shared" si="17"/>
        <v>0.11617296885417656</v>
      </c>
    </row>
    <row r="528" spans="1:26" x14ac:dyDescent="0.25">
      <c r="A528" t="s">
        <v>518</v>
      </c>
      <c r="B528" t="s">
        <v>593</v>
      </c>
      <c r="C528">
        <v>16999</v>
      </c>
      <c r="D528" s="1">
        <v>8</v>
      </c>
      <c r="E528">
        <v>1</v>
      </c>
      <c r="F528" t="s">
        <v>76</v>
      </c>
      <c r="G528">
        <v>8</v>
      </c>
      <c r="H528">
        <v>2.2000000000000002</v>
      </c>
      <c r="I528" s="2">
        <v>5000</v>
      </c>
      <c r="J528">
        <v>1</v>
      </c>
      <c r="K528">
        <v>18</v>
      </c>
      <c r="L528">
        <v>6</v>
      </c>
      <c r="M528">
        <v>128</v>
      </c>
      <c r="N528">
        <v>6.5</v>
      </c>
      <c r="O528">
        <v>90</v>
      </c>
      <c r="P528">
        <v>3</v>
      </c>
      <c r="Q528" t="s">
        <v>73</v>
      </c>
      <c r="R528">
        <v>48</v>
      </c>
      <c r="S528">
        <v>16</v>
      </c>
      <c r="T528">
        <v>1</v>
      </c>
      <c r="U528">
        <v>2400</v>
      </c>
      <c r="V528">
        <v>1080</v>
      </c>
      <c r="W528" t="str" cm="1">
        <f t="array" ref="W528">_xlfn.IFS(smartphones_data_clean!C528&gt;Quartile!$A$4,"💎 Ultra Premium Brand",smartphones_data_clean!C528&gt;Quartile!$A$3,"🪙 Premium Brand",smartphones_data_clean!C528&gt;Quartile!$A$2,"🔥Affordable Brand",TRUE,"✨ Bronze Brand")</f>
        <v>🔥Affordable Brand</v>
      </c>
      <c r="X528" t="str" cm="1">
        <f t="array" ref="X528">_xlfn.IFS(D528&lt;=Quartile!$D$2,"Low rating",D528&lt;=Quartile!$D$3,"Medium rating",D528&lt;=Quartile!$D$4,"High rating",TRUE,"Extra High Rating")</f>
        <v>High rating</v>
      </c>
      <c r="Y528">
        <f t="shared" si="16"/>
        <v>1034.45</v>
      </c>
      <c r="Z528" s="14">
        <f t="shared" si="17"/>
        <v>6.0853579622330727E-2</v>
      </c>
    </row>
    <row r="529" spans="1:26" x14ac:dyDescent="0.25">
      <c r="A529" t="s">
        <v>518</v>
      </c>
      <c r="B529" t="s">
        <v>594</v>
      </c>
      <c r="C529">
        <v>19999</v>
      </c>
      <c r="D529" s="1">
        <v>8.3000000000000007</v>
      </c>
      <c r="E529">
        <v>1</v>
      </c>
      <c r="F529" t="s">
        <v>76</v>
      </c>
      <c r="G529">
        <v>8</v>
      </c>
      <c r="H529">
        <v>2.4</v>
      </c>
      <c r="I529" s="2">
        <v>5000</v>
      </c>
      <c r="J529">
        <v>1</v>
      </c>
      <c r="K529">
        <v>30</v>
      </c>
      <c r="L529">
        <v>8</v>
      </c>
      <c r="M529">
        <v>128</v>
      </c>
      <c r="N529">
        <v>6.5</v>
      </c>
      <c r="O529">
        <v>120</v>
      </c>
      <c r="P529">
        <v>3</v>
      </c>
      <c r="Q529" t="s">
        <v>73</v>
      </c>
      <c r="R529">
        <v>48</v>
      </c>
      <c r="S529">
        <v>16</v>
      </c>
      <c r="T529">
        <v>1</v>
      </c>
      <c r="U529">
        <v>2400</v>
      </c>
      <c r="V529">
        <v>1080</v>
      </c>
      <c r="W529" t="str" cm="1">
        <f t="array" ref="W529">_xlfn.IFS(smartphones_data_clean!C529&gt;Quartile!$A$4,"💎 Ultra Premium Brand",smartphones_data_clean!C529&gt;Quartile!$A$3,"🪙 Premium Brand",smartphones_data_clean!C529&gt;Quartile!$A$2,"🔥Affordable Brand",TRUE,"✨ Bronze Brand")</f>
        <v>🪙 Premium Brand</v>
      </c>
      <c r="X529" t="str" cm="1">
        <f t="array" ref="X529">_xlfn.IFS(D529&lt;=Quartile!$D$2,"Low rating",D529&lt;=Quartile!$D$3,"Medium rating",D529&lt;=Quartile!$D$4,"High rating",TRUE,"Extra High Rating")</f>
        <v>High rating</v>
      </c>
      <c r="Y529">
        <f t="shared" si="16"/>
        <v>1037.5999999999999</v>
      </c>
      <c r="Z529" s="14">
        <f t="shared" si="17"/>
        <v>5.1882594129706479E-2</v>
      </c>
    </row>
    <row r="530" spans="1:26" x14ac:dyDescent="0.25">
      <c r="A530" t="s">
        <v>518</v>
      </c>
      <c r="B530" t="s">
        <v>595</v>
      </c>
      <c r="C530">
        <v>10999</v>
      </c>
      <c r="D530" s="1">
        <v>7.4</v>
      </c>
      <c r="E530">
        <v>0</v>
      </c>
      <c r="F530" t="s">
        <v>83</v>
      </c>
      <c r="G530">
        <v>8</v>
      </c>
      <c r="H530">
        <v>2</v>
      </c>
      <c r="I530" s="2">
        <v>5000</v>
      </c>
      <c r="J530">
        <v>1</v>
      </c>
      <c r="K530">
        <v>33</v>
      </c>
      <c r="L530">
        <v>4</v>
      </c>
      <c r="M530">
        <v>64</v>
      </c>
      <c r="N530">
        <v>6.6</v>
      </c>
      <c r="O530">
        <v>120</v>
      </c>
      <c r="P530">
        <v>3</v>
      </c>
      <c r="Q530" t="s">
        <v>73</v>
      </c>
      <c r="R530">
        <v>50</v>
      </c>
      <c r="S530">
        <v>16</v>
      </c>
      <c r="T530">
        <v>1</v>
      </c>
      <c r="U530">
        <v>2412</v>
      </c>
      <c r="V530">
        <v>1080</v>
      </c>
      <c r="W530" t="str" cm="1">
        <f t="array" ref="W530">_xlfn.IFS(smartphones_data_clean!C530&gt;Quartile!$A$4,"💎 Ultra Premium Brand",smartphones_data_clean!C530&gt;Quartile!$A$3,"🪙 Premium Brand",smartphones_data_clean!C530&gt;Quartile!$A$2,"🔥Affordable Brand",TRUE,"✨ Bronze Brand")</f>
        <v>✨ Bronze Brand</v>
      </c>
      <c r="X530" t="str" cm="1">
        <f t="array" ref="X530">_xlfn.IFS(D530&lt;=Quartile!$D$2,"Low rating",D530&lt;=Quartile!$D$3,"Medium rating",D530&lt;=Quartile!$D$4,"High rating",TRUE,"Extra High Rating")</f>
        <v>Low rating</v>
      </c>
      <c r="Y530">
        <f t="shared" si="16"/>
        <v>1024.1999999999998</v>
      </c>
      <c r="Z530" s="14">
        <f t="shared" si="17"/>
        <v>9.3117556141467384E-2</v>
      </c>
    </row>
    <row r="531" spans="1:26" x14ac:dyDescent="0.25">
      <c r="A531" t="s">
        <v>518</v>
      </c>
      <c r="B531" t="s">
        <v>596</v>
      </c>
      <c r="C531">
        <v>15499</v>
      </c>
      <c r="D531" s="1">
        <v>7.7</v>
      </c>
      <c r="E531">
        <v>0</v>
      </c>
      <c r="F531" t="s">
        <v>83</v>
      </c>
      <c r="G531">
        <v>8</v>
      </c>
      <c r="H531">
        <v>2</v>
      </c>
      <c r="I531" s="2">
        <v>5000</v>
      </c>
      <c r="J531">
        <v>1</v>
      </c>
      <c r="K531">
        <v>33</v>
      </c>
      <c r="L531">
        <v>6</v>
      </c>
      <c r="M531">
        <v>128</v>
      </c>
      <c r="N531">
        <v>6.6</v>
      </c>
      <c r="O531">
        <v>120</v>
      </c>
      <c r="P531">
        <v>3</v>
      </c>
      <c r="Q531" t="s">
        <v>73</v>
      </c>
      <c r="R531">
        <v>50</v>
      </c>
      <c r="S531">
        <v>16</v>
      </c>
      <c r="T531">
        <v>1</v>
      </c>
      <c r="U531">
        <v>2412</v>
      </c>
      <c r="V531">
        <v>1080</v>
      </c>
      <c r="W531" t="str" cm="1">
        <f t="array" ref="W531">_xlfn.IFS(smartphones_data_clean!C531&gt;Quartile!$A$4,"💎 Ultra Premium Brand",smartphones_data_clean!C531&gt;Quartile!$A$3,"🪙 Premium Brand",smartphones_data_clean!C531&gt;Quartile!$A$2,"🔥Affordable Brand",TRUE,"✨ Bronze Brand")</f>
        <v>🔥Affordable Brand</v>
      </c>
      <c r="X531" t="str" cm="1">
        <f t="array" ref="X531">_xlfn.IFS(D531&lt;=Quartile!$D$2,"Low rating",D531&lt;=Quartile!$D$3,"Medium rating",D531&lt;=Quartile!$D$4,"High rating",TRUE,"Extra High Rating")</f>
        <v>Medium rating</v>
      </c>
      <c r="Y531">
        <f t="shared" si="16"/>
        <v>1037.3999999999999</v>
      </c>
      <c r="Z531" s="14">
        <f t="shared" si="17"/>
        <v>6.6933350538744427E-2</v>
      </c>
    </row>
    <row r="532" spans="1:26" x14ac:dyDescent="0.25">
      <c r="A532" t="s">
        <v>518</v>
      </c>
      <c r="B532" t="s">
        <v>597</v>
      </c>
      <c r="C532">
        <v>17999</v>
      </c>
      <c r="D532" s="1">
        <v>7.9</v>
      </c>
      <c r="E532">
        <v>1</v>
      </c>
      <c r="F532" t="s">
        <v>76</v>
      </c>
      <c r="G532">
        <v>8</v>
      </c>
      <c r="H532">
        <v>2.4</v>
      </c>
      <c r="I532" s="2">
        <v>5000</v>
      </c>
      <c r="J532">
        <v>1</v>
      </c>
      <c r="K532">
        <v>33</v>
      </c>
      <c r="L532">
        <v>6</v>
      </c>
      <c r="M532">
        <v>128</v>
      </c>
      <c r="N532">
        <v>6.6</v>
      </c>
      <c r="O532">
        <v>90</v>
      </c>
      <c r="P532">
        <v>3</v>
      </c>
      <c r="Q532" t="s">
        <v>73</v>
      </c>
      <c r="R532">
        <v>48</v>
      </c>
      <c r="S532">
        <v>16</v>
      </c>
      <c r="T532">
        <v>1</v>
      </c>
      <c r="U532">
        <v>2400</v>
      </c>
      <c r="V532">
        <v>1080</v>
      </c>
      <c r="W532" t="str" cm="1">
        <f t="array" ref="W532">_xlfn.IFS(smartphones_data_clean!C532&gt;Quartile!$A$4,"💎 Ultra Premium Brand",smartphones_data_clean!C532&gt;Quartile!$A$3,"🪙 Premium Brand",smartphones_data_clean!C532&gt;Quartile!$A$2,"🔥Affordable Brand",TRUE,"✨ Bronze Brand")</f>
        <v>🔥Affordable Brand</v>
      </c>
      <c r="X532" t="str" cm="1">
        <f t="array" ref="X532">_xlfn.IFS(D532&lt;=Quartile!$D$2,"Low rating",D532&lt;=Quartile!$D$3,"Medium rating",D532&lt;=Quartile!$D$4,"High rating",TRUE,"Extra High Rating")</f>
        <v>Medium rating</v>
      </c>
      <c r="Y532">
        <f t="shared" si="16"/>
        <v>1036</v>
      </c>
      <c r="Z532" s="14">
        <f t="shared" si="17"/>
        <v>5.7558753264070228E-2</v>
      </c>
    </row>
    <row r="533" spans="1:26" x14ac:dyDescent="0.25">
      <c r="A533" t="s">
        <v>518</v>
      </c>
      <c r="B533" t="s">
        <v>598</v>
      </c>
      <c r="C533">
        <v>14999</v>
      </c>
      <c r="D533" s="1">
        <v>7.6</v>
      </c>
      <c r="E533">
        <v>1</v>
      </c>
      <c r="F533" t="s">
        <v>76</v>
      </c>
      <c r="G533">
        <v>8</v>
      </c>
      <c r="H533">
        <v>2.4</v>
      </c>
      <c r="I533" s="2">
        <v>5000</v>
      </c>
      <c r="J533">
        <v>1</v>
      </c>
      <c r="K533">
        <v>33</v>
      </c>
      <c r="L533">
        <v>4</v>
      </c>
      <c r="M533">
        <v>128</v>
      </c>
      <c r="N533">
        <v>6.6</v>
      </c>
      <c r="O533">
        <v>90</v>
      </c>
      <c r="P533">
        <v>3</v>
      </c>
      <c r="Q533" t="s">
        <v>73</v>
      </c>
      <c r="R533">
        <v>48</v>
      </c>
      <c r="S533">
        <v>16</v>
      </c>
      <c r="T533">
        <v>1</v>
      </c>
      <c r="U533">
        <v>2400</v>
      </c>
      <c r="V533">
        <v>1080</v>
      </c>
      <c r="W533" t="str" cm="1">
        <f t="array" ref="W533">_xlfn.IFS(smartphones_data_clean!C533&gt;Quartile!$A$4,"💎 Ultra Premium Brand",smartphones_data_clean!C533&gt;Quartile!$A$3,"🪙 Premium Brand",smartphones_data_clean!C533&gt;Quartile!$A$2,"🔥Affordable Brand",TRUE,"✨ Bronze Brand")</f>
        <v>🔥Affordable Brand</v>
      </c>
      <c r="X533" t="str" cm="1">
        <f t="array" ref="X533">_xlfn.IFS(D533&lt;=Quartile!$D$2,"Low rating",D533&lt;=Quartile!$D$3,"Medium rating",D533&lt;=Quartile!$D$4,"High rating",TRUE,"Extra High Rating")</f>
        <v>Medium rating</v>
      </c>
      <c r="Y533">
        <f t="shared" si="16"/>
        <v>1035.5999999999999</v>
      </c>
      <c r="Z533" s="14">
        <f t="shared" si="17"/>
        <v>6.9044602973531558E-2</v>
      </c>
    </row>
    <row r="534" spans="1:26" x14ac:dyDescent="0.25">
      <c r="A534" t="s">
        <v>518</v>
      </c>
      <c r="B534" t="s">
        <v>599</v>
      </c>
      <c r="C534">
        <v>13499</v>
      </c>
      <c r="D534" s="1">
        <v>7.5</v>
      </c>
      <c r="E534">
        <v>1</v>
      </c>
      <c r="F534" t="s">
        <v>76</v>
      </c>
      <c r="G534">
        <v>8</v>
      </c>
      <c r="H534">
        <v>2.4</v>
      </c>
      <c r="I534" s="2">
        <v>5000</v>
      </c>
      <c r="J534">
        <v>1</v>
      </c>
      <c r="K534">
        <v>33</v>
      </c>
      <c r="L534">
        <v>4</v>
      </c>
      <c r="M534">
        <v>64</v>
      </c>
      <c r="N534">
        <v>6.6</v>
      </c>
      <c r="O534">
        <v>90</v>
      </c>
      <c r="P534">
        <v>3</v>
      </c>
      <c r="Q534" t="s">
        <v>73</v>
      </c>
      <c r="R534">
        <v>48</v>
      </c>
      <c r="S534">
        <v>16</v>
      </c>
      <c r="T534">
        <v>1</v>
      </c>
      <c r="U534">
        <v>2400</v>
      </c>
      <c r="V534">
        <v>1080</v>
      </c>
      <c r="W534" t="str" cm="1">
        <f t="array" ref="W534">_xlfn.IFS(smartphones_data_clean!C534&gt;Quartile!$A$4,"💎 Ultra Premium Brand",smartphones_data_clean!C534&gt;Quartile!$A$3,"🪙 Premium Brand",smartphones_data_clean!C534&gt;Quartile!$A$2,"🔥Affordable Brand",TRUE,"✨ Bronze Brand")</f>
        <v>🔥Affordable Brand</v>
      </c>
      <c r="X534" t="str" cm="1">
        <f t="array" ref="X534">_xlfn.IFS(D534&lt;=Quartile!$D$2,"Low rating",D534&lt;=Quartile!$D$3,"Medium rating",D534&lt;=Quartile!$D$4,"High rating",TRUE,"Extra High Rating")</f>
        <v>Low rating</v>
      </c>
      <c r="Y534">
        <f t="shared" si="16"/>
        <v>1022.7999999999998</v>
      </c>
      <c r="Z534" s="14">
        <f t="shared" si="17"/>
        <v>7.5768575450033321E-2</v>
      </c>
    </row>
    <row r="535" spans="1:26" x14ac:dyDescent="0.25">
      <c r="A535" t="s">
        <v>518</v>
      </c>
      <c r="B535" t="s">
        <v>600</v>
      </c>
      <c r="C535">
        <v>20490</v>
      </c>
      <c r="D535" s="1">
        <v>8.1</v>
      </c>
      <c r="E535">
        <v>1</v>
      </c>
      <c r="F535" t="s">
        <v>76</v>
      </c>
      <c r="G535">
        <v>8</v>
      </c>
      <c r="H535">
        <v>2.5</v>
      </c>
      <c r="I535" s="2">
        <v>5000</v>
      </c>
      <c r="J535">
        <v>1</v>
      </c>
      <c r="K535">
        <v>33</v>
      </c>
      <c r="L535">
        <v>6</v>
      </c>
      <c r="M535">
        <v>128</v>
      </c>
      <c r="N535">
        <v>6.4</v>
      </c>
      <c r="O535">
        <v>90</v>
      </c>
      <c r="P535">
        <v>3</v>
      </c>
      <c r="Q535" t="s">
        <v>73</v>
      </c>
      <c r="R535">
        <v>48</v>
      </c>
      <c r="S535">
        <v>16</v>
      </c>
      <c r="T535">
        <v>1</v>
      </c>
      <c r="U535">
        <v>2400</v>
      </c>
      <c r="V535">
        <v>1080</v>
      </c>
      <c r="W535" t="str" cm="1">
        <f t="array" ref="W535">_xlfn.IFS(smartphones_data_clean!C535&gt;Quartile!$A$4,"💎 Ultra Premium Brand",smartphones_data_clean!C535&gt;Quartile!$A$3,"🪙 Premium Brand",smartphones_data_clean!C535&gt;Quartile!$A$2,"🔥Affordable Brand",TRUE,"✨ Bronze Brand")</f>
        <v>🪙 Premium Brand</v>
      </c>
      <c r="X535" t="str" cm="1">
        <f t="array" ref="X535">_xlfn.IFS(D535&lt;=Quartile!$D$2,"Low rating",D535&lt;=Quartile!$D$3,"Medium rating",D535&lt;=Quartile!$D$4,"High rating",TRUE,"Extra High Rating")</f>
        <v>High rating</v>
      </c>
      <c r="Y535">
        <f t="shared" si="16"/>
        <v>1036.0249999999999</v>
      </c>
      <c r="Z535" s="14">
        <f t="shared" si="17"/>
        <v>5.0562469497315757E-2</v>
      </c>
    </row>
    <row r="536" spans="1:26" x14ac:dyDescent="0.25">
      <c r="A536" t="s">
        <v>518</v>
      </c>
      <c r="B536" t="s">
        <v>601</v>
      </c>
      <c r="C536">
        <v>22999</v>
      </c>
      <c r="D536" s="1">
        <v>8.3000000000000007</v>
      </c>
      <c r="E536">
        <v>1</v>
      </c>
      <c r="F536" t="s">
        <v>76</v>
      </c>
      <c r="G536">
        <v>8</v>
      </c>
      <c r="H536">
        <v>2.5</v>
      </c>
      <c r="I536" s="2">
        <v>5000</v>
      </c>
      <c r="J536">
        <v>1</v>
      </c>
      <c r="K536">
        <v>33</v>
      </c>
      <c r="L536">
        <v>8</v>
      </c>
      <c r="M536">
        <v>128</v>
      </c>
      <c r="N536">
        <v>6.4</v>
      </c>
      <c r="O536">
        <v>90</v>
      </c>
      <c r="P536">
        <v>3</v>
      </c>
      <c r="Q536" t="s">
        <v>73</v>
      </c>
      <c r="R536">
        <v>48</v>
      </c>
      <c r="S536">
        <v>16</v>
      </c>
      <c r="T536">
        <v>1</v>
      </c>
      <c r="U536">
        <v>2400</v>
      </c>
      <c r="V536">
        <v>1080</v>
      </c>
      <c r="W536" t="str" cm="1">
        <f t="array" ref="W536">_xlfn.IFS(smartphones_data_clean!C536&gt;Quartile!$A$4,"💎 Ultra Premium Brand",smartphones_data_clean!C536&gt;Quartile!$A$3,"🪙 Premium Brand",smartphones_data_clean!C536&gt;Quartile!$A$2,"🔥Affordable Brand",TRUE,"✨ Bronze Brand")</f>
        <v>🪙 Premium Brand</v>
      </c>
      <c r="X536" t="str" cm="1">
        <f t="array" ref="X536">_xlfn.IFS(D536&lt;=Quartile!$D$2,"Low rating",D536&lt;=Quartile!$D$3,"Medium rating",D536&lt;=Quartile!$D$4,"High rating",TRUE,"Extra High Rating")</f>
        <v>High rating</v>
      </c>
      <c r="Y536">
        <f t="shared" si="16"/>
        <v>1036.425</v>
      </c>
      <c r="Z536" s="14">
        <f t="shared" si="17"/>
        <v>4.506391582242706E-2</v>
      </c>
    </row>
    <row r="537" spans="1:26" x14ac:dyDescent="0.25">
      <c r="A537" t="s">
        <v>518</v>
      </c>
      <c r="B537" t="s">
        <v>602</v>
      </c>
      <c r="C537">
        <v>11499</v>
      </c>
      <c r="D537" s="1">
        <v>7.1</v>
      </c>
      <c r="E537">
        <v>0</v>
      </c>
      <c r="F537" t="s">
        <v>83</v>
      </c>
      <c r="G537">
        <v>8</v>
      </c>
      <c r="H537">
        <v>2</v>
      </c>
      <c r="I537" s="2">
        <v>6000</v>
      </c>
      <c r="J537">
        <v>1</v>
      </c>
      <c r="K537">
        <v>18</v>
      </c>
      <c r="L537">
        <v>4</v>
      </c>
      <c r="M537">
        <v>64</v>
      </c>
      <c r="N537">
        <v>6.5</v>
      </c>
      <c r="O537">
        <v>60</v>
      </c>
      <c r="P537">
        <v>3</v>
      </c>
      <c r="Q537" t="s">
        <v>73</v>
      </c>
      <c r="R537">
        <v>50</v>
      </c>
      <c r="S537">
        <v>8</v>
      </c>
      <c r="T537">
        <v>1</v>
      </c>
      <c r="U537">
        <v>1600</v>
      </c>
      <c r="V537">
        <v>720</v>
      </c>
      <c r="W537" t="str" cm="1">
        <f t="array" ref="W537">_xlfn.IFS(smartphones_data_clean!C537&gt;Quartile!$A$4,"💎 Ultra Premium Brand",smartphones_data_clean!C537&gt;Quartile!$A$3,"🪙 Premium Brand",smartphones_data_clean!C537&gt;Quartile!$A$2,"🔥Affordable Brand",TRUE,"✨ Bronze Brand")</f>
        <v>✨ Bronze Brand</v>
      </c>
      <c r="X537" t="str" cm="1">
        <f t="array" ref="X537">_xlfn.IFS(D537&lt;=Quartile!$D$2,"Low rating",D537&lt;=Quartile!$D$3,"Medium rating",D537&lt;=Quartile!$D$4,"High rating",TRUE,"Extra High Rating")</f>
        <v>Low rating</v>
      </c>
      <c r="Y537">
        <f t="shared" si="16"/>
        <v>1219.6999999999998</v>
      </c>
      <c r="Z537" s="14">
        <f t="shared" si="17"/>
        <v>0.10607009305156968</v>
      </c>
    </row>
    <row r="538" spans="1:26" x14ac:dyDescent="0.25">
      <c r="A538" t="s">
        <v>518</v>
      </c>
      <c r="B538" t="s">
        <v>603</v>
      </c>
      <c r="C538">
        <v>11399</v>
      </c>
      <c r="D538" s="1">
        <v>7.3</v>
      </c>
      <c r="E538">
        <v>0</v>
      </c>
      <c r="F538" t="s">
        <v>97</v>
      </c>
      <c r="G538">
        <v>8</v>
      </c>
      <c r="H538">
        <v>1.82</v>
      </c>
      <c r="I538" s="2">
        <v>5000</v>
      </c>
      <c r="J538">
        <v>1</v>
      </c>
      <c r="K538">
        <v>18</v>
      </c>
      <c r="L538">
        <v>4</v>
      </c>
      <c r="M538">
        <v>64</v>
      </c>
      <c r="N538">
        <v>6.6</v>
      </c>
      <c r="O538">
        <v>60</v>
      </c>
      <c r="P538">
        <v>3</v>
      </c>
      <c r="Q538" t="s">
        <v>73</v>
      </c>
      <c r="R538">
        <v>50</v>
      </c>
      <c r="S538">
        <v>8</v>
      </c>
      <c r="T538">
        <v>1</v>
      </c>
      <c r="U538">
        <v>2408</v>
      </c>
      <c r="V538">
        <v>1080</v>
      </c>
      <c r="W538" t="str" cm="1">
        <f t="array" ref="W538">_xlfn.IFS(smartphones_data_clean!C538&gt;Quartile!$A$4,"💎 Ultra Premium Brand",smartphones_data_clean!C538&gt;Quartile!$A$3,"🪙 Premium Brand",smartphones_data_clean!C538&gt;Quartile!$A$2,"🔥Affordable Brand",TRUE,"✨ Bronze Brand")</f>
        <v>✨ Bronze Brand</v>
      </c>
      <c r="X538" t="str" cm="1">
        <f t="array" ref="X538">_xlfn.IFS(D538&lt;=Quartile!$D$2,"Low rating",D538&lt;=Quartile!$D$3,"Medium rating",D538&lt;=Quartile!$D$4,"High rating",TRUE,"Extra High Rating")</f>
        <v>Low rating</v>
      </c>
      <c r="Y538">
        <f t="shared" si="16"/>
        <v>1019.6549999999999</v>
      </c>
      <c r="Z538" s="14">
        <f t="shared" si="17"/>
        <v>8.9451267655057454E-2</v>
      </c>
    </row>
    <row r="539" spans="1:26" x14ac:dyDescent="0.25">
      <c r="A539" t="s">
        <v>518</v>
      </c>
      <c r="B539" t="s">
        <v>604</v>
      </c>
      <c r="C539">
        <v>11879</v>
      </c>
      <c r="D539" s="1">
        <v>7.4</v>
      </c>
      <c r="E539">
        <v>0</v>
      </c>
      <c r="F539" t="s">
        <v>97</v>
      </c>
      <c r="G539">
        <v>8</v>
      </c>
      <c r="H539">
        <v>1.82</v>
      </c>
      <c r="I539" s="2">
        <v>5000</v>
      </c>
      <c r="J539">
        <v>1</v>
      </c>
      <c r="K539">
        <v>18</v>
      </c>
      <c r="L539">
        <v>4</v>
      </c>
      <c r="M539">
        <v>128</v>
      </c>
      <c r="N539">
        <v>6.6</v>
      </c>
      <c r="O539">
        <v>60</v>
      </c>
      <c r="P539">
        <v>3</v>
      </c>
      <c r="Q539" t="s">
        <v>73</v>
      </c>
      <c r="R539">
        <v>50</v>
      </c>
      <c r="S539">
        <v>8</v>
      </c>
      <c r="T539">
        <v>1</v>
      </c>
      <c r="U539">
        <v>2408</v>
      </c>
      <c r="V539">
        <v>1080</v>
      </c>
      <c r="W539" t="str" cm="1">
        <f t="array" ref="W539">_xlfn.IFS(smartphones_data_clean!C539&gt;Quartile!$A$4,"💎 Ultra Premium Brand",smartphones_data_clean!C539&gt;Quartile!$A$3,"🪙 Premium Brand",smartphones_data_clean!C539&gt;Quartile!$A$2,"🔥Affordable Brand",TRUE,"✨ Bronze Brand")</f>
        <v>✨ Bronze Brand</v>
      </c>
      <c r="X539" t="str" cm="1">
        <f t="array" ref="X539">_xlfn.IFS(D539&lt;=Quartile!$D$2,"Low rating",D539&lt;=Quartile!$D$3,"Medium rating",D539&lt;=Quartile!$D$4,"High rating",TRUE,"Extra High Rating")</f>
        <v>Low rating</v>
      </c>
      <c r="Y539">
        <f t="shared" si="16"/>
        <v>1032.4549999999999</v>
      </c>
      <c r="Z539" s="14">
        <f t="shared" si="17"/>
        <v>8.6914302550719746E-2</v>
      </c>
    </row>
    <row r="540" spans="1:26" x14ac:dyDescent="0.25">
      <c r="A540" t="s">
        <v>518</v>
      </c>
      <c r="B540" t="s">
        <v>605</v>
      </c>
      <c r="C540">
        <v>6490</v>
      </c>
      <c r="D540" s="1">
        <v>7.8325077399380794</v>
      </c>
      <c r="E540">
        <v>0</v>
      </c>
      <c r="F540" t="s">
        <v>220</v>
      </c>
      <c r="G540">
        <v>8</v>
      </c>
      <c r="H540">
        <v>1.6</v>
      </c>
      <c r="I540" s="2">
        <v>5000</v>
      </c>
      <c r="J540">
        <v>0</v>
      </c>
      <c r="K540">
        <v>30</v>
      </c>
      <c r="L540">
        <v>2</v>
      </c>
      <c r="M540">
        <v>32</v>
      </c>
      <c r="N540">
        <v>6.5</v>
      </c>
      <c r="O540">
        <v>60</v>
      </c>
      <c r="P540">
        <v>1</v>
      </c>
      <c r="Q540" t="s">
        <v>73</v>
      </c>
      <c r="R540">
        <v>8</v>
      </c>
      <c r="S540">
        <v>5</v>
      </c>
      <c r="T540">
        <v>1</v>
      </c>
      <c r="U540">
        <v>1600</v>
      </c>
      <c r="V540">
        <v>720</v>
      </c>
      <c r="W540" t="str" cm="1">
        <f t="array" ref="W540">_xlfn.IFS(smartphones_data_clean!C540&gt;Quartile!$A$4,"💎 Ultra Premium Brand",smartphones_data_clean!C540&gt;Quartile!$A$3,"🪙 Premium Brand",smartphones_data_clean!C540&gt;Quartile!$A$2,"🔥Affordable Brand",TRUE,"✨ Bronze Brand")</f>
        <v>✨ Bronze Brand</v>
      </c>
      <c r="X540" t="str" cm="1">
        <f t="array" ref="X540">_xlfn.IFS(D540&lt;=Quartile!$D$2,"Low rating",D540&lt;=Quartile!$D$3,"Medium rating",D540&lt;=Quartile!$D$4,"High rating",TRUE,"Extra High Rating")</f>
        <v>Medium rating</v>
      </c>
      <c r="Y540">
        <f t="shared" si="16"/>
        <v>1014</v>
      </c>
      <c r="Z540" s="14">
        <f t="shared" si="17"/>
        <v>0.15624036979969183</v>
      </c>
    </row>
    <row r="541" spans="1:26" x14ac:dyDescent="0.25">
      <c r="A541" t="s">
        <v>518</v>
      </c>
      <c r="B541" t="s">
        <v>606</v>
      </c>
      <c r="C541">
        <v>8999</v>
      </c>
      <c r="D541" s="1">
        <v>6.2</v>
      </c>
      <c r="E541">
        <v>0</v>
      </c>
      <c r="F541" t="s">
        <v>220</v>
      </c>
      <c r="G541">
        <v>8</v>
      </c>
      <c r="H541">
        <v>1.6</v>
      </c>
      <c r="I541" s="2">
        <v>5000</v>
      </c>
      <c r="J541">
        <v>0</v>
      </c>
      <c r="K541">
        <v>30</v>
      </c>
      <c r="L541">
        <v>4</v>
      </c>
      <c r="M541">
        <v>64</v>
      </c>
      <c r="N541">
        <v>6.5</v>
      </c>
      <c r="O541">
        <v>60</v>
      </c>
      <c r="P541">
        <v>1</v>
      </c>
      <c r="Q541" t="s">
        <v>73</v>
      </c>
      <c r="R541">
        <v>8</v>
      </c>
      <c r="S541">
        <v>5</v>
      </c>
      <c r="T541">
        <v>1</v>
      </c>
      <c r="U541">
        <v>1600</v>
      </c>
      <c r="V541">
        <v>720</v>
      </c>
      <c r="W541" t="str" cm="1">
        <f t="array" ref="W541">_xlfn.IFS(smartphones_data_clean!C541&gt;Quartile!$A$4,"💎 Ultra Premium Brand",smartphones_data_clean!C541&gt;Quartile!$A$3,"🪙 Premium Brand",smartphones_data_clean!C541&gt;Quartile!$A$2,"🔥Affordable Brand",TRUE,"✨ Bronze Brand")</f>
        <v>✨ Bronze Brand</v>
      </c>
      <c r="X541" t="str" cm="1">
        <f t="array" ref="X541">_xlfn.IFS(D541&lt;=Quartile!$D$2,"Low rating",D541&lt;=Quartile!$D$3,"Medium rating",D541&lt;=Quartile!$D$4,"High rating",TRUE,"Extra High Rating")</f>
        <v>Low rating</v>
      </c>
      <c r="Y541">
        <f t="shared" si="16"/>
        <v>1020.8</v>
      </c>
      <c r="Z541" s="14">
        <f t="shared" si="17"/>
        <v>0.11343482609178797</v>
      </c>
    </row>
    <row r="542" spans="1:26" x14ac:dyDescent="0.25">
      <c r="A542" t="s">
        <v>518</v>
      </c>
      <c r="B542" t="s">
        <v>607</v>
      </c>
      <c r="C542">
        <v>7999</v>
      </c>
      <c r="D542" s="1">
        <v>6.1</v>
      </c>
      <c r="E542">
        <v>0</v>
      </c>
      <c r="F542" t="s">
        <v>97</v>
      </c>
      <c r="G542">
        <v>8</v>
      </c>
      <c r="H542">
        <v>1.82</v>
      </c>
      <c r="I542" s="2">
        <v>5000</v>
      </c>
      <c r="J542">
        <v>1</v>
      </c>
      <c r="K542">
        <v>10</v>
      </c>
      <c r="L542">
        <v>3</v>
      </c>
      <c r="M542">
        <v>32</v>
      </c>
      <c r="N542">
        <v>6.5</v>
      </c>
      <c r="O542">
        <v>60</v>
      </c>
      <c r="P542">
        <v>1</v>
      </c>
      <c r="Q542" t="s">
        <v>73</v>
      </c>
      <c r="R542">
        <v>8</v>
      </c>
      <c r="S542">
        <v>5</v>
      </c>
      <c r="T542">
        <v>1</v>
      </c>
      <c r="U542">
        <v>1600</v>
      </c>
      <c r="V542">
        <v>720</v>
      </c>
      <c r="W542" t="str" cm="1">
        <f t="array" ref="W542">_xlfn.IFS(smartphones_data_clean!C542&gt;Quartile!$A$4,"💎 Ultra Premium Brand",smartphones_data_clean!C542&gt;Quartile!$A$3,"🪙 Premium Brand",smartphones_data_clean!C542&gt;Quartile!$A$2,"🔥Affordable Brand",TRUE,"✨ Bronze Brand")</f>
        <v>✨ Bronze Brand</v>
      </c>
      <c r="X542" t="str" cm="1">
        <f t="array" ref="X542">_xlfn.IFS(D542&lt;=Quartile!$D$2,"Low rating",D542&lt;=Quartile!$D$3,"Medium rating",D542&lt;=Quartile!$D$4,"High rating",TRUE,"Extra High Rating")</f>
        <v>Low rating</v>
      </c>
      <c r="Y542">
        <f t="shared" si="16"/>
        <v>1012.255</v>
      </c>
      <c r="Z542" s="14">
        <f t="shared" si="17"/>
        <v>0.12654769346168271</v>
      </c>
    </row>
    <row r="543" spans="1:26" x14ac:dyDescent="0.25">
      <c r="A543" t="s">
        <v>518</v>
      </c>
      <c r="B543" t="s">
        <v>608</v>
      </c>
      <c r="C543">
        <v>8720</v>
      </c>
      <c r="D543" s="1">
        <v>6.4</v>
      </c>
      <c r="E543">
        <v>0</v>
      </c>
      <c r="F543" t="s">
        <v>97</v>
      </c>
      <c r="G543">
        <v>8</v>
      </c>
      <c r="H543">
        <v>1.82</v>
      </c>
      <c r="I543" s="2">
        <v>5000</v>
      </c>
      <c r="J543">
        <v>1</v>
      </c>
      <c r="K543">
        <v>10</v>
      </c>
      <c r="L543">
        <v>4</v>
      </c>
      <c r="M543">
        <v>64</v>
      </c>
      <c r="N543">
        <v>6.5</v>
      </c>
      <c r="O543">
        <v>60</v>
      </c>
      <c r="P543">
        <v>1</v>
      </c>
      <c r="Q543" t="s">
        <v>73</v>
      </c>
      <c r="R543">
        <v>8</v>
      </c>
      <c r="S543">
        <v>5</v>
      </c>
      <c r="T543">
        <v>1</v>
      </c>
      <c r="U543">
        <v>1600</v>
      </c>
      <c r="V543">
        <v>720</v>
      </c>
      <c r="W543" t="str" cm="1">
        <f t="array" ref="W543">_xlfn.IFS(smartphones_data_clean!C543&gt;Quartile!$A$4,"💎 Ultra Premium Brand",smartphones_data_clean!C543&gt;Quartile!$A$3,"🪙 Premium Brand",smartphones_data_clean!C543&gt;Quartile!$A$2,"🔥Affordable Brand",TRUE,"✨ Bronze Brand")</f>
        <v>✨ Bronze Brand</v>
      </c>
      <c r="X543" t="str" cm="1">
        <f t="array" ref="X543">_xlfn.IFS(D543&lt;=Quartile!$D$2,"Low rating",D543&lt;=Quartile!$D$3,"Medium rating",D543&lt;=Quartile!$D$4,"High rating",TRUE,"Extra High Rating")</f>
        <v>Low rating</v>
      </c>
      <c r="Y543">
        <f t="shared" si="16"/>
        <v>1018.8549999999999</v>
      </c>
      <c r="Z543" s="14">
        <f t="shared" si="17"/>
        <v>0.11684116972477063</v>
      </c>
    </row>
    <row r="544" spans="1:26" x14ac:dyDescent="0.25">
      <c r="A544" t="s">
        <v>518</v>
      </c>
      <c r="B544" t="s">
        <v>609</v>
      </c>
      <c r="C544">
        <v>9999</v>
      </c>
      <c r="D544" s="1">
        <v>6.9</v>
      </c>
      <c r="E544">
        <v>1</v>
      </c>
      <c r="F544" t="s">
        <v>76</v>
      </c>
      <c r="G544">
        <v>8</v>
      </c>
      <c r="H544">
        <v>2</v>
      </c>
      <c r="I544" s="2">
        <v>5000</v>
      </c>
      <c r="J544">
        <v>1</v>
      </c>
      <c r="K544">
        <v>18</v>
      </c>
      <c r="L544">
        <v>4</v>
      </c>
      <c r="M544">
        <v>128</v>
      </c>
      <c r="N544">
        <v>6.5</v>
      </c>
      <c r="O544">
        <v>60</v>
      </c>
      <c r="P544">
        <v>3</v>
      </c>
      <c r="Q544" t="s">
        <v>73</v>
      </c>
      <c r="R544">
        <v>13</v>
      </c>
      <c r="S544">
        <v>8</v>
      </c>
      <c r="T544">
        <v>0</v>
      </c>
      <c r="U544">
        <v>1600</v>
      </c>
      <c r="V544">
        <v>720</v>
      </c>
      <c r="W544" t="str" cm="1">
        <f t="array" ref="W544">_xlfn.IFS(smartphones_data_clean!C544&gt;Quartile!$A$4,"💎 Ultra Premium Brand",smartphones_data_clean!C544&gt;Quartile!$A$3,"🪙 Premium Brand",smartphones_data_clean!C544&gt;Quartile!$A$2,"🔥Affordable Brand",TRUE,"✨ Bronze Brand")</f>
        <v>✨ Bronze Brand</v>
      </c>
      <c r="X544" t="str" cm="1">
        <f t="array" ref="X544">_xlfn.IFS(D544&lt;=Quartile!$D$2,"Low rating",D544&lt;=Quartile!$D$3,"Medium rating",D544&lt;=Quartile!$D$4,"High rating",TRUE,"Extra High Rating")</f>
        <v>Low rating</v>
      </c>
      <c r="Y544">
        <f t="shared" si="16"/>
        <v>1032.4999999999998</v>
      </c>
      <c r="Z544" s="14">
        <f t="shared" si="17"/>
        <v>0.10326032603260324</v>
      </c>
    </row>
    <row r="545" spans="1:26" x14ac:dyDescent="0.25">
      <c r="A545" t="s">
        <v>518</v>
      </c>
      <c r="B545" t="s">
        <v>610</v>
      </c>
      <c r="C545">
        <v>14999</v>
      </c>
      <c r="D545" s="1">
        <v>8</v>
      </c>
      <c r="E545">
        <v>1</v>
      </c>
      <c r="F545" t="s">
        <v>72</v>
      </c>
      <c r="G545">
        <v>8</v>
      </c>
      <c r="H545">
        <v>2.2000000000000002</v>
      </c>
      <c r="I545" s="2">
        <v>5000</v>
      </c>
      <c r="J545">
        <v>1</v>
      </c>
      <c r="K545">
        <v>30</v>
      </c>
      <c r="L545">
        <v>6</v>
      </c>
      <c r="M545">
        <v>128</v>
      </c>
      <c r="N545">
        <v>6.5</v>
      </c>
      <c r="O545">
        <v>120</v>
      </c>
      <c r="P545">
        <v>3</v>
      </c>
      <c r="Q545" t="s">
        <v>73</v>
      </c>
      <c r="R545">
        <v>48</v>
      </c>
      <c r="S545">
        <v>16</v>
      </c>
      <c r="T545">
        <v>1</v>
      </c>
      <c r="U545">
        <v>2400</v>
      </c>
      <c r="V545">
        <v>1080</v>
      </c>
      <c r="W545" t="str" cm="1">
        <f t="array" ref="W545">_xlfn.IFS(smartphones_data_clean!C545&gt;Quartile!$A$4,"💎 Ultra Premium Brand",smartphones_data_clean!C545&gt;Quartile!$A$3,"🪙 Premium Brand",smartphones_data_clean!C545&gt;Quartile!$A$2,"🔥Affordable Brand",TRUE,"✨ Bronze Brand")</f>
        <v>🔥Affordable Brand</v>
      </c>
      <c r="X545" t="str" cm="1">
        <f t="array" ref="X545">_xlfn.IFS(D545&lt;=Quartile!$D$2,"Low rating",D545&lt;=Quartile!$D$3,"Medium rating",D545&lt;=Quartile!$D$4,"High rating",TRUE,"Extra High Rating")</f>
        <v>High rating</v>
      </c>
      <c r="Y545">
        <f t="shared" si="16"/>
        <v>1037.1500000000001</v>
      </c>
      <c r="Z545" s="14">
        <f t="shared" si="17"/>
        <v>6.9147943196213091E-2</v>
      </c>
    </row>
    <row r="546" spans="1:26" x14ac:dyDescent="0.25">
      <c r="A546" t="s">
        <v>518</v>
      </c>
      <c r="B546" t="s">
        <v>611</v>
      </c>
      <c r="C546">
        <v>10990</v>
      </c>
      <c r="D546" s="1">
        <v>7.6</v>
      </c>
      <c r="E546">
        <v>1</v>
      </c>
      <c r="F546" t="s">
        <v>76</v>
      </c>
      <c r="G546">
        <v>8</v>
      </c>
      <c r="H546">
        <v>2.2000000000000002</v>
      </c>
      <c r="I546" s="2">
        <v>5000</v>
      </c>
      <c r="J546">
        <v>1</v>
      </c>
      <c r="K546">
        <v>18</v>
      </c>
      <c r="L546">
        <v>4</v>
      </c>
      <c r="M546">
        <v>128</v>
      </c>
      <c r="N546">
        <v>6.5</v>
      </c>
      <c r="O546">
        <v>60</v>
      </c>
      <c r="P546">
        <v>3</v>
      </c>
      <c r="Q546" t="s">
        <v>73</v>
      </c>
      <c r="R546">
        <v>48</v>
      </c>
      <c r="S546">
        <v>16</v>
      </c>
      <c r="T546">
        <v>1</v>
      </c>
      <c r="U546">
        <v>2400</v>
      </c>
      <c r="V546">
        <v>1080</v>
      </c>
      <c r="W546" t="str" cm="1">
        <f t="array" ref="W546">_xlfn.IFS(smartphones_data_clean!C546&gt;Quartile!$A$4,"💎 Ultra Premium Brand",smartphones_data_clean!C546&gt;Quartile!$A$3,"🪙 Premium Brand",smartphones_data_clean!C546&gt;Quartile!$A$2,"🔥Affordable Brand",TRUE,"✨ Bronze Brand")</f>
        <v>✨ Bronze Brand</v>
      </c>
      <c r="X546" t="str" cm="1">
        <f t="array" ref="X546">_xlfn.IFS(D546&lt;=Quartile!$D$2,"Low rating",D546&lt;=Quartile!$D$3,"Medium rating",D546&lt;=Quartile!$D$4,"High rating",TRUE,"Extra High Rating")</f>
        <v>Medium rating</v>
      </c>
      <c r="Y546">
        <f t="shared" si="16"/>
        <v>1032.55</v>
      </c>
      <c r="Z546" s="14">
        <f t="shared" si="17"/>
        <v>9.3953594176524102E-2</v>
      </c>
    </row>
    <row r="547" spans="1:26" x14ac:dyDescent="0.25">
      <c r="A547" t="s">
        <v>518</v>
      </c>
      <c r="B547" t="s">
        <v>612</v>
      </c>
      <c r="C547">
        <v>14990</v>
      </c>
      <c r="D547" s="1">
        <v>7.8</v>
      </c>
      <c r="E547">
        <v>1</v>
      </c>
      <c r="F547" t="s">
        <v>72</v>
      </c>
      <c r="G547">
        <v>8</v>
      </c>
      <c r="H547">
        <v>2.2000000000000002</v>
      </c>
      <c r="I547" s="2">
        <v>5000</v>
      </c>
      <c r="J547">
        <v>1</v>
      </c>
      <c r="K547">
        <v>60</v>
      </c>
      <c r="L547">
        <v>6</v>
      </c>
      <c r="M547">
        <v>128</v>
      </c>
      <c r="N547">
        <v>6.6</v>
      </c>
      <c r="O547">
        <v>120</v>
      </c>
      <c r="P547">
        <v>3</v>
      </c>
      <c r="Q547" t="s">
        <v>73</v>
      </c>
      <c r="R547">
        <v>50</v>
      </c>
      <c r="S547">
        <v>16</v>
      </c>
      <c r="T547">
        <v>1</v>
      </c>
      <c r="U547">
        <v>2412</v>
      </c>
      <c r="V547">
        <v>1080</v>
      </c>
      <c r="W547" t="str" cm="1">
        <f t="array" ref="W547">_xlfn.IFS(smartphones_data_clean!C547&gt;Quartile!$A$4,"💎 Ultra Premium Brand",smartphones_data_clean!C547&gt;Quartile!$A$3,"🪙 Premium Brand",smartphones_data_clean!C547&gt;Quartile!$A$2,"🔥Affordable Brand",TRUE,"✨ Bronze Brand")</f>
        <v>🔥Affordable Brand</v>
      </c>
      <c r="X547" t="str" cm="1">
        <f t="array" ref="X547">_xlfn.IFS(D547&lt;=Quartile!$D$2,"Low rating",D547&lt;=Quartile!$D$3,"Medium rating",D547&lt;=Quartile!$D$4,"High rating",TRUE,"Extra High Rating")</f>
        <v>Medium rating</v>
      </c>
      <c r="Y547">
        <f t="shared" si="16"/>
        <v>1040.1500000000001</v>
      </c>
      <c r="Z547" s="14">
        <f t="shared" si="17"/>
        <v>6.9389593062041371E-2</v>
      </c>
    </row>
    <row r="548" spans="1:26" x14ac:dyDescent="0.25">
      <c r="A548" t="s">
        <v>518</v>
      </c>
      <c r="B548" t="s">
        <v>613</v>
      </c>
      <c r="C548">
        <v>27999</v>
      </c>
      <c r="D548" s="1">
        <v>8.6999999999999993</v>
      </c>
      <c r="E548">
        <v>1</v>
      </c>
      <c r="F548" t="s">
        <v>72</v>
      </c>
      <c r="G548">
        <v>8</v>
      </c>
      <c r="H548">
        <v>2.84</v>
      </c>
      <c r="I548" s="2">
        <v>4200</v>
      </c>
      <c r="J548">
        <v>1</v>
      </c>
      <c r="K548">
        <v>65</v>
      </c>
      <c r="L548">
        <v>12</v>
      </c>
      <c r="M548">
        <v>256</v>
      </c>
      <c r="N548">
        <v>6.44</v>
      </c>
      <c r="O548">
        <v>90</v>
      </c>
      <c r="P548">
        <v>4</v>
      </c>
      <c r="Q548" t="s">
        <v>73</v>
      </c>
      <c r="R548">
        <v>64</v>
      </c>
      <c r="S548">
        <v>32</v>
      </c>
      <c r="T548">
        <v>0</v>
      </c>
      <c r="U548">
        <v>2400</v>
      </c>
      <c r="V548">
        <v>1080</v>
      </c>
      <c r="W548" t="str" cm="1">
        <f t="array" ref="W548">_xlfn.IFS(smartphones_data_clean!C548&gt;Quartile!$A$4,"💎 Ultra Premium Brand",smartphones_data_clean!C548&gt;Quartile!$A$3,"🪙 Premium Brand",smartphones_data_clean!C548&gt;Quartile!$A$2,"🔥Affordable Brand",TRUE,"✨ Bronze Brand")</f>
        <v>🪙 Premium Brand</v>
      </c>
      <c r="X548" t="str" cm="1">
        <f t="array" ref="X548">_xlfn.IFS(D548&lt;=Quartile!$D$2,"Low rating",D548&lt;=Quartile!$D$3,"Medium rating",D548&lt;=Quartile!$D$4,"High rating",TRUE,"Extra High Rating")</f>
        <v>Extra High Rating</v>
      </c>
      <c r="Y548">
        <f t="shared" si="16"/>
        <v>906.11</v>
      </c>
      <c r="Z548" s="14">
        <f t="shared" si="17"/>
        <v>3.23622272224008E-2</v>
      </c>
    </row>
    <row r="549" spans="1:26" x14ac:dyDescent="0.25">
      <c r="A549" t="s">
        <v>518</v>
      </c>
      <c r="B549" t="s">
        <v>614</v>
      </c>
      <c r="C549">
        <v>24999</v>
      </c>
      <c r="D549" s="1">
        <v>8.5</v>
      </c>
      <c r="E549">
        <v>1</v>
      </c>
      <c r="F549" t="s">
        <v>72</v>
      </c>
      <c r="G549">
        <v>8</v>
      </c>
      <c r="H549">
        <v>2.84</v>
      </c>
      <c r="I549" s="2">
        <v>4200</v>
      </c>
      <c r="J549">
        <v>1</v>
      </c>
      <c r="K549">
        <v>65</v>
      </c>
      <c r="L549">
        <v>8</v>
      </c>
      <c r="M549">
        <v>128</v>
      </c>
      <c r="N549">
        <v>6.44</v>
      </c>
      <c r="O549">
        <v>90</v>
      </c>
      <c r="P549">
        <v>4</v>
      </c>
      <c r="Q549" t="s">
        <v>73</v>
      </c>
      <c r="R549">
        <v>64</v>
      </c>
      <c r="S549">
        <v>32</v>
      </c>
      <c r="T549">
        <v>0</v>
      </c>
      <c r="U549">
        <v>2400</v>
      </c>
      <c r="V549">
        <v>1080</v>
      </c>
      <c r="W549" t="str" cm="1">
        <f t="array" ref="W549">_xlfn.IFS(smartphones_data_clean!C549&gt;Quartile!$A$4,"💎 Ultra Premium Brand",smartphones_data_clean!C549&gt;Quartile!$A$3,"🪙 Premium Brand",smartphones_data_clean!C549&gt;Quartile!$A$2,"🔥Affordable Brand",TRUE,"✨ Bronze Brand")</f>
        <v>🪙 Premium Brand</v>
      </c>
      <c r="X549" t="str" cm="1">
        <f t="array" ref="X549">_xlfn.IFS(D549&lt;=Quartile!$D$2,"Low rating",D549&lt;=Quartile!$D$3,"Medium rating",D549&lt;=Quartile!$D$4,"High rating",TRUE,"Extra High Rating")</f>
        <v>Extra High Rating</v>
      </c>
      <c r="Y549">
        <f t="shared" si="16"/>
        <v>879.71</v>
      </c>
      <c r="Z549" s="14">
        <f t="shared" si="17"/>
        <v>3.5189807592303696E-2</v>
      </c>
    </row>
    <row r="550" spans="1:26" x14ac:dyDescent="0.25">
      <c r="A550" t="s">
        <v>518</v>
      </c>
      <c r="B550" t="s">
        <v>615</v>
      </c>
      <c r="C550">
        <v>26999</v>
      </c>
      <c r="D550" s="1">
        <v>8.4</v>
      </c>
      <c r="E550">
        <v>1</v>
      </c>
      <c r="F550" t="s">
        <v>76</v>
      </c>
      <c r="G550">
        <v>8</v>
      </c>
      <c r="H550">
        <v>3</v>
      </c>
      <c r="I550" s="2">
        <v>4500</v>
      </c>
      <c r="J550">
        <v>1</v>
      </c>
      <c r="K550">
        <v>50</v>
      </c>
      <c r="L550">
        <v>8</v>
      </c>
      <c r="M550">
        <v>128</v>
      </c>
      <c r="N550">
        <v>6.43</v>
      </c>
      <c r="O550">
        <v>120</v>
      </c>
      <c r="P550">
        <v>3</v>
      </c>
      <c r="Q550" t="s">
        <v>73</v>
      </c>
      <c r="R550">
        <v>64</v>
      </c>
      <c r="S550">
        <v>16</v>
      </c>
      <c r="T550">
        <v>0</v>
      </c>
      <c r="U550">
        <v>2400</v>
      </c>
      <c r="V550">
        <v>1080</v>
      </c>
      <c r="W550" t="str" cm="1">
        <f t="array" ref="W550">_xlfn.IFS(smartphones_data_clean!C550&gt;Quartile!$A$4,"💎 Ultra Premium Brand",smartphones_data_clean!C550&gt;Quartile!$A$3,"🪙 Premium Brand",smartphones_data_clean!C550&gt;Quartile!$A$2,"🔥Affordable Brand",TRUE,"✨ Bronze Brand")</f>
        <v>🪙 Premium Brand</v>
      </c>
      <c r="X550" t="str" cm="1">
        <f t="array" ref="X550">_xlfn.IFS(D550&lt;=Quartile!$D$2,"Low rating",D550&lt;=Quartile!$D$3,"Medium rating",D550&lt;=Quartile!$D$4,"High rating",TRUE,"Extra High Rating")</f>
        <v>High rating</v>
      </c>
      <c r="Y550">
        <f t="shared" si="16"/>
        <v>939.75</v>
      </c>
      <c r="Z550" s="14">
        <f t="shared" si="17"/>
        <v>3.4806844697951776E-2</v>
      </c>
    </row>
    <row r="551" spans="1:26" x14ac:dyDescent="0.25">
      <c r="A551" t="s">
        <v>518</v>
      </c>
      <c r="B551" t="s">
        <v>616</v>
      </c>
      <c r="C551">
        <v>13279</v>
      </c>
      <c r="D551" s="1">
        <v>7.5</v>
      </c>
      <c r="E551">
        <v>0</v>
      </c>
      <c r="F551" t="s">
        <v>72</v>
      </c>
      <c r="G551">
        <v>8</v>
      </c>
      <c r="H551">
        <v>2.2999999999999998</v>
      </c>
      <c r="I551" s="2">
        <v>4000</v>
      </c>
      <c r="J551">
        <v>1</v>
      </c>
      <c r="K551">
        <v>20</v>
      </c>
      <c r="L551">
        <v>4</v>
      </c>
      <c r="M551">
        <v>64</v>
      </c>
      <c r="N551">
        <v>6.4</v>
      </c>
      <c r="O551">
        <v>60</v>
      </c>
      <c r="P551">
        <v>4</v>
      </c>
      <c r="Q551" t="s">
        <v>73</v>
      </c>
      <c r="R551">
        <v>64</v>
      </c>
      <c r="S551">
        <v>16</v>
      </c>
      <c r="T551">
        <v>1</v>
      </c>
      <c r="U551">
        <v>2340</v>
      </c>
      <c r="V551">
        <v>1080</v>
      </c>
      <c r="W551" t="str" cm="1">
        <f t="array" ref="W551">_xlfn.IFS(smartphones_data_clean!C551&gt;Quartile!$A$4,"💎 Ultra Premium Brand",smartphones_data_clean!C551&gt;Quartile!$A$3,"🪙 Premium Brand",smartphones_data_clean!C551&gt;Quartile!$A$2,"🔥Affordable Brand",TRUE,"✨ Bronze Brand")</f>
        <v>🔥Affordable Brand</v>
      </c>
      <c r="X551" t="str" cm="1">
        <f t="array" ref="X551">_xlfn.IFS(D551&lt;=Quartile!$D$2,"Low rating",D551&lt;=Quartile!$D$3,"Medium rating",D551&lt;=Quartile!$D$4,"High rating",TRUE,"Extra High Rating")</f>
        <v>Low rating</v>
      </c>
      <c r="Y551">
        <f t="shared" si="16"/>
        <v>819.97499999999991</v>
      </c>
      <c r="Z551" s="14">
        <f t="shared" si="17"/>
        <v>6.174975525265456E-2</v>
      </c>
    </row>
    <row r="552" spans="1:26" x14ac:dyDescent="0.25">
      <c r="A552" t="s">
        <v>617</v>
      </c>
      <c r="B552" t="s">
        <v>618</v>
      </c>
      <c r="C552">
        <v>7999</v>
      </c>
      <c r="D552" s="1">
        <v>7</v>
      </c>
      <c r="E552">
        <v>0</v>
      </c>
      <c r="F552" t="s">
        <v>83</v>
      </c>
      <c r="G552">
        <v>8</v>
      </c>
      <c r="H552">
        <v>2</v>
      </c>
      <c r="I552" s="2">
        <v>5000</v>
      </c>
      <c r="J552">
        <v>0</v>
      </c>
      <c r="K552">
        <v>30</v>
      </c>
      <c r="L552">
        <v>4</v>
      </c>
      <c r="M552">
        <v>64</v>
      </c>
      <c r="N552">
        <v>6.71</v>
      </c>
      <c r="O552">
        <v>60</v>
      </c>
      <c r="P552">
        <v>2</v>
      </c>
      <c r="Q552" t="s">
        <v>73</v>
      </c>
      <c r="R552">
        <v>50</v>
      </c>
      <c r="S552">
        <v>5</v>
      </c>
      <c r="T552">
        <v>1</v>
      </c>
      <c r="U552">
        <v>1650</v>
      </c>
      <c r="V552">
        <v>720</v>
      </c>
      <c r="W552" t="str" cm="1">
        <f t="array" ref="W552">_xlfn.IFS(smartphones_data_clean!C552&gt;Quartile!$A$4,"💎 Ultra Premium Brand",smartphones_data_clean!C552&gt;Quartile!$A$3,"🪙 Premium Brand",smartphones_data_clean!C552&gt;Quartile!$A$2,"🔥Affordable Brand",TRUE,"✨ Bronze Brand")</f>
        <v>✨ Bronze Brand</v>
      </c>
      <c r="X552" t="str" cm="1">
        <f t="array" ref="X552">_xlfn.IFS(D552&lt;=Quartile!$D$2,"Low rating",D552&lt;=Quartile!$D$3,"Medium rating",D552&lt;=Quartile!$D$4,"High rating",TRUE,"Extra High Rating")</f>
        <v>Low rating</v>
      </c>
      <c r="Y552">
        <f t="shared" si="16"/>
        <v>1020.8999999999999</v>
      </c>
      <c r="Z552" s="14">
        <f t="shared" si="17"/>
        <v>0.12762845355669458</v>
      </c>
    </row>
    <row r="553" spans="1:26" x14ac:dyDescent="0.25">
      <c r="A553" t="s">
        <v>617</v>
      </c>
      <c r="B553" t="s">
        <v>619</v>
      </c>
      <c r="C553">
        <v>18999</v>
      </c>
      <c r="D553" s="1">
        <v>8.1</v>
      </c>
      <c r="E553">
        <v>0</v>
      </c>
      <c r="F553" t="s">
        <v>72</v>
      </c>
      <c r="G553">
        <v>8</v>
      </c>
      <c r="H553">
        <v>2.2999999999999998</v>
      </c>
      <c r="I553" s="2">
        <v>5000</v>
      </c>
      <c r="J553">
        <v>1</v>
      </c>
      <c r="K553">
        <v>67</v>
      </c>
      <c r="L553">
        <v>6</v>
      </c>
      <c r="M553">
        <v>128</v>
      </c>
      <c r="N553">
        <v>6.67</v>
      </c>
      <c r="O553">
        <v>120</v>
      </c>
      <c r="P553">
        <v>4</v>
      </c>
      <c r="Q553" t="s">
        <v>73</v>
      </c>
      <c r="R553">
        <v>108</v>
      </c>
      <c r="S553">
        <v>16</v>
      </c>
      <c r="T553">
        <v>1</v>
      </c>
      <c r="U553">
        <v>2400</v>
      </c>
      <c r="V553">
        <v>1080</v>
      </c>
      <c r="W553" t="str" cm="1">
        <f t="array" ref="W553">_xlfn.IFS(smartphones_data_clean!C553&gt;Quartile!$A$4,"💎 Ultra Premium Brand",smartphones_data_clean!C553&gt;Quartile!$A$3,"🪙 Premium Brand",smartphones_data_clean!C553&gt;Quartile!$A$2,"🔥Affordable Brand",TRUE,"✨ Bronze Brand")</f>
        <v>🔥Affordable Brand</v>
      </c>
      <c r="X553" t="str" cm="1">
        <f t="array" ref="X553">_xlfn.IFS(D553&lt;=Quartile!$D$2,"Low rating",D553&lt;=Quartile!$D$3,"Medium rating",D553&lt;=Quartile!$D$4,"High rating",TRUE,"Extra High Rating")</f>
        <v>High rating</v>
      </c>
      <c r="Y553">
        <f t="shared" si="16"/>
        <v>1040.875</v>
      </c>
      <c r="Z553" s="14">
        <f t="shared" si="17"/>
        <v>5.4785778198852574E-2</v>
      </c>
    </row>
    <row r="554" spans="1:26" x14ac:dyDescent="0.25">
      <c r="A554" t="s">
        <v>617</v>
      </c>
      <c r="B554" t="s">
        <v>620</v>
      </c>
      <c r="C554">
        <v>19999</v>
      </c>
      <c r="D554" s="1">
        <v>8.1</v>
      </c>
      <c r="E554">
        <v>1</v>
      </c>
      <c r="F554" t="s">
        <v>72</v>
      </c>
      <c r="G554">
        <v>8</v>
      </c>
      <c r="H554">
        <v>2.4</v>
      </c>
      <c r="I554" s="2">
        <v>5000</v>
      </c>
      <c r="J554">
        <v>1</v>
      </c>
      <c r="K554">
        <v>67</v>
      </c>
      <c r="L554">
        <v>6</v>
      </c>
      <c r="M554">
        <v>128</v>
      </c>
      <c r="N554">
        <v>6.67</v>
      </c>
      <c r="O554">
        <v>120</v>
      </c>
      <c r="P554">
        <v>3</v>
      </c>
      <c r="Q554" t="s">
        <v>73</v>
      </c>
      <c r="R554">
        <v>108</v>
      </c>
      <c r="S554">
        <v>16</v>
      </c>
      <c r="T554">
        <v>0</v>
      </c>
      <c r="U554">
        <v>2400</v>
      </c>
      <c r="V554">
        <v>1080</v>
      </c>
      <c r="W554" t="str" cm="1">
        <f t="array" ref="W554">_xlfn.IFS(smartphones_data_clean!C554&gt;Quartile!$A$4,"💎 Ultra Premium Brand",smartphones_data_clean!C554&gt;Quartile!$A$3,"🪙 Premium Brand",smartphones_data_clean!C554&gt;Quartile!$A$2,"🔥Affordable Brand",TRUE,"✨ Bronze Brand")</f>
        <v>🪙 Premium Brand</v>
      </c>
      <c r="X554" t="str" cm="1">
        <f t="array" ref="X554">_xlfn.IFS(D554&lt;=Quartile!$D$2,"Low rating",D554&lt;=Quartile!$D$3,"Medium rating",D554&lt;=Quartile!$D$4,"High rating",TRUE,"Extra High Rating")</f>
        <v>High rating</v>
      </c>
      <c r="Y554">
        <f t="shared" si="16"/>
        <v>1040.9000000000001</v>
      </c>
      <c r="Z554" s="14">
        <f t="shared" si="17"/>
        <v>5.2047602380119011E-2</v>
      </c>
    </row>
    <row r="555" spans="1:26" x14ac:dyDescent="0.25">
      <c r="A555" t="s">
        <v>621</v>
      </c>
      <c r="B555" t="s">
        <v>622</v>
      </c>
      <c r="C555">
        <v>109999</v>
      </c>
      <c r="D555" s="1">
        <v>8.6999999999999993</v>
      </c>
      <c r="E555">
        <v>1</v>
      </c>
      <c r="F555" t="s">
        <v>72</v>
      </c>
      <c r="G555">
        <v>8</v>
      </c>
      <c r="H555">
        <v>2.84</v>
      </c>
      <c r="I555" s="2">
        <v>4450</v>
      </c>
      <c r="J555">
        <v>0</v>
      </c>
      <c r="K555">
        <v>28.5</v>
      </c>
      <c r="L555">
        <v>8</v>
      </c>
      <c r="M555">
        <v>128</v>
      </c>
      <c r="N555">
        <v>7.8</v>
      </c>
      <c r="O555">
        <v>60</v>
      </c>
      <c r="P555">
        <v>3</v>
      </c>
      <c r="Q555" t="s">
        <v>73</v>
      </c>
      <c r="R555">
        <v>64</v>
      </c>
      <c r="S555">
        <v>32</v>
      </c>
      <c r="T555">
        <v>0</v>
      </c>
      <c r="U555">
        <v>1920</v>
      </c>
      <c r="V555">
        <v>1440</v>
      </c>
      <c r="W555" t="str" cm="1">
        <f t="array" ref="W555">_xlfn.IFS(smartphones_data_clean!C555&gt;Quartile!$A$4,"💎 Ultra Premium Brand",smartphones_data_clean!C555&gt;Quartile!$A$3,"🪙 Premium Brand",smartphones_data_clean!C555&gt;Quartile!$A$2,"🔥Affordable Brand",TRUE,"✨ Bronze Brand")</f>
        <v>💎 Ultra Premium Brand</v>
      </c>
      <c r="X555" t="str" cm="1">
        <f t="array" ref="X555">_xlfn.IFS(D555&lt;=Quartile!$D$2,"Low rating",D555&lt;=Quartile!$D$3,"Medium rating",D555&lt;=Quartile!$D$4,"High rating",TRUE,"Extra High Rating")</f>
        <v>Extra High Rating</v>
      </c>
      <c r="Y555">
        <f t="shared" si="16"/>
        <v>924.56000000000006</v>
      </c>
      <c r="Z555" s="14">
        <f t="shared" si="17"/>
        <v>8.4051673197029064E-3</v>
      </c>
    </row>
    <row r="556" spans="1:26" x14ac:dyDescent="0.25">
      <c r="A556" t="s">
        <v>621</v>
      </c>
      <c r="B556" t="s">
        <v>623</v>
      </c>
      <c r="C556">
        <v>149999</v>
      </c>
      <c r="D556" s="1">
        <v>8.6999999999999993</v>
      </c>
      <c r="E556">
        <v>1</v>
      </c>
      <c r="F556" t="s">
        <v>72</v>
      </c>
      <c r="G556">
        <v>8</v>
      </c>
      <c r="H556">
        <v>2.84</v>
      </c>
      <c r="I556" s="2">
        <v>3360</v>
      </c>
      <c r="J556">
        <v>0</v>
      </c>
      <c r="K556">
        <v>28.5</v>
      </c>
      <c r="L556">
        <v>8</v>
      </c>
      <c r="M556">
        <v>128</v>
      </c>
      <c r="N556">
        <v>7.2</v>
      </c>
      <c r="O556">
        <v>60</v>
      </c>
      <c r="P556">
        <v>3</v>
      </c>
      <c r="Q556" t="s">
        <v>73</v>
      </c>
      <c r="R556">
        <v>64</v>
      </c>
      <c r="S556">
        <v>32</v>
      </c>
      <c r="T556">
        <v>0</v>
      </c>
      <c r="U556">
        <v>1920</v>
      </c>
      <c r="V556">
        <v>1440</v>
      </c>
      <c r="W556" t="str" cm="1">
        <f t="array" ref="W556">_xlfn.IFS(smartphones_data_clean!C556&gt;Quartile!$A$4,"💎 Ultra Premium Brand",smartphones_data_clean!C556&gt;Quartile!$A$3,"🪙 Premium Brand",smartphones_data_clean!C556&gt;Quartile!$A$2,"🔥Affordable Brand",TRUE,"✨ Bronze Brand")</f>
        <v>💎 Ultra Premium Brand</v>
      </c>
      <c r="X556" t="str" cm="1">
        <f t="array" ref="X556">_xlfn.IFS(D556&lt;=Quartile!$D$2,"Low rating",D556&lt;=Quartile!$D$3,"Medium rating",D556&lt;=Quartile!$D$4,"High rating",TRUE,"Extra High Rating")</f>
        <v>Extra High Rating</v>
      </c>
      <c r="Y556">
        <f t="shared" si="16"/>
        <v>706.56000000000006</v>
      </c>
      <c r="Z556" s="14">
        <f t="shared" si="17"/>
        <v>4.7104314028760192E-3</v>
      </c>
    </row>
    <row r="557" spans="1:26" x14ac:dyDescent="0.25">
      <c r="A557" t="s">
        <v>624</v>
      </c>
      <c r="B557" t="s">
        <v>625</v>
      </c>
      <c r="C557">
        <v>4999</v>
      </c>
      <c r="D557" s="1">
        <v>7.8513071895424833</v>
      </c>
      <c r="E557">
        <v>0</v>
      </c>
      <c r="F557" t="s">
        <v>626</v>
      </c>
      <c r="G557">
        <v>4</v>
      </c>
      <c r="H557">
        <v>1.5</v>
      </c>
      <c r="I557" s="2">
        <v>3000</v>
      </c>
      <c r="J557">
        <v>0</v>
      </c>
      <c r="K557">
        <v>28.5</v>
      </c>
      <c r="L557">
        <v>1</v>
      </c>
      <c r="M557">
        <v>16</v>
      </c>
      <c r="N557">
        <v>5.3</v>
      </c>
      <c r="O557">
        <v>60</v>
      </c>
      <c r="P557">
        <v>1</v>
      </c>
      <c r="Q557" t="s">
        <v>73</v>
      </c>
      <c r="R557">
        <v>8</v>
      </c>
      <c r="S557">
        <v>5</v>
      </c>
      <c r="T557">
        <v>1</v>
      </c>
      <c r="U557">
        <v>1480</v>
      </c>
      <c r="V557">
        <v>720</v>
      </c>
      <c r="W557" t="str" cm="1">
        <f t="array" ref="W557">_xlfn.IFS(smartphones_data_clean!C557&gt;Quartile!$A$4,"💎 Ultra Premium Brand",smartphones_data_clean!C557&gt;Quartile!$A$3,"🪙 Premium Brand",smartphones_data_clean!C557&gt;Quartile!$A$2,"🔥Affordable Brand",TRUE,"✨ Bronze Brand")</f>
        <v>✨ Bronze Brand</v>
      </c>
      <c r="X557" t="str" cm="1">
        <f t="array" ref="X557">_xlfn.IFS(D557&lt;=Quartile!$D$2,"Low rating",D557&lt;=Quartile!$D$3,"Medium rating",D557&lt;=Quartile!$D$4,"High rating",TRUE,"Extra High Rating")</f>
        <v>Medium rating</v>
      </c>
      <c r="Y557">
        <f t="shared" si="16"/>
        <v>610.02500000000009</v>
      </c>
      <c r="Z557" s="14">
        <f t="shared" si="17"/>
        <v>0.12202940588117625</v>
      </c>
    </row>
    <row r="558" spans="1:26" x14ac:dyDescent="0.25">
      <c r="A558" t="s">
        <v>624</v>
      </c>
      <c r="B558" t="s">
        <v>627</v>
      </c>
      <c r="C558">
        <v>7249</v>
      </c>
      <c r="D558" s="1">
        <v>6.6</v>
      </c>
      <c r="E558">
        <v>0</v>
      </c>
      <c r="F558" t="s">
        <v>220</v>
      </c>
      <c r="G558">
        <v>8</v>
      </c>
      <c r="H558">
        <v>1.6</v>
      </c>
      <c r="I558" s="2">
        <v>5000</v>
      </c>
      <c r="J558">
        <v>1</v>
      </c>
      <c r="K558">
        <v>15</v>
      </c>
      <c r="L558">
        <v>3</v>
      </c>
      <c r="M558">
        <v>32</v>
      </c>
      <c r="N558">
        <v>6.5</v>
      </c>
      <c r="O558">
        <v>60</v>
      </c>
      <c r="P558">
        <v>2</v>
      </c>
      <c r="Q558" t="s">
        <v>73</v>
      </c>
      <c r="R558">
        <v>48</v>
      </c>
      <c r="S558">
        <v>5</v>
      </c>
      <c r="T558">
        <v>1</v>
      </c>
      <c r="U558">
        <v>1560</v>
      </c>
      <c r="V558">
        <v>720</v>
      </c>
      <c r="W558" t="str" cm="1">
        <f t="array" ref="W558">_xlfn.IFS(smartphones_data_clean!C558&gt;Quartile!$A$4,"💎 Ultra Premium Brand",smartphones_data_clean!C558&gt;Quartile!$A$3,"🪙 Premium Brand",smartphones_data_clean!C558&gt;Quartile!$A$2,"🔥Affordable Brand",TRUE,"✨ Bronze Brand")</f>
        <v>✨ Bronze Brand</v>
      </c>
      <c r="X558" t="str" cm="1">
        <f t="array" ref="X558">_xlfn.IFS(D558&lt;=Quartile!$D$2,"Low rating",D558&lt;=Quartile!$D$3,"Medium rating",D558&lt;=Quartile!$D$4,"High rating",TRUE,"Extra High Rating")</f>
        <v>Low rating</v>
      </c>
      <c r="Y558">
        <f t="shared" si="16"/>
        <v>1012.7</v>
      </c>
      <c r="Z558" s="14">
        <f t="shared" si="17"/>
        <v>0.13970202786591254</v>
      </c>
    </row>
    <row r="559" spans="1:26" x14ac:dyDescent="0.25">
      <c r="A559" t="s">
        <v>624</v>
      </c>
      <c r="B559" t="s">
        <v>628</v>
      </c>
      <c r="C559">
        <v>11499</v>
      </c>
      <c r="D559" s="1">
        <v>6.9</v>
      </c>
      <c r="E559">
        <v>0</v>
      </c>
      <c r="F559" t="s">
        <v>220</v>
      </c>
      <c r="G559">
        <v>8</v>
      </c>
      <c r="H559">
        <v>1.6</v>
      </c>
      <c r="I559" s="2">
        <v>5000</v>
      </c>
      <c r="J559">
        <v>1</v>
      </c>
      <c r="K559">
        <v>15</v>
      </c>
      <c r="L559">
        <v>4</v>
      </c>
      <c r="M559">
        <v>64</v>
      </c>
      <c r="N559">
        <v>6.5</v>
      </c>
      <c r="O559">
        <v>60</v>
      </c>
      <c r="P559">
        <v>2</v>
      </c>
      <c r="Q559" t="s">
        <v>73</v>
      </c>
      <c r="R559">
        <v>48</v>
      </c>
      <c r="S559">
        <v>5</v>
      </c>
      <c r="T559">
        <v>1</v>
      </c>
      <c r="U559">
        <v>1560</v>
      </c>
      <c r="V559">
        <v>720</v>
      </c>
      <c r="W559" t="str" cm="1">
        <f t="array" ref="W559">_xlfn.IFS(smartphones_data_clean!C559&gt;Quartile!$A$4,"💎 Ultra Premium Brand",smartphones_data_clean!C559&gt;Quartile!$A$3,"🪙 Premium Brand",smartphones_data_clean!C559&gt;Quartile!$A$2,"🔥Affordable Brand",TRUE,"✨ Bronze Brand")</f>
        <v>✨ Bronze Brand</v>
      </c>
      <c r="X559" t="str" cm="1">
        <f t="array" ref="X559">_xlfn.IFS(D559&lt;=Quartile!$D$2,"Low rating",D559&lt;=Quartile!$D$3,"Medium rating",D559&lt;=Quartile!$D$4,"High rating",TRUE,"Extra High Rating")</f>
        <v>Low rating</v>
      </c>
      <c r="Y559">
        <f t="shared" si="16"/>
        <v>1019.3</v>
      </c>
      <c r="Z559" s="14">
        <f t="shared" si="17"/>
        <v>8.8642490651360983E-2</v>
      </c>
    </row>
    <row r="560" spans="1:26" x14ac:dyDescent="0.25">
      <c r="A560" t="s">
        <v>624</v>
      </c>
      <c r="B560" t="s">
        <v>629</v>
      </c>
      <c r="C560">
        <v>6499</v>
      </c>
      <c r="D560" s="1">
        <v>7.8518151815181518</v>
      </c>
      <c r="E560">
        <v>0</v>
      </c>
      <c r="F560" t="s">
        <v>220</v>
      </c>
      <c r="G560">
        <v>4</v>
      </c>
      <c r="H560">
        <v>1.6</v>
      </c>
      <c r="I560" s="2">
        <v>5000</v>
      </c>
      <c r="J560">
        <v>0</v>
      </c>
      <c r="K560">
        <v>30</v>
      </c>
      <c r="L560">
        <v>2</v>
      </c>
      <c r="M560">
        <v>32</v>
      </c>
      <c r="N560">
        <v>6.5</v>
      </c>
      <c r="O560">
        <v>60</v>
      </c>
      <c r="P560">
        <v>1</v>
      </c>
      <c r="Q560" t="s">
        <v>73</v>
      </c>
      <c r="R560">
        <v>8</v>
      </c>
      <c r="S560">
        <v>5</v>
      </c>
      <c r="T560">
        <v>1</v>
      </c>
      <c r="U560">
        <v>1600</v>
      </c>
      <c r="V560">
        <v>720</v>
      </c>
      <c r="W560" t="str" cm="1">
        <f t="array" ref="W560">_xlfn.IFS(smartphones_data_clean!C560&gt;Quartile!$A$4,"💎 Ultra Premium Brand",smartphones_data_clean!C560&gt;Quartile!$A$3,"🪙 Premium Brand",smartphones_data_clean!C560&gt;Quartile!$A$2,"🔥Affordable Brand",TRUE,"✨ Bronze Brand")</f>
        <v>✨ Bronze Brand</v>
      </c>
      <c r="X560" t="str" cm="1">
        <f t="array" ref="X560">_xlfn.IFS(D560&lt;=Quartile!$D$2,"Low rating",D560&lt;=Quartile!$D$3,"Medium rating",D560&lt;=Quartile!$D$4,"High rating",TRUE,"Extra High Rating")</f>
        <v>Medium rating</v>
      </c>
      <c r="Y560">
        <f t="shared" si="16"/>
        <v>1013.5999999999999</v>
      </c>
      <c r="Z560" s="14">
        <f t="shared" si="17"/>
        <v>0.15596245576242498</v>
      </c>
    </row>
    <row r="561" spans="1:26" x14ac:dyDescent="0.25">
      <c r="A561" t="s">
        <v>624</v>
      </c>
      <c r="B561" t="s">
        <v>630</v>
      </c>
      <c r="C561">
        <v>8499</v>
      </c>
      <c r="D561" s="1">
        <v>6.7</v>
      </c>
      <c r="E561">
        <v>0</v>
      </c>
      <c r="F561" t="s">
        <v>83</v>
      </c>
      <c r="G561">
        <v>8</v>
      </c>
      <c r="H561">
        <v>2.2999999999999998</v>
      </c>
      <c r="I561" s="2">
        <v>5000</v>
      </c>
      <c r="J561">
        <v>1</v>
      </c>
      <c r="K561">
        <v>15</v>
      </c>
      <c r="L561">
        <v>3</v>
      </c>
      <c r="M561">
        <v>32</v>
      </c>
      <c r="N561">
        <v>6.5</v>
      </c>
      <c r="O561">
        <v>60</v>
      </c>
      <c r="P561">
        <v>3</v>
      </c>
      <c r="Q561" t="s">
        <v>73</v>
      </c>
      <c r="R561">
        <v>13</v>
      </c>
      <c r="S561">
        <v>5</v>
      </c>
      <c r="T561">
        <v>1</v>
      </c>
      <c r="U561">
        <v>1600</v>
      </c>
      <c r="V561">
        <v>720</v>
      </c>
      <c r="W561" t="str" cm="1">
        <f t="array" ref="W561">_xlfn.IFS(smartphones_data_clean!C561&gt;Quartile!$A$4,"💎 Ultra Premium Brand",smartphones_data_clean!C561&gt;Quartile!$A$3,"🪙 Premium Brand",smartphones_data_clean!C561&gt;Quartile!$A$2,"🔥Affordable Brand",TRUE,"✨ Bronze Brand")</f>
        <v>✨ Bronze Brand</v>
      </c>
      <c r="X561" t="str" cm="1">
        <f t="array" ref="X561">_xlfn.IFS(D561&lt;=Quartile!$D$2,"Low rating",D561&lt;=Quartile!$D$3,"Medium rating",D561&lt;=Quartile!$D$4,"High rating",TRUE,"Extra High Rating")</f>
        <v>Low rating</v>
      </c>
      <c r="Y561">
        <f t="shared" si="16"/>
        <v>1012.875</v>
      </c>
      <c r="Z561" s="14">
        <f t="shared" si="17"/>
        <v>0.11917578538651606</v>
      </c>
    </row>
    <row r="562" spans="1:26" x14ac:dyDescent="0.25">
      <c r="A562" t="s">
        <v>624</v>
      </c>
      <c r="B562" t="s">
        <v>631</v>
      </c>
      <c r="C562">
        <v>11999</v>
      </c>
      <c r="D562" s="1">
        <v>7.1</v>
      </c>
      <c r="E562">
        <v>0</v>
      </c>
      <c r="F562" t="s">
        <v>83</v>
      </c>
      <c r="G562">
        <v>8</v>
      </c>
      <c r="H562">
        <v>2.2999999999999998</v>
      </c>
      <c r="I562" s="2">
        <v>5000</v>
      </c>
      <c r="J562">
        <v>1</v>
      </c>
      <c r="K562">
        <v>30</v>
      </c>
      <c r="L562">
        <v>4</v>
      </c>
      <c r="M562">
        <v>64</v>
      </c>
      <c r="N562">
        <v>6.5</v>
      </c>
      <c r="O562">
        <v>60</v>
      </c>
      <c r="P562">
        <v>2</v>
      </c>
      <c r="Q562" t="s">
        <v>73</v>
      </c>
      <c r="R562">
        <v>50</v>
      </c>
      <c r="S562">
        <v>5</v>
      </c>
      <c r="T562">
        <v>1</v>
      </c>
      <c r="U562">
        <v>1600</v>
      </c>
      <c r="V562">
        <v>720</v>
      </c>
      <c r="W562" t="str" cm="1">
        <f t="array" ref="W562">_xlfn.IFS(smartphones_data_clean!C562&gt;Quartile!$A$4,"💎 Ultra Premium Brand",smartphones_data_clean!C562&gt;Quartile!$A$3,"🪙 Premium Brand",smartphones_data_clean!C562&gt;Quartile!$A$2,"🔥Affordable Brand",TRUE,"✨ Bronze Brand")</f>
        <v>✨ Bronze Brand</v>
      </c>
      <c r="X562" t="str" cm="1">
        <f t="array" ref="X562">_xlfn.IFS(D562&lt;=Quartile!$D$2,"Low rating",D562&lt;=Quartile!$D$3,"Medium rating",D562&lt;=Quartile!$D$4,"High rating",TRUE,"Extra High Rating")</f>
        <v>Low rating</v>
      </c>
      <c r="Y562">
        <f t="shared" si="16"/>
        <v>1020.9749999999999</v>
      </c>
      <c r="Z562" s="14">
        <f t="shared" si="17"/>
        <v>8.5088340695057912E-2</v>
      </c>
    </row>
    <row r="563" spans="1:26" x14ac:dyDescent="0.25">
      <c r="A563" t="s">
        <v>624</v>
      </c>
      <c r="B563" t="s">
        <v>632</v>
      </c>
      <c r="C563">
        <v>12999</v>
      </c>
      <c r="D563" s="1">
        <v>7.2</v>
      </c>
      <c r="E563">
        <v>0</v>
      </c>
      <c r="F563" t="s">
        <v>83</v>
      </c>
      <c r="G563">
        <v>8</v>
      </c>
      <c r="H563">
        <v>2.2999999999999998</v>
      </c>
      <c r="I563" s="2">
        <v>5000</v>
      </c>
      <c r="J563">
        <v>1</v>
      </c>
      <c r="K563">
        <v>30</v>
      </c>
      <c r="L563">
        <v>4</v>
      </c>
      <c r="M563">
        <v>128</v>
      </c>
      <c r="N563">
        <v>6.5</v>
      </c>
      <c r="O563">
        <v>60</v>
      </c>
      <c r="P563">
        <v>2</v>
      </c>
      <c r="Q563" t="s">
        <v>73</v>
      </c>
      <c r="R563">
        <v>50</v>
      </c>
      <c r="S563">
        <v>5</v>
      </c>
      <c r="T563">
        <v>1</v>
      </c>
      <c r="U563">
        <v>1600</v>
      </c>
      <c r="V563">
        <v>720</v>
      </c>
      <c r="W563" t="str" cm="1">
        <f t="array" ref="W563">_xlfn.IFS(smartphones_data_clean!C563&gt;Quartile!$A$4,"💎 Ultra Premium Brand",smartphones_data_clean!C563&gt;Quartile!$A$3,"🪙 Premium Brand",smartphones_data_clean!C563&gt;Quartile!$A$2,"🔥Affordable Brand",TRUE,"✨ Bronze Brand")</f>
        <v>✨ Bronze Brand</v>
      </c>
      <c r="X563" t="str" cm="1">
        <f t="array" ref="X563">_xlfn.IFS(D563&lt;=Quartile!$D$2,"Low rating",D563&lt;=Quartile!$D$3,"Medium rating",D563&lt;=Quartile!$D$4,"High rating",TRUE,"Extra High Rating")</f>
        <v>Low rating</v>
      </c>
      <c r="Y563">
        <f t="shared" si="16"/>
        <v>1033.7749999999999</v>
      </c>
      <c r="Z563" s="14">
        <f t="shared" si="17"/>
        <v>7.9527271328563728E-2</v>
      </c>
    </row>
    <row r="564" spans="1:26" x14ac:dyDescent="0.25">
      <c r="A564" t="s">
        <v>624</v>
      </c>
      <c r="B564" t="s">
        <v>633</v>
      </c>
      <c r="C564">
        <v>9299</v>
      </c>
      <c r="D564" s="1">
        <v>6.5</v>
      </c>
      <c r="E564">
        <v>0</v>
      </c>
      <c r="F564" t="s">
        <v>83</v>
      </c>
      <c r="G564">
        <v>8</v>
      </c>
      <c r="H564">
        <v>2.2999999999999998</v>
      </c>
      <c r="I564" s="2">
        <v>5000</v>
      </c>
      <c r="J564">
        <v>0</v>
      </c>
      <c r="K564">
        <v>30</v>
      </c>
      <c r="L564">
        <v>3</v>
      </c>
      <c r="M564">
        <v>32</v>
      </c>
      <c r="N564">
        <v>6.5</v>
      </c>
      <c r="O564">
        <v>60</v>
      </c>
      <c r="P564">
        <v>2</v>
      </c>
      <c r="Q564" t="s">
        <v>73</v>
      </c>
      <c r="R564">
        <v>13</v>
      </c>
      <c r="S564">
        <v>5</v>
      </c>
      <c r="T564">
        <v>1</v>
      </c>
      <c r="U564">
        <v>1600</v>
      </c>
      <c r="V564">
        <v>720</v>
      </c>
      <c r="W564" t="str" cm="1">
        <f t="array" ref="W564">_xlfn.IFS(smartphones_data_clean!C564&gt;Quartile!$A$4,"💎 Ultra Premium Brand",smartphones_data_clean!C564&gt;Quartile!$A$3,"🪙 Premium Brand",smartphones_data_clean!C564&gt;Quartile!$A$2,"🔥Affordable Brand",TRUE,"✨ Bronze Brand")</f>
        <v>✨ Bronze Brand</v>
      </c>
      <c r="X564" t="str" cm="1">
        <f t="array" ref="X564">_xlfn.IFS(D564&lt;=Quartile!$D$2,"Low rating",D564&lt;=Quartile!$D$3,"Medium rating",D564&lt;=Quartile!$D$4,"High rating",TRUE,"Extra High Rating")</f>
        <v>Low rating</v>
      </c>
      <c r="Y564">
        <f t="shared" si="16"/>
        <v>1014.375</v>
      </c>
      <c r="Z564" s="14">
        <f t="shared" si="17"/>
        <v>0.10908431014087536</v>
      </c>
    </row>
    <row r="565" spans="1:26" x14ac:dyDescent="0.25">
      <c r="A565" t="s">
        <v>624</v>
      </c>
      <c r="B565" t="s">
        <v>634</v>
      </c>
      <c r="C565">
        <v>9950</v>
      </c>
      <c r="D565" s="1">
        <v>6.6</v>
      </c>
      <c r="E565">
        <v>0</v>
      </c>
      <c r="F565" t="s">
        <v>83</v>
      </c>
      <c r="G565">
        <v>8</v>
      </c>
      <c r="H565">
        <v>2.2999999999999998</v>
      </c>
      <c r="I565" s="2">
        <v>5000</v>
      </c>
      <c r="J565">
        <v>0</v>
      </c>
      <c r="K565">
        <v>30</v>
      </c>
      <c r="L565">
        <v>3</v>
      </c>
      <c r="M565">
        <v>64</v>
      </c>
      <c r="N565">
        <v>6.5</v>
      </c>
      <c r="O565">
        <v>60</v>
      </c>
      <c r="P565">
        <v>2</v>
      </c>
      <c r="Q565" t="s">
        <v>73</v>
      </c>
      <c r="R565">
        <v>13</v>
      </c>
      <c r="S565">
        <v>5</v>
      </c>
      <c r="T565">
        <v>1</v>
      </c>
      <c r="U565">
        <v>1600</v>
      </c>
      <c r="V565">
        <v>720</v>
      </c>
      <c r="W565" t="str" cm="1">
        <f t="array" ref="W565">_xlfn.IFS(smartphones_data_clean!C565&gt;Quartile!$A$4,"💎 Ultra Premium Brand",smartphones_data_clean!C565&gt;Quartile!$A$3,"🪙 Premium Brand",smartphones_data_clean!C565&gt;Quartile!$A$2,"🔥Affordable Brand",TRUE,"✨ Bronze Brand")</f>
        <v>✨ Bronze Brand</v>
      </c>
      <c r="X565" t="str" cm="1">
        <f t="array" ref="X565">_xlfn.IFS(D565&lt;=Quartile!$D$2,"Low rating",D565&lt;=Quartile!$D$3,"Medium rating",D565&lt;=Quartile!$D$4,"High rating",TRUE,"Extra High Rating")</f>
        <v>Low rating</v>
      </c>
      <c r="Y565">
        <f t="shared" si="16"/>
        <v>1020.775</v>
      </c>
      <c r="Z565" s="14">
        <f t="shared" si="17"/>
        <v>0.10259045226130653</v>
      </c>
    </row>
    <row r="566" spans="1:26" x14ac:dyDescent="0.25">
      <c r="A566" t="s">
        <v>624</v>
      </c>
      <c r="B566" t="s">
        <v>635</v>
      </c>
      <c r="C566">
        <v>11499</v>
      </c>
      <c r="D566" s="1">
        <v>6.9</v>
      </c>
      <c r="E566">
        <v>0</v>
      </c>
      <c r="F566" t="s">
        <v>83</v>
      </c>
      <c r="G566">
        <v>8</v>
      </c>
      <c r="H566">
        <v>2.2999999999999998</v>
      </c>
      <c r="I566" s="2">
        <v>5000</v>
      </c>
      <c r="J566">
        <v>0</v>
      </c>
      <c r="K566">
        <v>30</v>
      </c>
      <c r="L566">
        <v>4</v>
      </c>
      <c r="M566">
        <v>128</v>
      </c>
      <c r="N566">
        <v>6.5</v>
      </c>
      <c r="O566">
        <v>60</v>
      </c>
      <c r="P566">
        <v>2</v>
      </c>
      <c r="Q566" t="s">
        <v>73</v>
      </c>
      <c r="R566">
        <v>13</v>
      </c>
      <c r="S566">
        <v>5</v>
      </c>
      <c r="T566">
        <v>1</v>
      </c>
      <c r="U566">
        <v>1600</v>
      </c>
      <c r="V566">
        <v>720</v>
      </c>
      <c r="W566" t="str" cm="1">
        <f t="array" ref="W566">_xlfn.IFS(smartphones_data_clean!C566&gt;Quartile!$A$4,"💎 Ultra Premium Brand",smartphones_data_clean!C566&gt;Quartile!$A$3,"🪙 Premium Brand",smartphones_data_clean!C566&gt;Quartile!$A$2,"🔥Affordable Brand",TRUE,"✨ Bronze Brand")</f>
        <v>✨ Bronze Brand</v>
      </c>
      <c r="X566" t="str" cm="1">
        <f t="array" ref="X566">_xlfn.IFS(D566&lt;=Quartile!$D$2,"Low rating",D566&lt;=Quartile!$D$3,"Medium rating",D566&lt;=Quartile!$D$4,"High rating",TRUE,"Extra High Rating")</f>
        <v>Low rating</v>
      </c>
      <c r="Y566">
        <f t="shared" si="16"/>
        <v>1033.7749999999999</v>
      </c>
      <c r="Z566" s="14">
        <f t="shared" si="17"/>
        <v>8.9901295764849107E-2</v>
      </c>
    </row>
    <row r="567" spans="1:26" x14ac:dyDescent="0.25">
      <c r="A567" t="s">
        <v>624</v>
      </c>
      <c r="B567" t="s">
        <v>636</v>
      </c>
      <c r="C567">
        <v>12990</v>
      </c>
      <c r="D567" s="1">
        <v>7.1</v>
      </c>
      <c r="E567">
        <v>0</v>
      </c>
      <c r="F567" t="s">
        <v>637</v>
      </c>
      <c r="G567">
        <v>8</v>
      </c>
      <c r="H567">
        <v>2</v>
      </c>
      <c r="I567" s="2">
        <v>5000</v>
      </c>
      <c r="J567">
        <v>1</v>
      </c>
      <c r="K567">
        <v>15</v>
      </c>
      <c r="L567">
        <v>4</v>
      </c>
      <c r="M567">
        <v>64</v>
      </c>
      <c r="N567">
        <v>6.5</v>
      </c>
      <c r="O567">
        <v>90</v>
      </c>
      <c r="P567">
        <v>3</v>
      </c>
      <c r="Q567" t="s">
        <v>73</v>
      </c>
      <c r="R567">
        <v>50</v>
      </c>
      <c r="S567">
        <v>5</v>
      </c>
      <c r="T567">
        <v>1</v>
      </c>
      <c r="U567">
        <v>1600</v>
      </c>
      <c r="V567">
        <v>720</v>
      </c>
      <c r="W567" t="str" cm="1">
        <f t="array" ref="W567">_xlfn.IFS(smartphones_data_clean!C567&gt;Quartile!$A$4,"💎 Ultra Premium Brand",smartphones_data_clean!C567&gt;Quartile!$A$3,"🪙 Premium Brand",smartphones_data_clean!C567&gt;Quartile!$A$2,"🔥Affordable Brand",TRUE,"✨ Bronze Brand")</f>
        <v>✨ Bronze Brand</v>
      </c>
      <c r="X567" t="str" cm="1">
        <f t="array" ref="X567">_xlfn.IFS(D567&lt;=Quartile!$D$2,"Low rating",D567&lt;=Quartile!$D$3,"Medium rating",D567&lt;=Quartile!$D$4,"High rating",TRUE,"Extra High Rating")</f>
        <v>Low rating</v>
      </c>
      <c r="Y567">
        <f t="shared" si="16"/>
        <v>1020.8999999999999</v>
      </c>
      <c r="Z567" s="14">
        <f t="shared" si="17"/>
        <v>7.8591224018475736E-2</v>
      </c>
    </row>
    <row r="568" spans="1:26" x14ac:dyDescent="0.25">
      <c r="A568" t="s">
        <v>624</v>
      </c>
      <c r="B568" t="s">
        <v>638</v>
      </c>
      <c r="C568">
        <v>14499</v>
      </c>
      <c r="D568" s="1">
        <v>7.2</v>
      </c>
      <c r="E568">
        <v>0</v>
      </c>
      <c r="F568" t="s">
        <v>637</v>
      </c>
      <c r="G568">
        <v>8</v>
      </c>
      <c r="H568">
        <v>2</v>
      </c>
      <c r="I568" s="2">
        <v>5000</v>
      </c>
      <c r="J568">
        <v>1</v>
      </c>
      <c r="K568">
        <v>15</v>
      </c>
      <c r="L568">
        <v>4</v>
      </c>
      <c r="M568">
        <v>128</v>
      </c>
      <c r="N568">
        <v>6.5</v>
      </c>
      <c r="O568">
        <v>90</v>
      </c>
      <c r="P568">
        <v>3</v>
      </c>
      <c r="Q568" t="s">
        <v>73</v>
      </c>
      <c r="R568">
        <v>50</v>
      </c>
      <c r="S568">
        <v>5</v>
      </c>
      <c r="T568">
        <v>1</v>
      </c>
      <c r="U568">
        <v>1600</v>
      </c>
      <c r="V568">
        <v>720</v>
      </c>
      <c r="W568" t="str" cm="1">
        <f t="array" ref="W568">_xlfn.IFS(smartphones_data_clean!C568&gt;Quartile!$A$4,"💎 Ultra Premium Brand",smartphones_data_clean!C568&gt;Quartile!$A$3,"🪙 Premium Brand",smartphones_data_clean!C568&gt;Quartile!$A$2,"🔥Affordable Brand",TRUE,"✨ Bronze Brand")</f>
        <v>🔥Affordable Brand</v>
      </c>
      <c r="X568" t="str" cm="1">
        <f t="array" ref="X568">_xlfn.IFS(D568&lt;=Quartile!$D$2,"Low rating",D568&lt;=Quartile!$D$3,"Medium rating",D568&lt;=Quartile!$D$4,"High rating",TRUE,"Extra High Rating")</f>
        <v>Low rating</v>
      </c>
      <c r="Y568">
        <f t="shared" si="16"/>
        <v>1033.6999999999998</v>
      </c>
      <c r="Z568" s="14">
        <f t="shared" si="17"/>
        <v>7.1294572039450985E-2</v>
      </c>
    </row>
    <row r="569" spans="1:26" x14ac:dyDescent="0.25">
      <c r="A569" t="s">
        <v>624</v>
      </c>
      <c r="B569" t="s">
        <v>639</v>
      </c>
      <c r="C569">
        <v>12990</v>
      </c>
      <c r="D569" s="1">
        <v>6.3</v>
      </c>
      <c r="E569">
        <v>0</v>
      </c>
      <c r="F569" t="s">
        <v>637</v>
      </c>
      <c r="G569">
        <v>8</v>
      </c>
      <c r="H569">
        <v>2.2999999999999998</v>
      </c>
      <c r="I569" s="2">
        <v>5000</v>
      </c>
      <c r="J569">
        <v>1</v>
      </c>
      <c r="K569">
        <v>18</v>
      </c>
      <c r="L569">
        <v>4</v>
      </c>
      <c r="M569">
        <v>64</v>
      </c>
      <c r="N569">
        <v>6.5</v>
      </c>
      <c r="O569">
        <v>60</v>
      </c>
      <c r="P569">
        <v>2</v>
      </c>
      <c r="Q569" t="s">
        <v>73</v>
      </c>
      <c r="R569">
        <v>48</v>
      </c>
      <c r="S569">
        <v>5</v>
      </c>
      <c r="T569">
        <v>1</v>
      </c>
      <c r="U569">
        <v>1560</v>
      </c>
      <c r="V569">
        <v>720</v>
      </c>
      <c r="W569" t="str" cm="1">
        <f t="array" ref="W569">_xlfn.IFS(smartphones_data_clean!C569&gt;Quartile!$A$4,"💎 Ultra Premium Brand",smartphones_data_clean!C569&gt;Quartile!$A$3,"🪙 Premium Brand",smartphones_data_clean!C569&gt;Quartile!$A$2,"🔥Affordable Brand",TRUE,"✨ Bronze Brand")</f>
        <v>✨ Bronze Brand</v>
      </c>
      <c r="X569" t="str" cm="1">
        <f t="array" ref="X569">_xlfn.IFS(D569&lt;=Quartile!$D$2,"Low rating",D569&lt;=Quartile!$D$3,"Medium rating",D569&lt;=Quartile!$D$4,"High rating",TRUE,"Extra High Rating")</f>
        <v>Low rating</v>
      </c>
      <c r="Y569">
        <f t="shared" si="16"/>
        <v>1019.7749999999999</v>
      </c>
      <c r="Z569" s="14">
        <f t="shared" si="17"/>
        <v>7.8504618937644335E-2</v>
      </c>
    </row>
    <row r="570" spans="1:26" x14ac:dyDescent="0.25">
      <c r="A570" t="s">
        <v>624</v>
      </c>
      <c r="B570" t="s">
        <v>640</v>
      </c>
      <c r="C570">
        <v>9990</v>
      </c>
      <c r="D570" s="1">
        <v>6.3</v>
      </c>
      <c r="E570">
        <v>0</v>
      </c>
      <c r="F570" t="s">
        <v>637</v>
      </c>
      <c r="G570">
        <v>8</v>
      </c>
      <c r="H570">
        <v>1.8</v>
      </c>
      <c r="I570" s="2">
        <v>4000</v>
      </c>
      <c r="J570">
        <v>1</v>
      </c>
      <c r="K570">
        <v>15</v>
      </c>
      <c r="L570">
        <v>2</v>
      </c>
      <c r="M570">
        <v>32</v>
      </c>
      <c r="N570">
        <v>6.4</v>
      </c>
      <c r="O570">
        <v>60</v>
      </c>
      <c r="P570">
        <v>3</v>
      </c>
      <c r="Q570" t="s">
        <v>73</v>
      </c>
      <c r="R570">
        <v>13</v>
      </c>
      <c r="S570">
        <v>8</v>
      </c>
      <c r="T570">
        <v>1</v>
      </c>
      <c r="U570">
        <v>1560</v>
      </c>
      <c r="V570">
        <v>720</v>
      </c>
      <c r="W570" t="str" cm="1">
        <f t="array" ref="W570">_xlfn.IFS(smartphones_data_clean!C570&gt;Quartile!$A$4,"💎 Ultra Premium Brand",smartphones_data_clean!C570&gt;Quartile!$A$3,"🪙 Premium Brand",smartphones_data_clean!C570&gt;Quartile!$A$2,"🔥Affordable Brand",TRUE,"✨ Bronze Brand")</f>
        <v>✨ Bronze Brand</v>
      </c>
      <c r="X570" t="str" cm="1">
        <f t="array" ref="X570">_xlfn.IFS(D570&lt;=Quartile!$D$2,"Low rating",D570&lt;=Quartile!$D$3,"Medium rating",D570&lt;=Quartile!$D$4,"High rating",TRUE,"Extra High Rating")</f>
        <v>Low rating</v>
      </c>
      <c r="Y570">
        <f t="shared" si="16"/>
        <v>812.55</v>
      </c>
      <c r="Z570" s="14">
        <f t="shared" si="17"/>
        <v>8.1336336336336329E-2</v>
      </c>
    </row>
    <row r="571" spans="1:26" x14ac:dyDescent="0.25">
      <c r="A571" t="s">
        <v>624</v>
      </c>
      <c r="B571" t="s">
        <v>641</v>
      </c>
      <c r="C571">
        <v>11999</v>
      </c>
      <c r="D571" s="1">
        <v>7.1</v>
      </c>
      <c r="E571">
        <v>0</v>
      </c>
      <c r="F571" t="s">
        <v>83</v>
      </c>
      <c r="G571">
        <v>8</v>
      </c>
      <c r="H571">
        <v>2.2999999999999998</v>
      </c>
      <c r="I571" s="2">
        <v>5000</v>
      </c>
      <c r="J571">
        <v>1</v>
      </c>
      <c r="K571">
        <v>15</v>
      </c>
      <c r="L571">
        <v>4</v>
      </c>
      <c r="M571">
        <v>64</v>
      </c>
      <c r="N571">
        <v>6.5</v>
      </c>
      <c r="O571">
        <v>60</v>
      </c>
      <c r="P571">
        <v>4</v>
      </c>
      <c r="Q571" t="s">
        <v>73</v>
      </c>
      <c r="R571">
        <v>48</v>
      </c>
      <c r="S571">
        <v>8</v>
      </c>
      <c r="T571">
        <v>1</v>
      </c>
      <c r="U571">
        <v>1560</v>
      </c>
      <c r="V571">
        <v>720</v>
      </c>
      <c r="W571" t="str" cm="1">
        <f t="array" ref="W571">_xlfn.IFS(smartphones_data_clean!C571&gt;Quartile!$A$4,"💎 Ultra Premium Brand",smartphones_data_clean!C571&gt;Quartile!$A$3,"🪙 Premium Brand",smartphones_data_clean!C571&gt;Quartile!$A$2,"🔥Affordable Brand",TRUE,"✨ Bronze Brand")</f>
        <v>✨ Bronze Brand</v>
      </c>
      <c r="X571" t="str" cm="1">
        <f t="array" ref="X571">_xlfn.IFS(D571&lt;=Quartile!$D$2,"Low rating",D571&lt;=Quartile!$D$3,"Medium rating",D571&lt;=Quartile!$D$4,"High rating",TRUE,"Extra High Rating")</f>
        <v>Low rating</v>
      </c>
      <c r="Y571">
        <f t="shared" si="16"/>
        <v>1019.4749999999999</v>
      </c>
      <c r="Z571" s="14">
        <f t="shared" si="17"/>
        <v>8.4963330277523119E-2</v>
      </c>
    </row>
    <row r="572" spans="1:26" x14ac:dyDescent="0.25">
      <c r="A572" t="s">
        <v>624</v>
      </c>
      <c r="B572" t="s">
        <v>642</v>
      </c>
      <c r="C572">
        <v>13999</v>
      </c>
      <c r="D572" s="1">
        <v>7.5</v>
      </c>
      <c r="E572">
        <v>0</v>
      </c>
      <c r="F572" t="s">
        <v>83</v>
      </c>
      <c r="G572">
        <v>8</v>
      </c>
      <c r="H572">
        <v>2.2999999999999998</v>
      </c>
      <c r="I572" s="2">
        <v>5000</v>
      </c>
      <c r="J572">
        <v>1</v>
      </c>
      <c r="K572">
        <v>15</v>
      </c>
      <c r="L572">
        <v>6</v>
      </c>
      <c r="M572">
        <v>128</v>
      </c>
      <c r="N572">
        <v>6.5</v>
      </c>
      <c r="O572">
        <v>60</v>
      </c>
      <c r="P572">
        <v>4</v>
      </c>
      <c r="Q572" t="s">
        <v>73</v>
      </c>
      <c r="R572">
        <v>48</v>
      </c>
      <c r="S572">
        <v>8</v>
      </c>
      <c r="T572">
        <v>1</v>
      </c>
      <c r="U572">
        <v>1560</v>
      </c>
      <c r="V572">
        <v>720</v>
      </c>
      <c r="W572" t="str" cm="1">
        <f t="array" ref="W572">_xlfn.IFS(smartphones_data_clean!C572&gt;Quartile!$A$4,"💎 Ultra Premium Brand",smartphones_data_clean!C572&gt;Quartile!$A$3,"🪙 Premium Brand",smartphones_data_clean!C572&gt;Quartile!$A$2,"🔥Affordable Brand",TRUE,"✨ Bronze Brand")</f>
        <v>🔥Affordable Brand</v>
      </c>
      <c r="X572" t="str" cm="1">
        <f t="array" ref="X572">_xlfn.IFS(D572&lt;=Quartile!$D$2,"Low rating",D572&lt;=Quartile!$D$3,"Medium rating",D572&lt;=Quartile!$D$4,"High rating",TRUE,"Extra High Rating")</f>
        <v>Low rating</v>
      </c>
      <c r="Y572">
        <f t="shared" si="16"/>
        <v>1032.675</v>
      </c>
      <c r="Z572" s="14">
        <f t="shared" si="17"/>
        <v>7.3767769126366164E-2</v>
      </c>
    </row>
    <row r="573" spans="1:26" x14ac:dyDescent="0.25">
      <c r="A573" t="s">
        <v>624</v>
      </c>
      <c r="B573" t="s">
        <v>643</v>
      </c>
      <c r="C573">
        <v>14450</v>
      </c>
      <c r="D573" s="1">
        <v>7.5</v>
      </c>
      <c r="E573">
        <v>0</v>
      </c>
      <c r="F573" t="s">
        <v>83</v>
      </c>
      <c r="G573">
        <v>8</v>
      </c>
      <c r="H573">
        <v>2</v>
      </c>
      <c r="I573" s="2">
        <v>5000</v>
      </c>
      <c r="J573">
        <v>1</v>
      </c>
      <c r="K573">
        <v>25</v>
      </c>
      <c r="L573">
        <v>4</v>
      </c>
      <c r="M573">
        <v>64</v>
      </c>
      <c r="N573">
        <v>6.6</v>
      </c>
      <c r="O573">
        <v>60</v>
      </c>
      <c r="P573">
        <v>4</v>
      </c>
      <c r="Q573" t="s">
        <v>73</v>
      </c>
      <c r="R573">
        <v>50</v>
      </c>
      <c r="S573">
        <v>8</v>
      </c>
      <c r="T573">
        <v>1</v>
      </c>
      <c r="U573">
        <v>2408</v>
      </c>
      <c r="V573">
        <v>1080</v>
      </c>
      <c r="W573" t="str" cm="1">
        <f t="array" ref="W573">_xlfn.IFS(smartphones_data_clean!C573&gt;Quartile!$A$4,"💎 Ultra Premium Brand",smartphones_data_clean!C573&gt;Quartile!$A$3,"🪙 Premium Brand",smartphones_data_clean!C573&gt;Quartile!$A$2,"🔥Affordable Brand",TRUE,"✨ Bronze Brand")</f>
        <v>🔥Affordable Brand</v>
      </c>
      <c r="X573" t="str" cm="1">
        <f t="array" ref="X573">_xlfn.IFS(D573&lt;=Quartile!$D$2,"Low rating",D573&lt;=Quartile!$D$3,"Medium rating",D573&lt;=Quartile!$D$4,"High rating",TRUE,"Extra High Rating")</f>
        <v>Low rating</v>
      </c>
      <c r="Y573">
        <f t="shared" si="16"/>
        <v>1020.3999999999999</v>
      </c>
      <c r="Z573" s="14">
        <f t="shared" si="17"/>
        <v>7.0615916955017288E-2</v>
      </c>
    </row>
    <row r="574" spans="1:26" x14ac:dyDescent="0.25">
      <c r="A574" t="s">
        <v>624</v>
      </c>
      <c r="B574" t="s">
        <v>644</v>
      </c>
      <c r="C574">
        <v>14999</v>
      </c>
      <c r="D574" s="1">
        <v>7.5</v>
      </c>
      <c r="E574">
        <v>0</v>
      </c>
      <c r="F574" t="s">
        <v>83</v>
      </c>
      <c r="G574">
        <v>8</v>
      </c>
      <c r="H574">
        <v>2</v>
      </c>
      <c r="I574" s="2">
        <v>5000</v>
      </c>
      <c r="J574">
        <v>1</v>
      </c>
      <c r="K574">
        <v>25</v>
      </c>
      <c r="L574">
        <v>4</v>
      </c>
      <c r="M574">
        <v>128</v>
      </c>
      <c r="N574">
        <v>6.6</v>
      </c>
      <c r="O574">
        <v>60</v>
      </c>
      <c r="P574">
        <v>4</v>
      </c>
      <c r="Q574" t="s">
        <v>73</v>
      </c>
      <c r="R574">
        <v>50</v>
      </c>
      <c r="S574">
        <v>8</v>
      </c>
      <c r="T574">
        <v>1</v>
      </c>
      <c r="U574">
        <v>2408</v>
      </c>
      <c r="V574">
        <v>1080</v>
      </c>
      <c r="W574" t="str" cm="1">
        <f t="array" ref="W574">_xlfn.IFS(smartphones_data_clean!C574&gt;Quartile!$A$4,"💎 Ultra Premium Brand",smartphones_data_clean!C574&gt;Quartile!$A$3,"🪙 Premium Brand",smartphones_data_clean!C574&gt;Quartile!$A$2,"🔥Affordable Brand",TRUE,"✨ Bronze Brand")</f>
        <v>🔥Affordable Brand</v>
      </c>
      <c r="X574" t="str" cm="1">
        <f t="array" ref="X574">_xlfn.IFS(D574&lt;=Quartile!$D$2,"Low rating",D574&lt;=Quartile!$D$3,"Medium rating",D574&lt;=Quartile!$D$4,"High rating",TRUE,"Extra High Rating")</f>
        <v>Low rating</v>
      </c>
      <c r="Y574">
        <f t="shared" si="16"/>
        <v>1033.1999999999998</v>
      </c>
      <c r="Z574" s="14">
        <f t="shared" si="17"/>
        <v>6.8884592306153736E-2</v>
      </c>
    </row>
    <row r="575" spans="1:26" x14ac:dyDescent="0.25">
      <c r="A575" t="s">
        <v>624</v>
      </c>
      <c r="B575" t="s">
        <v>645</v>
      </c>
      <c r="C575">
        <v>16499</v>
      </c>
      <c r="D575" s="1">
        <v>7.8</v>
      </c>
      <c r="E575">
        <v>0</v>
      </c>
      <c r="F575" t="s">
        <v>83</v>
      </c>
      <c r="G575">
        <v>8</v>
      </c>
      <c r="H575">
        <v>2</v>
      </c>
      <c r="I575" s="2">
        <v>5000</v>
      </c>
      <c r="J575">
        <v>1</v>
      </c>
      <c r="K575">
        <v>25</v>
      </c>
      <c r="L575">
        <v>6</v>
      </c>
      <c r="M575">
        <v>128</v>
      </c>
      <c r="N575">
        <v>6.6</v>
      </c>
      <c r="O575">
        <v>60</v>
      </c>
      <c r="P575">
        <v>4</v>
      </c>
      <c r="Q575" t="s">
        <v>73</v>
      </c>
      <c r="R575">
        <v>50</v>
      </c>
      <c r="S575">
        <v>8</v>
      </c>
      <c r="T575">
        <v>1</v>
      </c>
      <c r="U575">
        <v>2408</v>
      </c>
      <c r="V575">
        <v>1080</v>
      </c>
      <c r="W575" t="str" cm="1">
        <f t="array" ref="W575">_xlfn.IFS(smartphones_data_clean!C575&gt;Quartile!$A$4,"💎 Ultra Premium Brand",smartphones_data_clean!C575&gt;Quartile!$A$3,"🪙 Premium Brand",smartphones_data_clean!C575&gt;Quartile!$A$2,"🔥Affordable Brand",TRUE,"✨ Bronze Brand")</f>
        <v>🔥Affordable Brand</v>
      </c>
      <c r="X575" t="str" cm="1">
        <f t="array" ref="X575">_xlfn.IFS(D575&lt;=Quartile!$D$2,"Low rating",D575&lt;=Quartile!$D$3,"Medium rating",D575&lt;=Quartile!$D$4,"High rating",TRUE,"Extra High Rating")</f>
        <v>Medium rating</v>
      </c>
      <c r="Y575">
        <f t="shared" si="16"/>
        <v>1033.5999999999999</v>
      </c>
      <c r="Z575" s="14">
        <f t="shared" si="17"/>
        <v>6.2646220983089876E-2</v>
      </c>
    </row>
    <row r="576" spans="1:26" x14ac:dyDescent="0.25">
      <c r="A576" t="s">
        <v>624</v>
      </c>
      <c r="B576" t="s">
        <v>646</v>
      </c>
      <c r="C576">
        <v>17990</v>
      </c>
      <c r="D576" s="1">
        <v>7.3</v>
      </c>
      <c r="E576">
        <v>1</v>
      </c>
      <c r="F576" t="s">
        <v>76</v>
      </c>
      <c r="G576">
        <v>8</v>
      </c>
      <c r="H576">
        <v>2.2000000000000002</v>
      </c>
      <c r="I576" s="2">
        <v>5000</v>
      </c>
      <c r="J576">
        <v>1</v>
      </c>
      <c r="K576">
        <v>15</v>
      </c>
      <c r="L576">
        <v>4</v>
      </c>
      <c r="M576">
        <v>64</v>
      </c>
      <c r="N576">
        <v>6.5</v>
      </c>
      <c r="O576">
        <v>90</v>
      </c>
      <c r="P576">
        <v>3</v>
      </c>
      <c r="Q576" t="s">
        <v>73</v>
      </c>
      <c r="R576">
        <v>50</v>
      </c>
      <c r="S576">
        <v>5</v>
      </c>
      <c r="T576">
        <v>1</v>
      </c>
      <c r="U576">
        <v>1600</v>
      </c>
      <c r="V576">
        <v>720</v>
      </c>
      <c r="W576" t="str" cm="1">
        <f t="array" ref="W576">_xlfn.IFS(smartphones_data_clean!C576&gt;Quartile!$A$4,"💎 Ultra Premium Brand",smartphones_data_clean!C576&gt;Quartile!$A$3,"🪙 Premium Brand",smartphones_data_clean!C576&gt;Quartile!$A$2,"🔥Affordable Brand",TRUE,"✨ Bronze Brand")</f>
        <v>🔥Affordable Brand</v>
      </c>
      <c r="X576" t="str" cm="1">
        <f t="array" ref="X576">_xlfn.IFS(D576&lt;=Quartile!$D$2,"Low rating",D576&lt;=Quartile!$D$3,"Medium rating",D576&lt;=Quartile!$D$4,"High rating",TRUE,"Extra High Rating")</f>
        <v>Low rating</v>
      </c>
      <c r="Y576">
        <f t="shared" si="16"/>
        <v>1020.9499999999999</v>
      </c>
      <c r="Z576" s="14">
        <f t="shared" si="17"/>
        <v>5.6750972762645908E-2</v>
      </c>
    </row>
    <row r="577" spans="1:26" x14ac:dyDescent="0.25">
      <c r="A577" t="s">
        <v>624</v>
      </c>
      <c r="B577" t="s">
        <v>647</v>
      </c>
      <c r="C577">
        <v>16499</v>
      </c>
      <c r="D577" s="1">
        <v>7.5</v>
      </c>
      <c r="E577">
        <v>1</v>
      </c>
      <c r="F577" t="s">
        <v>637</v>
      </c>
      <c r="G577">
        <v>8</v>
      </c>
      <c r="H577">
        <v>2.4</v>
      </c>
      <c r="I577" s="2">
        <v>5000</v>
      </c>
      <c r="J577">
        <v>1</v>
      </c>
      <c r="K577">
        <v>15</v>
      </c>
      <c r="L577">
        <v>4</v>
      </c>
      <c r="M577">
        <v>64</v>
      </c>
      <c r="N577">
        <v>6.6</v>
      </c>
      <c r="O577">
        <v>90</v>
      </c>
      <c r="P577">
        <v>3</v>
      </c>
      <c r="Q577" t="s">
        <v>73</v>
      </c>
      <c r="R577">
        <v>50</v>
      </c>
      <c r="S577">
        <v>13</v>
      </c>
      <c r="T577">
        <v>1</v>
      </c>
      <c r="U577">
        <v>2408</v>
      </c>
      <c r="V577">
        <v>1080</v>
      </c>
      <c r="W577" t="str" cm="1">
        <f t="array" ref="W577">_xlfn.IFS(smartphones_data_clean!C577&gt;Quartile!$A$4,"💎 Ultra Premium Brand",smartphones_data_clean!C577&gt;Quartile!$A$3,"🪙 Premium Brand",smartphones_data_clean!C577&gt;Quartile!$A$2,"🔥Affordable Brand",TRUE,"✨ Bronze Brand")</f>
        <v>🔥Affordable Brand</v>
      </c>
      <c r="X577" t="str" cm="1">
        <f t="array" ref="X577">_xlfn.IFS(D577&lt;=Quartile!$D$2,"Low rating",D577&lt;=Quartile!$D$3,"Medium rating",D577&lt;=Quartile!$D$4,"High rating",TRUE,"Extra High Rating")</f>
        <v>Low rating</v>
      </c>
      <c r="Y577">
        <f t="shared" si="16"/>
        <v>1020.9999999999999</v>
      </c>
      <c r="Z577" s="14">
        <f t="shared" si="17"/>
        <v>6.1882538335656698E-2</v>
      </c>
    </row>
    <row r="578" spans="1:26" x14ac:dyDescent="0.25">
      <c r="A578" t="s">
        <v>624</v>
      </c>
      <c r="B578" t="s">
        <v>648</v>
      </c>
      <c r="C578">
        <v>18999</v>
      </c>
      <c r="D578" s="1">
        <v>7.9</v>
      </c>
      <c r="E578">
        <v>1</v>
      </c>
      <c r="F578" t="s">
        <v>637</v>
      </c>
      <c r="G578">
        <v>8</v>
      </c>
      <c r="H578">
        <v>2.4</v>
      </c>
      <c r="I578" s="2">
        <v>5000</v>
      </c>
      <c r="J578">
        <v>1</v>
      </c>
      <c r="K578">
        <v>15</v>
      </c>
      <c r="L578">
        <v>6</v>
      </c>
      <c r="M578">
        <v>128</v>
      </c>
      <c r="N578">
        <v>6.6</v>
      </c>
      <c r="O578">
        <v>90</v>
      </c>
      <c r="P578">
        <v>3</v>
      </c>
      <c r="Q578" t="s">
        <v>73</v>
      </c>
      <c r="R578">
        <v>50</v>
      </c>
      <c r="S578">
        <v>13</v>
      </c>
      <c r="T578">
        <v>1</v>
      </c>
      <c r="U578">
        <v>2408</v>
      </c>
      <c r="V578">
        <v>1080</v>
      </c>
      <c r="W578" t="str" cm="1">
        <f t="array" ref="W578">_xlfn.IFS(smartphones_data_clean!C578&gt;Quartile!$A$4,"💎 Ultra Premium Brand",smartphones_data_clean!C578&gt;Quartile!$A$3,"🪙 Premium Brand",smartphones_data_clean!C578&gt;Quartile!$A$2,"🔥Affordable Brand",TRUE,"✨ Bronze Brand")</f>
        <v>🔥Affordable Brand</v>
      </c>
      <c r="X578" t="str" cm="1">
        <f t="array" ref="X578">_xlfn.IFS(D578&lt;=Quartile!$D$2,"Low rating",D578&lt;=Quartile!$D$3,"Medium rating",D578&lt;=Quartile!$D$4,"High rating",TRUE,"Extra High Rating")</f>
        <v>Medium rating</v>
      </c>
      <c r="Y578">
        <f t="shared" ref="Y578:Y641" si="18">((G578*0.1)+ (H578*0.25)+(I578*0.2)+(K578*0.1)+(L578*0.2)+(M578*0.2)+(O578*0.05))</f>
        <v>1034.2</v>
      </c>
      <c r="Z578" s="14">
        <f t="shared" ref="Z578:Z641" si="19">Y578/C578</f>
        <v>5.4434443918100955E-2</v>
      </c>
    </row>
    <row r="579" spans="1:26" x14ac:dyDescent="0.25">
      <c r="A579" t="s">
        <v>624</v>
      </c>
      <c r="B579" t="s">
        <v>649</v>
      </c>
      <c r="C579">
        <v>20999</v>
      </c>
      <c r="D579" s="1">
        <v>8.1999999999999993</v>
      </c>
      <c r="E579">
        <v>1</v>
      </c>
      <c r="F579" t="s">
        <v>637</v>
      </c>
      <c r="G579">
        <v>8</v>
      </c>
      <c r="H579">
        <v>2.4</v>
      </c>
      <c r="I579" s="2">
        <v>5000</v>
      </c>
      <c r="J579">
        <v>1</v>
      </c>
      <c r="K579">
        <v>15</v>
      </c>
      <c r="L579">
        <v>8</v>
      </c>
      <c r="M579">
        <v>128</v>
      </c>
      <c r="N579">
        <v>6.6</v>
      </c>
      <c r="O579">
        <v>90</v>
      </c>
      <c r="P579">
        <v>3</v>
      </c>
      <c r="Q579" t="s">
        <v>73</v>
      </c>
      <c r="R579">
        <v>50</v>
      </c>
      <c r="S579">
        <v>13</v>
      </c>
      <c r="T579">
        <v>1</v>
      </c>
      <c r="U579">
        <v>2408</v>
      </c>
      <c r="V579">
        <v>1080</v>
      </c>
      <c r="W579" t="str" cm="1">
        <f t="array" ref="W579">_xlfn.IFS(smartphones_data_clean!C579&gt;Quartile!$A$4,"💎 Ultra Premium Brand",smartphones_data_clean!C579&gt;Quartile!$A$3,"🪙 Premium Brand",smartphones_data_clean!C579&gt;Quartile!$A$2,"🔥Affordable Brand",TRUE,"✨ Bronze Brand")</f>
        <v>🪙 Premium Brand</v>
      </c>
      <c r="X579" t="str" cm="1">
        <f t="array" ref="X579">_xlfn.IFS(D579&lt;=Quartile!$D$2,"Low rating",D579&lt;=Quartile!$D$3,"Medium rating",D579&lt;=Quartile!$D$4,"High rating",TRUE,"Extra High Rating")</f>
        <v>High rating</v>
      </c>
      <c r="Y579">
        <f t="shared" si="18"/>
        <v>1034.5999999999999</v>
      </c>
      <c r="Z579" s="14">
        <f t="shared" si="19"/>
        <v>4.9269012810133808E-2</v>
      </c>
    </row>
    <row r="580" spans="1:26" x14ac:dyDescent="0.25">
      <c r="A580" t="s">
        <v>624</v>
      </c>
      <c r="B580" t="s">
        <v>650</v>
      </c>
      <c r="C580">
        <v>15990</v>
      </c>
      <c r="D580" s="1">
        <v>6.3</v>
      </c>
      <c r="E580">
        <v>0</v>
      </c>
      <c r="F580" t="s">
        <v>637</v>
      </c>
      <c r="G580">
        <v>8</v>
      </c>
      <c r="H580">
        <v>2.2999999999999998</v>
      </c>
      <c r="I580" s="2">
        <v>5000</v>
      </c>
      <c r="J580">
        <v>1</v>
      </c>
      <c r="K580">
        <v>33</v>
      </c>
      <c r="L580">
        <v>6</v>
      </c>
      <c r="M580">
        <v>64</v>
      </c>
      <c r="N580">
        <v>6.5</v>
      </c>
      <c r="O580">
        <v>60</v>
      </c>
      <c r="P580">
        <v>3</v>
      </c>
      <c r="Q580" t="s">
        <v>73</v>
      </c>
      <c r="R580">
        <v>48</v>
      </c>
      <c r="S580">
        <v>8</v>
      </c>
      <c r="T580">
        <v>1</v>
      </c>
      <c r="U580">
        <v>1600</v>
      </c>
      <c r="V580">
        <v>720</v>
      </c>
      <c r="W580" t="str" cm="1">
        <f t="array" ref="W580">_xlfn.IFS(smartphones_data_clean!C580&gt;Quartile!$A$4,"💎 Ultra Premium Brand",smartphones_data_clean!C580&gt;Quartile!$A$3,"🪙 Premium Brand",smartphones_data_clean!C580&gt;Quartile!$A$2,"🔥Affordable Brand",TRUE,"✨ Bronze Brand")</f>
        <v>🔥Affordable Brand</v>
      </c>
      <c r="X580" t="str" cm="1">
        <f t="array" ref="X580">_xlfn.IFS(D580&lt;=Quartile!$D$2,"Low rating",D580&lt;=Quartile!$D$3,"Medium rating",D580&lt;=Quartile!$D$4,"High rating",TRUE,"Extra High Rating")</f>
        <v>Low rating</v>
      </c>
      <c r="Y580">
        <f t="shared" si="18"/>
        <v>1021.675</v>
      </c>
      <c r="Z580" s="14">
        <f t="shared" si="19"/>
        <v>6.3894621638524079E-2</v>
      </c>
    </row>
    <row r="581" spans="1:26" x14ac:dyDescent="0.25">
      <c r="A581" t="s">
        <v>624</v>
      </c>
      <c r="B581" t="s">
        <v>651</v>
      </c>
      <c r="C581">
        <v>17499</v>
      </c>
      <c r="D581" s="1">
        <v>7.5</v>
      </c>
      <c r="E581">
        <v>0</v>
      </c>
      <c r="F581" t="s">
        <v>637</v>
      </c>
      <c r="G581">
        <v>8</v>
      </c>
      <c r="H581">
        <v>2</v>
      </c>
      <c r="I581" s="2">
        <v>5000</v>
      </c>
      <c r="J581">
        <v>0</v>
      </c>
      <c r="K581">
        <v>33</v>
      </c>
      <c r="L581">
        <v>6</v>
      </c>
      <c r="M581">
        <v>128</v>
      </c>
      <c r="N581">
        <v>6.5</v>
      </c>
      <c r="O581">
        <v>60</v>
      </c>
      <c r="P581">
        <v>4</v>
      </c>
      <c r="Q581" t="s">
        <v>73</v>
      </c>
      <c r="R581">
        <v>48</v>
      </c>
      <c r="S581">
        <v>13</v>
      </c>
      <c r="T581">
        <v>1</v>
      </c>
      <c r="U581">
        <v>1600</v>
      </c>
      <c r="V581">
        <v>720</v>
      </c>
      <c r="W581" t="str" cm="1">
        <f t="array" ref="W581">_xlfn.IFS(smartphones_data_clean!C581&gt;Quartile!$A$4,"💎 Ultra Premium Brand",smartphones_data_clean!C581&gt;Quartile!$A$3,"🪙 Premium Brand",smartphones_data_clean!C581&gt;Quartile!$A$2,"🔥Affordable Brand",TRUE,"✨ Bronze Brand")</f>
        <v>🔥Affordable Brand</v>
      </c>
      <c r="X581" t="str" cm="1">
        <f t="array" ref="X581">_xlfn.IFS(D581&lt;=Quartile!$D$2,"Low rating",D581&lt;=Quartile!$D$3,"Medium rating",D581&lt;=Quartile!$D$4,"High rating",TRUE,"Extra High Rating")</f>
        <v>Low rating</v>
      </c>
      <c r="Y581">
        <f t="shared" si="18"/>
        <v>1034.3999999999999</v>
      </c>
      <c r="Z581" s="14">
        <f t="shared" si="19"/>
        <v>5.9111949254243089E-2</v>
      </c>
    </row>
    <row r="582" spans="1:26" x14ac:dyDescent="0.25">
      <c r="A582" t="s">
        <v>624</v>
      </c>
      <c r="B582" t="s">
        <v>652</v>
      </c>
      <c r="C582">
        <v>18499</v>
      </c>
      <c r="D582" s="1">
        <v>7.6</v>
      </c>
      <c r="E582">
        <v>0</v>
      </c>
      <c r="F582" t="s">
        <v>83</v>
      </c>
      <c r="G582">
        <v>8</v>
      </c>
      <c r="H582">
        <v>2</v>
      </c>
      <c r="I582" s="2">
        <v>5000</v>
      </c>
      <c r="J582">
        <v>1</v>
      </c>
      <c r="K582">
        <v>15</v>
      </c>
      <c r="L582">
        <v>6</v>
      </c>
      <c r="M582">
        <v>128</v>
      </c>
      <c r="N582">
        <v>6.4</v>
      </c>
      <c r="O582">
        <v>60</v>
      </c>
      <c r="P582">
        <v>4</v>
      </c>
      <c r="Q582" t="s">
        <v>73</v>
      </c>
      <c r="R582">
        <v>48</v>
      </c>
      <c r="S582">
        <v>13</v>
      </c>
      <c r="T582">
        <v>1</v>
      </c>
      <c r="U582">
        <v>1600</v>
      </c>
      <c r="V582">
        <v>720</v>
      </c>
      <c r="W582" t="str" cm="1">
        <f t="array" ref="W582">_xlfn.IFS(smartphones_data_clean!C582&gt;Quartile!$A$4,"💎 Ultra Premium Brand",smartphones_data_clean!C582&gt;Quartile!$A$3,"🪙 Premium Brand",smartphones_data_clean!C582&gt;Quartile!$A$2,"🔥Affordable Brand",TRUE,"✨ Bronze Brand")</f>
        <v>🔥Affordable Brand</v>
      </c>
      <c r="X582" t="str" cm="1">
        <f t="array" ref="X582">_xlfn.IFS(D582&lt;=Quartile!$D$2,"Low rating",D582&lt;=Quartile!$D$3,"Medium rating",D582&lt;=Quartile!$D$4,"High rating",TRUE,"Extra High Rating")</f>
        <v>Medium rating</v>
      </c>
      <c r="Y582">
        <f t="shared" si="18"/>
        <v>1032.5999999999999</v>
      </c>
      <c r="Z582" s="14">
        <f t="shared" si="19"/>
        <v>5.5819233472079566E-2</v>
      </c>
    </row>
    <row r="583" spans="1:26" x14ac:dyDescent="0.25">
      <c r="A583" t="s">
        <v>624</v>
      </c>
      <c r="B583" t="s">
        <v>653</v>
      </c>
      <c r="C583">
        <v>17990</v>
      </c>
      <c r="D583" s="1">
        <v>7.9</v>
      </c>
      <c r="E583">
        <v>1</v>
      </c>
      <c r="F583" t="s">
        <v>76</v>
      </c>
      <c r="G583">
        <v>8</v>
      </c>
      <c r="H583">
        <v>2.2000000000000002</v>
      </c>
      <c r="I583" s="2">
        <v>5000</v>
      </c>
      <c r="J583">
        <v>1</v>
      </c>
      <c r="K583">
        <v>15</v>
      </c>
      <c r="L583">
        <v>6</v>
      </c>
      <c r="M583">
        <v>128</v>
      </c>
      <c r="N583">
        <v>6.6</v>
      </c>
      <c r="O583">
        <v>90</v>
      </c>
      <c r="P583">
        <v>3</v>
      </c>
      <c r="Q583" t="s">
        <v>73</v>
      </c>
      <c r="R583">
        <v>48</v>
      </c>
      <c r="S583">
        <v>8</v>
      </c>
      <c r="T583">
        <v>1</v>
      </c>
      <c r="U583">
        <v>2408</v>
      </c>
      <c r="V583">
        <v>1080</v>
      </c>
      <c r="W583" t="str" cm="1">
        <f t="array" ref="W583">_xlfn.IFS(smartphones_data_clean!C583&gt;Quartile!$A$4,"💎 Ultra Premium Brand",smartphones_data_clean!C583&gt;Quartile!$A$3,"🪙 Premium Brand",smartphones_data_clean!C583&gt;Quartile!$A$2,"🔥Affordable Brand",TRUE,"✨ Bronze Brand")</f>
        <v>🔥Affordable Brand</v>
      </c>
      <c r="X583" t="str" cm="1">
        <f t="array" ref="X583">_xlfn.IFS(D583&lt;=Quartile!$D$2,"Low rating",D583&lt;=Quartile!$D$3,"Medium rating",D583&lt;=Quartile!$D$4,"High rating",TRUE,"Extra High Rating")</f>
        <v>Medium rating</v>
      </c>
      <c r="Y583">
        <f t="shared" si="18"/>
        <v>1034.1500000000001</v>
      </c>
      <c r="Z583" s="14">
        <f t="shared" si="19"/>
        <v>5.7484713729849923E-2</v>
      </c>
    </row>
    <row r="584" spans="1:26" x14ac:dyDescent="0.25">
      <c r="A584" t="s">
        <v>624</v>
      </c>
      <c r="B584" t="s">
        <v>654</v>
      </c>
      <c r="C584">
        <v>18499</v>
      </c>
      <c r="D584" s="1">
        <v>7.9</v>
      </c>
      <c r="E584">
        <v>0</v>
      </c>
      <c r="F584" t="s">
        <v>72</v>
      </c>
      <c r="G584">
        <v>8</v>
      </c>
      <c r="H584">
        <v>2.4</v>
      </c>
      <c r="I584" s="2">
        <v>5000</v>
      </c>
      <c r="J584">
        <v>1</v>
      </c>
      <c r="K584">
        <v>25</v>
      </c>
      <c r="L584">
        <v>6</v>
      </c>
      <c r="M584">
        <v>128</v>
      </c>
      <c r="N584">
        <v>6.6</v>
      </c>
      <c r="O584">
        <v>60</v>
      </c>
      <c r="P584">
        <v>4</v>
      </c>
      <c r="Q584" t="s">
        <v>73</v>
      </c>
      <c r="R584">
        <v>50</v>
      </c>
      <c r="S584">
        <v>8</v>
      </c>
      <c r="T584">
        <v>1</v>
      </c>
      <c r="U584">
        <v>2408</v>
      </c>
      <c r="V584">
        <v>1080</v>
      </c>
      <c r="W584" t="str" cm="1">
        <f t="array" ref="W584">_xlfn.IFS(smartphones_data_clean!C584&gt;Quartile!$A$4,"💎 Ultra Premium Brand",smartphones_data_clean!C584&gt;Quartile!$A$3,"🪙 Premium Brand",smartphones_data_clean!C584&gt;Quartile!$A$2,"🔥Affordable Brand",TRUE,"✨ Bronze Brand")</f>
        <v>🔥Affordable Brand</v>
      </c>
      <c r="X584" t="str" cm="1">
        <f t="array" ref="X584">_xlfn.IFS(D584&lt;=Quartile!$D$2,"Low rating",D584&lt;=Quartile!$D$3,"Medium rating",D584&lt;=Quartile!$D$4,"High rating",TRUE,"Extra High Rating")</f>
        <v>Medium rating</v>
      </c>
      <c r="Y584">
        <f t="shared" si="18"/>
        <v>1033.7</v>
      </c>
      <c r="Z584" s="14">
        <f t="shared" si="19"/>
        <v>5.5878696145737608E-2</v>
      </c>
    </row>
    <row r="585" spans="1:26" x14ac:dyDescent="0.25">
      <c r="A585" t="s">
        <v>624</v>
      </c>
      <c r="B585" t="s">
        <v>655</v>
      </c>
      <c r="C585">
        <v>19990</v>
      </c>
      <c r="D585" s="1">
        <v>8.1999999999999993</v>
      </c>
      <c r="E585">
        <v>0</v>
      </c>
      <c r="F585" t="s">
        <v>72</v>
      </c>
      <c r="G585">
        <v>8</v>
      </c>
      <c r="H585">
        <v>2.4</v>
      </c>
      <c r="I585" s="2">
        <v>5000</v>
      </c>
      <c r="J585">
        <v>1</v>
      </c>
      <c r="K585">
        <v>25</v>
      </c>
      <c r="L585">
        <v>8</v>
      </c>
      <c r="M585">
        <v>128</v>
      </c>
      <c r="N585">
        <v>6.6</v>
      </c>
      <c r="O585">
        <v>60</v>
      </c>
      <c r="P585">
        <v>4</v>
      </c>
      <c r="Q585" t="s">
        <v>73</v>
      </c>
      <c r="R585">
        <v>50</v>
      </c>
      <c r="S585">
        <v>8</v>
      </c>
      <c r="T585">
        <v>1</v>
      </c>
      <c r="U585">
        <v>2408</v>
      </c>
      <c r="V585">
        <v>1080</v>
      </c>
      <c r="W585" t="str" cm="1">
        <f t="array" ref="W585">_xlfn.IFS(smartphones_data_clean!C585&gt;Quartile!$A$4,"💎 Ultra Premium Brand",smartphones_data_clean!C585&gt;Quartile!$A$3,"🪙 Premium Brand",smartphones_data_clean!C585&gt;Quartile!$A$2,"🔥Affordable Brand",TRUE,"✨ Bronze Brand")</f>
        <v>🔥Affordable Brand</v>
      </c>
      <c r="X585" t="str" cm="1">
        <f t="array" ref="X585">_xlfn.IFS(D585&lt;=Quartile!$D$2,"Low rating",D585&lt;=Quartile!$D$3,"Medium rating",D585&lt;=Quartile!$D$4,"High rating",TRUE,"Extra High Rating")</f>
        <v>High rating</v>
      </c>
      <c r="Y585">
        <f t="shared" si="18"/>
        <v>1034.0999999999999</v>
      </c>
      <c r="Z585" s="14">
        <f t="shared" si="19"/>
        <v>5.1730865432716357E-2</v>
      </c>
    </row>
    <row r="586" spans="1:26" x14ac:dyDescent="0.25">
      <c r="A586" t="s">
        <v>624</v>
      </c>
      <c r="B586" t="s">
        <v>656</v>
      </c>
      <c r="C586">
        <v>22999</v>
      </c>
      <c r="D586" s="1">
        <v>7.9</v>
      </c>
      <c r="E586">
        <v>1</v>
      </c>
      <c r="F586" t="s">
        <v>72</v>
      </c>
      <c r="G586">
        <v>8</v>
      </c>
      <c r="H586">
        <v>2.2000000000000002</v>
      </c>
      <c r="I586" s="2">
        <v>5000</v>
      </c>
      <c r="J586">
        <v>1</v>
      </c>
      <c r="K586">
        <v>25</v>
      </c>
      <c r="L586">
        <v>6</v>
      </c>
      <c r="M586">
        <v>128</v>
      </c>
      <c r="N586">
        <v>6.6</v>
      </c>
      <c r="O586">
        <v>120</v>
      </c>
      <c r="P586">
        <v>4</v>
      </c>
      <c r="Q586" t="s">
        <v>73</v>
      </c>
      <c r="R586">
        <v>50</v>
      </c>
      <c r="S586">
        <v>8</v>
      </c>
      <c r="T586">
        <v>1</v>
      </c>
      <c r="U586">
        <v>2408</v>
      </c>
      <c r="V586">
        <v>1080</v>
      </c>
      <c r="W586" t="str" cm="1">
        <f t="array" ref="W586">_xlfn.IFS(smartphones_data_clean!C586&gt;Quartile!$A$4,"💎 Ultra Premium Brand",smartphones_data_clean!C586&gt;Quartile!$A$3,"🪙 Premium Brand",smartphones_data_clean!C586&gt;Quartile!$A$2,"🔥Affordable Brand",TRUE,"✨ Bronze Brand")</f>
        <v>🪙 Premium Brand</v>
      </c>
      <c r="X586" t="str" cm="1">
        <f t="array" ref="X586">_xlfn.IFS(D586&lt;=Quartile!$D$2,"Low rating",D586&lt;=Quartile!$D$3,"Medium rating",D586&lt;=Quartile!$D$4,"High rating",TRUE,"Extra High Rating")</f>
        <v>Medium rating</v>
      </c>
      <c r="Y586">
        <f t="shared" si="18"/>
        <v>1036.6500000000001</v>
      </c>
      <c r="Z586" s="14">
        <f t="shared" si="19"/>
        <v>4.5073698856472028E-2</v>
      </c>
    </row>
    <row r="587" spans="1:26" x14ac:dyDescent="0.25">
      <c r="A587" t="s">
        <v>624</v>
      </c>
      <c r="B587" t="s">
        <v>657</v>
      </c>
      <c r="C587">
        <v>24999</v>
      </c>
      <c r="D587" s="1">
        <v>8.1</v>
      </c>
      <c r="E587">
        <v>1</v>
      </c>
      <c r="F587" t="s">
        <v>72</v>
      </c>
      <c r="G587">
        <v>8</v>
      </c>
      <c r="H587">
        <v>2.2000000000000002</v>
      </c>
      <c r="I587" s="2">
        <v>5000</v>
      </c>
      <c r="J587">
        <v>1</v>
      </c>
      <c r="K587">
        <v>25</v>
      </c>
      <c r="L587">
        <v>8</v>
      </c>
      <c r="M587">
        <v>128</v>
      </c>
      <c r="N587">
        <v>6.6</v>
      </c>
      <c r="O587">
        <v>120</v>
      </c>
      <c r="P587">
        <v>4</v>
      </c>
      <c r="Q587" t="s">
        <v>73</v>
      </c>
      <c r="R587">
        <v>50</v>
      </c>
      <c r="S587">
        <v>8</v>
      </c>
      <c r="T587">
        <v>1</v>
      </c>
      <c r="U587">
        <v>2408</v>
      </c>
      <c r="V587">
        <v>1080</v>
      </c>
      <c r="W587" t="str" cm="1">
        <f t="array" ref="W587">_xlfn.IFS(smartphones_data_clean!C587&gt;Quartile!$A$4,"💎 Ultra Premium Brand",smartphones_data_clean!C587&gt;Quartile!$A$3,"🪙 Premium Brand",smartphones_data_clean!C587&gt;Quartile!$A$2,"🔥Affordable Brand",TRUE,"✨ Bronze Brand")</f>
        <v>🪙 Premium Brand</v>
      </c>
      <c r="X587" t="str" cm="1">
        <f t="array" ref="X587">_xlfn.IFS(D587&lt;=Quartile!$D$2,"Low rating",D587&lt;=Quartile!$D$3,"Medium rating",D587&lt;=Quartile!$D$4,"High rating",TRUE,"Extra High Rating")</f>
        <v>High rating</v>
      </c>
      <c r="Y587">
        <f t="shared" si="18"/>
        <v>1037.05</v>
      </c>
      <c r="Z587" s="14">
        <f t="shared" si="19"/>
        <v>4.1483659346373852E-2</v>
      </c>
    </row>
    <row r="588" spans="1:26" x14ac:dyDescent="0.25">
      <c r="A588" t="s">
        <v>624</v>
      </c>
      <c r="B588" t="s">
        <v>658</v>
      </c>
      <c r="C588">
        <v>17999</v>
      </c>
      <c r="D588" s="1">
        <v>7.7</v>
      </c>
      <c r="E588">
        <v>0</v>
      </c>
      <c r="F588" t="s">
        <v>637</v>
      </c>
      <c r="G588">
        <v>8</v>
      </c>
      <c r="H588">
        <v>1.8</v>
      </c>
      <c r="I588" s="2">
        <v>4000</v>
      </c>
      <c r="J588">
        <v>1</v>
      </c>
      <c r="K588">
        <v>15</v>
      </c>
      <c r="L588">
        <v>6</v>
      </c>
      <c r="M588">
        <v>64</v>
      </c>
      <c r="N588">
        <v>6.4</v>
      </c>
      <c r="O588">
        <v>60</v>
      </c>
      <c r="P588">
        <v>3</v>
      </c>
      <c r="Q588" t="s">
        <v>73</v>
      </c>
      <c r="R588">
        <v>48</v>
      </c>
      <c r="S588">
        <v>16</v>
      </c>
      <c r="T588">
        <v>1</v>
      </c>
      <c r="U588">
        <v>2408</v>
      </c>
      <c r="V588">
        <v>1080</v>
      </c>
      <c r="W588" t="str" cm="1">
        <f t="array" ref="W588">_xlfn.IFS(smartphones_data_clean!C588&gt;Quartile!$A$4,"💎 Ultra Premium Brand",smartphones_data_clean!C588&gt;Quartile!$A$3,"🪙 Premium Brand",smartphones_data_clean!C588&gt;Quartile!$A$2,"🔥Affordable Brand",TRUE,"✨ Bronze Brand")</f>
        <v>🔥Affordable Brand</v>
      </c>
      <c r="X588" t="str" cm="1">
        <f t="array" ref="X588">_xlfn.IFS(D588&lt;=Quartile!$D$2,"Low rating",D588&lt;=Quartile!$D$3,"Medium rating",D588&lt;=Quartile!$D$4,"High rating",TRUE,"Extra High Rating")</f>
        <v>Medium rating</v>
      </c>
      <c r="Y588">
        <f t="shared" si="18"/>
        <v>819.75</v>
      </c>
      <c r="Z588" s="14">
        <f t="shared" si="19"/>
        <v>4.554419689982777E-2</v>
      </c>
    </row>
    <row r="589" spans="1:26" x14ac:dyDescent="0.25">
      <c r="A589" t="s">
        <v>624</v>
      </c>
      <c r="B589" t="s">
        <v>659</v>
      </c>
      <c r="C589">
        <v>16499</v>
      </c>
      <c r="D589" s="1">
        <v>8</v>
      </c>
      <c r="E589">
        <v>0</v>
      </c>
      <c r="F589" t="s">
        <v>83</v>
      </c>
      <c r="G589">
        <v>8</v>
      </c>
      <c r="H589">
        <v>2</v>
      </c>
      <c r="I589" s="2">
        <v>5000</v>
      </c>
      <c r="J589">
        <v>1</v>
      </c>
      <c r="K589">
        <v>15</v>
      </c>
      <c r="L589">
        <v>6</v>
      </c>
      <c r="M589">
        <v>128</v>
      </c>
      <c r="N589">
        <v>6.4</v>
      </c>
      <c r="O589">
        <v>90</v>
      </c>
      <c r="P589">
        <v>4</v>
      </c>
      <c r="Q589" t="s">
        <v>73</v>
      </c>
      <c r="R589">
        <v>64</v>
      </c>
      <c r="S589">
        <v>20</v>
      </c>
      <c r="T589">
        <v>1</v>
      </c>
      <c r="U589">
        <v>2400</v>
      </c>
      <c r="V589">
        <v>1080</v>
      </c>
      <c r="W589" t="str" cm="1">
        <f t="array" ref="W589">_xlfn.IFS(smartphones_data_clean!C589&gt;Quartile!$A$4,"💎 Ultra Premium Brand",smartphones_data_clean!C589&gt;Quartile!$A$3,"🪙 Premium Brand",smartphones_data_clean!C589&gt;Quartile!$A$2,"🔥Affordable Brand",TRUE,"✨ Bronze Brand")</f>
        <v>🔥Affordable Brand</v>
      </c>
      <c r="X589" t="str" cm="1">
        <f t="array" ref="X589">_xlfn.IFS(D589&lt;=Quartile!$D$2,"Low rating",D589&lt;=Quartile!$D$3,"Medium rating",D589&lt;=Quartile!$D$4,"High rating",TRUE,"Extra High Rating")</f>
        <v>High rating</v>
      </c>
      <c r="Y589">
        <f t="shared" si="18"/>
        <v>1034.0999999999999</v>
      </c>
      <c r="Z589" s="14">
        <f t="shared" si="19"/>
        <v>6.2676525850051512E-2</v>
      </c>
    </row>
    <row r="590" spans="1:26" x14ac:dyDescent="0.25">
      <c r="A590" t="s">
        <v>624</v>
      </c>
      <c r="B590" t="s">
        <v>660</v>
      </c>
      <c r="C590">
        <v>16499</v>
      </c>
      <c r="D590" s="1">
        <v>8.1999999999999993</v>
      </c>
      <c r="E590">
        <v>0</v>
      </c>
      <c r="F590" t="s">
        <v>83</v>
      </c>
      <c r="G590">
        <v>8</v>
      </c>
      <c r="H590">
        <v>2</v>
      </c>
      <c r="I590" s="2">
        <v>5000</v>
      </c>
      <c r="J590">
        <v>1</v>
      </c>
      <c r="K590">
        <v>15</v>
      </c>
      <c r="L590">
        <v>8</v>
      </c>
      <c r="M590">
        <v>128</v>
      </c>
      <c r="N590">
        <v>6.4</v>
      </c>
      <c r="O590">
        <v>90</v>
      </c>
      <c r="P590">
        <v>4</v>
      </c>
      <c r="Q590" t="s">
        <v>73</v>
      </c>
      <c r="R590">
        <v>64</v>
      </c>
      <c r="S590">
        <v>20</v>
      </c>
      <c r="T590">
        <v>1</v>
      </c>
      <c r="U590">
        <v>2400</v>
      </c>
      <c r="V590">
        <v>1080</v>
      </c>
      <c r="W590" t="str" cm="1">
        <f t="array" ref="W590">_xlfn.IFS(smartphones_data_clean!C590&gt;Quartile!$A$4,"💎 Ultra Premium Brand",smartphones_data_clean!C590&gt;Quartile!$A$3,"🪙 Premium Brand",smartphones_data_clean!C590&gt;Quartile!$A$2,"🔥Affordable Brand",TRUE,"✨ Bronze Brand")</f>
        <v>🔥Affordable Brand</v>
      </c>
      <c r="X590" t="str" cm="1">
        <f t="array" ref="X590">_xlfn.IFS(D590&lt;=Quartile!$D$2,"Low rating",D590&lt;=Quartile!$D$3,"Medium rating",D590&lt;=Quartile!$D$4,"High rating",TRUE,"Extra High Rating")</f>
        <v>High rating</v>
      </c>
      <c r="Y590">
        <f t="shared" si="18"/>
        <v>1034.5</v>
      </c>
      <c r="Z590" s="14">
        <f t="shared" si="19"/>
        <v>6.2700769743620821E-2</v>
      </c>
    </row>
    <row r="591" spans="1:26" x14ac:dyDescent="0.25">
      <c r="A591" t="s">
        <v>624</v>
      </c>
      <c r="B591" t="s">
        <v>661</v>
      </c>
      <c r="C591">
        <v>24499</v>
      </c>
      <c r="D591" s="1">
        <v>7.9</v>
      </c>
      <c r="E591">
        <v>1</v>
      </c>
      <c r="F591" t="s">
        <v>76</v>
      </c>
      <c r="G591">
        <v>8</v>
      </c>
      <c r="H591">
        <v>2</v>
      </c>
      <c r="I591" s="2">
        <v>5000</v>
      </c>
      <c r="J591">
        <v>1</v>
      </c>
      <c r="K591">
        <v>15</v>
      </c>
      <c r="L591">
        <v>6</v>
      </c>
      <c r="M591">
        <v>128</v>
      </c>
      <c r="N591">
        <v>6.5</v>
      </c>
      <c r="O591">
        <v>90</v>
      </c>
      <c r="P591">
        <v>4</v>
      </c>
      <c r="Q591" t="s">
        <v>73</v>
      </c>
      <c r="R591">
        <v>48</v>
      </c>
      <c r="S591">
        <v>13</v>
      </c>
      <c r="T591">
        <v>1</v>
      </c>
      <c r="U591">
        <v>1600</v>
      </c>
      <c r="V591">
        <v>720</v>
      </c>
      <c r="W591" t="str" cm="1">
        <f t="array" ref="W591">_xlfn.IFS(smartphones_data_clean!C591&gt;Quartile!$A$4,"💎 Ultra Premium Brand",smartphones_data_clean!C591&gt;Quartile!$A$3,"🪙 Premium Brand",smartphones_data_clean!C591&gt;Quartile!$A$2,"🔥Affordable Brand",TRUE,"✨ Bronze Brand")</f>
        <v>🪙 Premium Brand</v>
      </c>
      <c r="X591" t="str" cm="1">
        <f t="array" ref="X591">_xlfn.IFS(D591&lt;=Quartile!$D$2,"Low rating",D591&lt;=Quartile!$D$3,"Medium rating",D591&lt;=Quartile!$D$4,"High rating",TRUE,"Extra High Rating")</f>
        <v>Medium rating</v>
      </c>
      <c r="Y591">
        <f t="shared" si="18"/>
        <v>1034.0999999999999</v>
      </c>
      <c r="Z591" s="14">
        <f t="shared" si="19"/>
        <v>4.2209886117800723E-2</v>
      </c>
    </row>
    <row r="592" spans="1:26" x14ac:dyDescent="0.25">
      <c r="A592" t="s">
        <v>624</v>
      </c>
      <c r="B592" t="s">
        <v>662</v>
      </c>
      <c r="C592">
        <v>25999</v>
      </c>
      <c r="D592" s="1">
        <v>8.1999999999999993</v>
      </c>
      <c r="E592">
        <v>1</v>
      </c>
      <c r="F592" t="s">
        <v>637</v>
      </c>
      <c r="G592">
        <v>8</v>
      </c>
      <c r="H592">
        <v>2.4</v>
      </c>
      <c r="I592" s="2">
        <v>5000</v>
      </c>
      <c r="J592">
        <v>1</v>
      </c>
      <c r="K592">
        <v>25</v>
      </c>
      <c r="L592">
        <v>6</v>
      </c>
      <c r="M592">
        <v>128</v>
      </c>
      <c r="N592">
        <v>6.4</v>
      </c>
      <c r="O592">
        <v>90</v>
      </c>
      <c r="P592">
        <v>4</v>
      </c>
      <c r="Q592" t="s">
        <v>73</v>
      </c>
      <c r="R592">
        <v>48</v>
      </c>
      <c r="S592">
        <v>13</v>
      </c>
      <c r="T592">
        <v>1</v>
      </c>
      <c r="U592">
        <v>2400</v>
      </c>
      <c r="V592">
        <v>1080</v>
      </c>
      <c r="W592" t="str" cm="1">
        <f t="array" ref="W592">_xlfn.IFS(smartphones_data_clean!C592&gt;Quartile!$A$4,"💎 Ultra Premium Brand",smartphones_data_clean!C592&gt;Quartile!$A$3,"🪙 Premium Brand",smartphones_data_clean!C592&gt;Quartile!$A$2,"🔥Affordable Brand",TRUE,"✨ Bronze Brand")</f>
        <v>🪙 Premium Brand</v>
      </c>
      <c r="X592" t="str" cm="1">
        <f t="array" ref="X592">_xlfn.IFS(D592&lt;=Quartile!$D$2,"Low rating",D592&lt;=Quartile!$D$3,"Medium rating",D592&lt;=Quartile!$D$4,"High rating",TRUE,"Extra High Rating")</f>
        <v>High rating</v>
      </c>
      <c r="Y592">
        <f t="shared" si="18"/>
        <v>1035.2</v>
      </c>
      <c r="Z592" s="14">
        <f t="shared" si="19"/>
        <v>3.9816916035232124E-2</v>
      </c>
    </row>
    <row r="593" spans="1:26" x14ac:dyDescent="0.25">
      <c r="A593" t="s">
        <v>624</v>
      </c>
      <c r="B593" t="s">
        <v>663</v>
      </c>
      <c r="C593">
        <v>27499</v>
      </c>
      <c r="D593" s="1">
        <v>8.5</v>
      </c>
      <c r="E593">
        <v>1</v>
      </c>
      <c r="F593" t="s">
        <v>637</v>
      </c>
      <c r="G593">
        <v>8</v>
      </c>
      <c r="H593">
        <v>2.4</v>
      </c>
      <c r="I593" s="2">
        <v>5000</v>
      </c>
      <c r="J593">
        <v>1</v>
      </c>
      <c r="K593">
        <v>25</v>
      </c>
      <c r="L593">
        <v>8</v>
      </c>
      <c r="M593">
        <v>128</v>
      </c>
      <c r="N593">
        <v>6.4</v>
      </c>
      <c r="O593">
        <v>90</v>
      </c>
      <c r="P593">
        <v>4</v>
      </c>
      <c r="Q593" t="s">
        <v>73</v>
      </c>
      <c r="R593">
        <v>48</v>
      </c>
      <c r="S593">
        <v>13</v>
      </c>
      <c r="T593">
        <v>1</v>
      </c>
      <c r="U593">
        <v>2400</v>
      </c>
      <c r="V593">
        <v>1080</v>
      </c>
      <c r="W593" t="str" cm="1">
        <f t="array" ref="W593">_xlfn.IFS(smartphones_data_clean!C593&gt;Quartile!$A$4,"💎 Ultra Premium Brand",smartphones_data_clean!C593&gt;Quartile!$A$3,"🪙 Premium Brand",smartphones_data_clean!C593&gt;Quartile!$A$2,"🔥Affordable Brand",TRUE,"✨ Bronze Brand")</f>
        <v>🪙 Premium Brand</v>
      </c>
      <c r="X593" t="str" cm="1">
        <f t="array" ref="X593">_xlfn.IFS(D593&lt;=Quartile!$D$2,"Low rating",D593&lt;=Quartile!$D$3,"Medium rating",D593&lt;=Quartile!$D$4,"High rating",TRUE,"Extra High Rating")</f>
        <v>Extra High Rating</v>
      </c>
      <c r="Y593">
        <f t="shared" si="18"/>
        <v>1035.5999999999999</v>
      </c>
      <c r="Z593" s="14">
        <f t="shared" si="19"/>
        <v>3.7659551256409324E-2</v>
      </c>
    </row>
    <row r="594" spans="1:26" x14ac:dyDescent="0.25">
      <c r="A594" t="s">
        <v>624</v>
      </c>
      <c r="B594" t="s">
        <v>664</v>
      </c>
      <c r="C594">
        <v>24999</v>
      </c>
      <c r="D594" s="1">
        <v>7.5</v>
      </c>
      <c r="E594">
        <v>1</v>
      </c>
      <c r="F594" t="s">
        <v>637</v>
      </c>
      <c r="G594">
        <v>8</v>
      </c>
      <c r="H594">
        <v>2.2999999999999998</v>
      </c>
      <c r="I594" s="2">
        <v>5000</v>
      </c>
      <c r="J594">
        <v>1</v>
      </c>
      <c r="K594">
        <v>33</v>
      </c>
      <c r="L594">
        <v>6</v>
      </c>
      <c r="M594">
        <v>128</v>
      </c>
      <c r="N594">
        <v>6.5</v>
      </c>
      <c r="O594">
        <v>90</v>
      </c>
      <c r="P594">
        <v>4</v>
      </c>
      <c r="Q594" t="s">
        <v>73</v>
      </c>
      <c r="R594">
        <v>48</v>
      </c>
      <c r="S594">
        <v>13</v>
      </c>
      <c r="T594">
        <v>1</v>
      </c>
      <c r="U594">
        <v>2400</v>
      </c>
      <c r="V594">
        <v>1080</v>
      </c>
      <c r="W594" t="str" cm="1">
        <f t="array" ref="W594">_xlfn.IFS(smartphones_data_clean!C594&gt;Quartile!$A$4,"💎 Ultra Premium Brand",smartphones_data_clean!C594&gt;Quartile!$A$3,"🪙 Premium Brand",smartphones_data_clean!C594&gt;Quartile!$A$2,"🔥Affordable Brand",TRUE,"✨ Bronze Brand")</f>
        <v>🪙 Premium Brand</v>
      </c>
      <c r="X594" t="str" cm="1">
        <f t="array" ref="X594">_xlfn.IFS(D594&lt;=Quartile!$D$2,"Low rating",D594&lt;=Quartile!$D$3,"Medium rating",D594&lt;=Quartile!$D$4,"High rating",TRUE,"Extra High Rating")</f>
        <v>Low rating</v>
      </c>
      <c r="Y594">
        <f t="shared" si="18"/>
        <v>1035.9749999999999</v>
      </c>
      <c r="Z594" s="14">
        <f t="shared" si="19"/>
        <v>4.1440657626305048E-2</v>
      </c>
    </row>
    <row r="595" spans="1:26" x14ac:dyDescent="0.25">
      <c r="A595" t="s">
        <v>624</v>
      </c>
      <c r="B595" t="s">
        <v>665</v>
      </c>
      <c r="C595">
        <v>17990</v>
      </c>
      <c r="D595" s="1">
        <v>6.9</v>
      </c>
      <c r="E595">
        <v>0</v>
      </c>
      <c r="F595" t="s">
        <v>637</v>
      </c>
      <c r="G595">
        <v>8</v>
      </c>
      <c r="H595">
        <v>2.2000000000000002</v>
      </c>
      <c r="I595" s="2">
        <v>3100</v>
      </c>
      <c r="J595">
        <v>1</v>
      </c>
      <c r="K595">
        <v>15</v>
      </c>
      <c r="L595">
        <v>4</v>
      </c>
      <c r="M595">
        <v>64</v>
      </c>
      <c r="N595">
        <v>5.9</v>
      </c>
      <c r="O595">
        <v>60</v>
      </c>
      <c r="P595">
        <v>2</v>
      </c>
      <c r="Q595" t="s">
        <v>73</v>
      </c>
      <c r="R595">
        <v>16</v>
      </c>
      <c r="S595">
        <v>25</v>
      </c>
      <c r="T595">
        <v>1</v>
      </c>
      <c r="U595">
        <v>2340</v>
      </c>
      <c r="V595">
        <v>1080</v>
      </c>
      <c r="W595" t="str" cm="1">
        <f t="array" ref="W595">_xlfn.IFS(smartphones_data_clean!C595&gt;Quartile!$A$4,"💎 Ultra Premium Brand",smartphones_data_clean!C595&gt;Quartile!$A$3,"🪙 Premium Brand",smartphones_data_clean!C595&gt;Quartile!$A$2,"🔥Affordable Brand",TRUE,"✨ Bronze Brand")</f>
        <v>🔥Affordable Brand</v>
      </c>
      <c r="X595" t="str" cm="1">
        <f t="array" ref="X595">_xlfn.IFS(D595&lt;=Quartile!$D$2,"Low rating",D595&lt;=Quartile!$D$3,"Medium rating",D595&lt;=Quartile!$D$4,"High rating",TRUE,"Extra High Rating")</f>
        <v>Low rating</v>
      </c>
      <c r="Y595">
        <f t="shared" si="18"/>
        <v>639.44999999999993</v>
      </c>
      <c r="Z595" s="14">
        <f t="shared" si="19"/>
        <v>3.5544747081712055E-2</v>
      </c>
    </row>
    <row r="596" spans="1:26" x14ac:dyDescent="0.25">
      <c r="A596" t="s">
        <v>624</v>
      </c>
      <c r="B596" t="s">
        <v>666</v>
      </c>
      <c r="C596">
        <v>15990</v>
      </c>
      <c r="D596" s="1">
        <v>8</v>
      </c>
      <c r="E596">
        <v>0</v>
      </c>
      <c r="F596" t="s">
        <v>637</v>
      </c>
      <c r="G596">
        <v>8</v>
      </c>
      <c r="H596">
        <v>2.2999999999999998</v>
      </c>
      <c r="I596" s="2">
        <v>4000</v>
      </c>
      <c r="J596">
        <v>1</v>
      </c>
      <c r="K596">
        <v>15</v>
      </c>
      <c r="L596">
        <v>4</v>
      </c>
      <c r="M596">
        <v>128</v>
      </c>
      <c r="N596">
        <v>6.4</v>
      </c>
      <c r="O596">
        <v>60</v>
      </c>
      <c r="P596">
        <v>3</v>
      </c>
      <c r="Q596" t="s">
        <v>73</v>
      </c>
      <c r="R596">
        <v>48</v>
      </c>
      <c r="S596">
        <v>32</v>
      </c>
      <c r="T596">
        <v>1</v>
      </c>
      <c r="U596">
        <v>2340</v>
      </c>
      <c r="V596">
        <v>1080</v>
      </c>
      <c r="W596" t="str" cm="1">
        <f t="array" ref="W596">_xlfn.IFS(smartphones_data_clean!C596&gt;Quartile!$A$4,"💎 Ultra Premium Brand",smartphones_data_clean!C596&gt;Quartile!$A$3,"🪙 Premium Brand",smartphones_data_clean!C596&gt;Quartile!$A$2,"🔥Affordable Brand",TRUE,"✨ Bronze Brand")</f>
        <v>🔥Affordable Brand</v>
      </c>
      <c r="X596" t="str" cm="1">
        <f t="array" ref="X596">_xlfn.IFS(D596&lt;=Quartile!$D$2,"Low rating",D596&lt;=Quartile!$D$3,"Medium rating",D596&lt;=Quartile!$D$4,"High rating",TRUE,"Extra High Rating")</f>
        <v>High rating</v>
      </c>
      <c r="Y596">
        <f t="shared" si="18"/>
        <v>832.27499999999998</v>
      </c>
      <c r="Z596" s="14">
        <f t="shared" si="19"/>
        <v>5.2049718574108818E-2</v>
      </c>
    </row>
    <row r="597" spans="1:26" x14ac:dyDescent="0.25">
      <c r="A597" t="s">
        <v>624</v>
      </c>
      <c r="B597" t="s">
        <v>667</v>
      </c>
      <c r="C597">
        <v>24990</v>
      </c>
      <c r="D597" s="1">
        <v>8.3000000000000007</v>
      </c>
      <c r="E597">
        <v>0</v>
      </c>
      <c r="F597" t="s">
        <v>72</v>
      </c>
      <c r="G597">
        <v>8</v>
      </c>
      <c r="H597">
        <v>2.2999999999999998</v>
      </c>
      <c r="I597" s="2">
        <v>4500</v>
      </c>
      <c r="J597">
        <v>1</v>
      </c>
      <c r="K597">
        <v>25</v>
      </c>
      <c r="L597">
        <v>6</v>
      </c>
      <c r="M597">
        <v>128</v>
      </c>
      <c r="N597">
        <v>6.5</v>
      </c>
      <c r="O597">
        <v>90</v>
      </c>
      <c r="P597">
        <v>4</v>
      </c>
      <c r="Q597" t="s">
        <v>73</v>
      </c>
      <c r="R597">
        <v>64</v>
      </c>
      <c r="S597">
        <v>32</v>
      </c>
      <c r="T597">
        <v>1</v>
      </c>
      <c r="U597">
        <v>2400</v>
      </c>
      <c r="V597">
        <v>1080</v>
      </c>
      <c r="W597" t="str" cm="1">
        <f t="array" ref="W597">_xlfn.IFS(smartphones_data_clean!C597&gt;Quartile!$A$4,"💎 Ultra Premium Brand",smartphones_data_clean!C597&gt;Quartile!$A$3,"🪙 Premium Brand",smartphones_data_clean!C597&gt;Quartile!$A$2,"🔥Affordable Brand",TRUE,"✨ Bronze Brand")</f>
        <v>🪙 Premium Brand</v>
      </c>
      <c r="X597" t="str" cm="1">
        <f t="array" ref="X597">_xlfn.IFS(D597&lt;=Quartile!$D$2,"Low rating",D597&lt;=Quartile!$D$3,"Medium rating",D597&lt;=Quartile!$D$4,"High rating",TRUE,"Extra High Rating")</f>
        <v>High rating</v>
      </c>
      <c r="Y597">
        <f t="shared" si="18"/>
        <v>935.17500000000007</v>
      </c>
      <c r="Z597" s="14">
        <f t="shared" si="19"/>
        <v>3.7421968787515011E-2</v>
      </c>
    </row>
    <row r="598" spans="1:26" x14ac:dyDescent="0.25">
      <c r="A598" t="s">
        <v>624</v>
      </c>
      <c r="B598" t="s">
        <v>668</v>
      </c>
      <c r="C598">
        <v>22494</v>
      </c>
      <c r="D598" s="1">
        <v>8.6</v>
      </c>
      <c r="E598">
        <v>0</v>
      </c>
      <c r="F598" t="s">
        <v>72</v>
      </c>
      <c r="G598">
        <v>8</v>
      </c>
      <c r="H598">
        <v>2.2999999999999998</v>
      </c>
      <c r="I598" s="2">
        <v>4500</v>
      </c>
      <c r="J598">
        <v>1</v>
      </c>
      <c r="K598">
        <v>25</v>
      </c>
      <c r="L598">
        <v>8</v>
      </c>
      <c r="M598">
        <v>128</v>
      </c>
      <c r="N598">
        <v>6.5</v>
      </c>
      <c r="O598">
        <v>90</v>
      </c>
      <c r="P598">
        <v>4</v>
      </c>
      <c r="Q598" t="s">
        <v>73</v>
      </c>
      <c r="R598">
        <v>64</v>
      </c>
      <c r="S598">
        <v>32</v>
      </c>
      <c r="T598">
        <v>1</v>
      </c>
      <c r="U598">
        <v>2400</v>
      </c>
      <c r="V598">
        <v>1080</v>
      </c>
      <c r="W598" t="str" cm="1">
        <f t="array" ref="W598">_xlfn.IFS(smartphones_data_clean!C598&gt;Quartile!$A$4,"💎 Ultra Premium Brand",smartphones_data_clean!C598&gt;Quartile!$A$3,"🪙 Premium Brand",smartphones_data_clean!C598&gt;Quartile!$A$2,"🔥Affordable Brand",TRUE,"✨ Bronze Brand")</f>
        <v>🪙 Premium Brand</v>
      </c>
      <c r="X598" t="str" cm="1">
        <f t="array" ref="X598">_xlfn.IFS(D598&lt;=Quartile!$D$2,"Low rating",D598&lt;=Quartile!$D$3,"Medium rating",D598&lt;=Quartile!$D$4,"High rating",TRUE,"Extra High Rating")</f>
        <v>Extra High Rating</v>
      </c>
      <c r="Y598">
        <f t="shared" si="18"/>
        <v>935.57500000000005</v>
      </c>
      <c r="Z598" s="14">
        <f t="shared" si="19"/>
        <v>4.1592202365075132E-2</v>
      </c>
    </row>
    <row r="599" spans="1:26" x14ac:dyDescent="0.25">
      <c r="A599" t="s">
        <v>624</v>
      </c>
      <c r="B599" t="s">
        <v>669</v>
      </c>
      <c r="C599">
        <v>36499</v>
      </c>
      <c r="D599" s="1">
        <v>8.9</v>
      </c>
      <c r="E599">
        <v>1</v>
      </c>
      <c r="F599" t="s">
        <v>637</v>
      </c>
      <c r="G599">
        <v>8</v>
      </c>
      <c r="H599">
        <v>2.4</v>
      </c>
      <c r="I599" s="2">
        <v>5000</v>
      </c>
      <c r="J599">
        <v>1</v>
      </c>
      <c r="K599">
        <v>25</v>
      </c>
      <c r="L599">
        <v>8</v>
      </c>
      <c r="M599">
        <v>256</v>
      </c>
      <c r="N599">
        <v>6.5</v>
      </c>
      <c r="O599">
        <v>120</v>
      </c>
      <c r="P599">
        <v>4</v>
      </c>
      <c r="Q599" t="s">
        <v>73</v>
      </c>
      <c r="R599">
        <v>64</v>
      </c>
      <c r="S599">
        <v>32</v>
      </c>
      <c r="T599">
        <v>1</v>
      </c>
      <c r="U599">
        <v>2400</v>
      </c>
      <c r="V599">
        <v>1080</v>
      </c>
      <c r="W599" t="str" cm="1">
        <f t="array" ref="W599">_xlfn.IFS(smartphones_data_clean!C599&gt;Quartile!$A$4,"💎 Ultra Premium Brand",smartphones_data_clean!C599&gt;Quartile!$A$3,"🪙 Premium Brand",smartphones_data_clean!C599&gt;Quartile!$A$2,"🔥Affordable Brand",TRUE,"✨ Bronze Brand")</f>
        <v>💎 Ultra Premium Brand</v>
      </c>
      <c r="X599" t="str" cm="1">
        <f t="array" ref="X599">_xlfn.IFS(D599&lt;=Quartile!$D$2,"Low rating",D599&lt;=Quartile!$D$3,"Medium rating",D599&lt;=Quartile!$D$4,"High rating",TRUE,"Extra High Rating")</f>
        <v>Extra High Rating</v>
      </c>
      <c r="Y599">
        <f t="shared" si="18"/>
        <v>1062.7</v>
      </c>
      <c r="Z599" s="14">
        <f t="shared" si="19"/>
        <v>2.9115866188114743E-2</v>
      </c>
    </row>
    <row r="600" spans="1:26" x14ac:dyDescent="0.25">
      <c r="A600" t="s">
        <v>624</v>
      </c>
      <c r="B600" t="s">
        <v>670</v>
      </c>
      <c r="C600">
        <v>31999</v>
      </c>
      <c r="D600" s="1">
        <v>8.6999999999999993</v>
      </c>
      <c r="E600">
        <v>1</v>
      </c>
      <c r="F600" t="s">
        <v>637</v>
      </c>
      <c r="G600">
        <v>8</v>
      </c>
      <c r="H600">
        <v>2.4</v>
      </c>
      <c r="I600" s="2">
        <v>5000</v>
      </c>
      <c r="J600">
        <v>1</v>
      </c>
      <c r="K600">
        <v>25</v>
      </c>
      <c r="L600">
        <v>6</v>
      </c>
      <c r="M600">
        <v>128</v>
      </c>
      <c r="N600">
        <v>6.5</v>
      </c>
      <c r="O600">
        <v>120</v>
      </c>
      <c r="P600">
        <v>4</v>
      </c>
      <c r="Q600" t="s">
        <v>73</v>
      </c>
      <c r="R600">
        <v>64</v>
      </c>
      <c r="S600">
        <v>32</v>
      </c>
      <c r="T600">
        <v>1</v>
      </c>
      <c r="U600">
        <v>2400</v>
      </c>
      <c r="V600">
        <v>1080</v>
      </c>
      <c r="W600" t="str" cm="1">
        <f t="array" ref="W600">_xlfn.IFS(smartphones_data_clean!C600&gt;Quartile!$A$4,"💎 Ultra Premium Brand",smartphones_data_clean!C600&gt;Quartile!$A$3,"🪙 Premium Brand",smartphones_data_clean!C600&gt;Quartile!$A$2,"🔥Affordable Brand",TRUE,"✨ Bronze Brand")</f>
        <v>🪙 Premium Brand</v>
      </c>
      <c r="X600" t="str" cm="1">
        <f t="array" ref="X600">_xlfn.IFS(D600&lt;=Quartile!$D$2,"Low rating",D600&lt;=Quartile!$D$3,"Medium rating",D600&lt;=Quartile!$D$4,"High rating",TRUE,"Extra High Rating")</f>
        <v>Extra High Rating</v>
      </c>
      <c r="Y600">
        <f t="shared" si="18"/>
        <v>1036.7</v>
      </c>
      <c r="Z600" s="14">
        <f t="shared" si="19"/>
        <v>3.2397887433982316E-2</v>
      </c>
    </row>
    <row r="601" spans="1:26" x14ac:dyDescent="0.25">
      <c r="A601" t="s">
        <v>624</v>
      </c>
      <c r="B601" t="s">
        <v>671</v>
      </c>
      <c r="C601">
        <v>33499</v>
      </c>
      <c r="D601" s="1">
        <v>8.9</v>
      </c>
      <c r="E601">
        <v>1</v>
      </c>
      <c r="F601" t="s">
        <v>637</v>
      </c>
      <c r="G601">
        <v>8</v>
      </c>
      <c r="H601">
        <v>2.4</v>
      </c>
      <c r="I601" s="2">
        <v>5000</v>
      </c>
      <c r="J601">
        <v>1</v>
      </c>
      <c r="K601">
        <v>25</v>
      </c>
      <c r="L601">
        <v>8</v>
      </c>
      <c r="M601">
        <v>128</v>
      </c>
      <c r="N601">
        <v>6.5</v>
      </c>
      <c r="O601">
        <v>120</v>
      </c>
      <c r="P601">
        <v>4</v>
      </c>
      <c r="Q601" t="s">
        <v>73</v>
      </c>
      <c r="R601">
        <v>64</v>
      </c>
      <c r="S601">
        <v>32</v>
      </c>
      <c r="T601">
        <v>1</v>
      </c>
      <c r="U601">
        <v>2400</v>
      </c>
      <c r="V601">
        <v>1080</v>
      </c>
      <c r="W601" t="str" cm="1">
        <f t="array" ref="W601">_xlfn.IFS(smartphones_data_clean!C601&gt;Quartile!$A$4,"💎 Ultra Premium Brand",smartphones_data_clean!C601&gt;Quartile!$A$3,"🪙 Premium Brand",smartphones_data_clean!C601&gt;Quartile!$A$2,"🔥Affordable Brand",TRUE,"✨ Bronze Brand")</f>
        <v>🪙 Premium Brand</v>
      </c>
      <c r="X601" t="str" cm="1">
        <f t="array" ref="X601">_xlfn.IFS(D601&lt;=Quartile!$D$2,"Low rating",D601&lt;=Quartile!$D$3,"Medium rating",D601&lt;=Quartile!$D$4,"High rating",TRUE,"Extra High Rating")</f>
        <v>Extra High Rating</v>
      </c>
      <c r="Y601">
        <f t="shared" si="18"/>
        <v>1037.0999999999999</v>
      </c>
      <c r="Z601" s="14">
        <f t="shared" si="19"/>
        <v>3.0959133108450995E-2</v>
      </c>
    </row>
    <row r="602" spans="1:26" x14ac:dyDescent="0.25">
      <c r="A602" t="s">
        <v>624</v>
      </c>
      <c r="B602" t="s">
        <v>672</v>
      </c>
      <c r="C602">
        <v>34999</v>
      </c>
      <c r="D602" s="1">
        <v>7.6</v>
      </c>
      <c r="E602">
        <v>1</v>
      </c>
      <c r="F602" t="s">
        <v>637</v>
      </c>
      <c r="G602">
        <v>8</v>
      </c>
      <c r="H602">
        <v>2.2999999999999998</v>
      </c>
      <c r="I602" s="2">
        <v>5000</v>
      </c>
      <c r="J602">
        <v>1</v>
      </c>
      <c r="K602">
        <v>25</v>
      </c>
      <c r="L602">
        <v>6</v>
      </c>
      <c r="M602">
        <v>128</v>
      </c>
      <c r="N602">
        <v>6.4</v>
      </c>
      <c r="O602">
        <v>120</v>
      </c>
      <c r="P602">
        <v>3</v>
      </c>
      <c r="Q602" t="s">
        <v>73</v>
      </c>
      <c r="R602">
        <v>50</v>
      </c>
      <c r="S602">
        <v>32</v>
      </c>
      <c r="T602">
        <v>1</v>
      </c>
      <c r="U602">
        <v>2400</v>
      </c>
      <c r="V602">
        <v>1080</v>
      </c>
      <c r="W602" t="str" cm="1">
        <f t="array" ref="W602">_xlfn.IFS(smartphones_data_clean!C602&gt;Quartile!$A$4,"💎 Ultra Premium Brand",smartphones_data_clean!C602&gt;Quartile!$A$3,"🪙 Premium Brand",smartphones_data_clean!C602&gt;Quartile!$A$2,"🔥Affordable Brand",TRUE,"✨ Bronze Brand")</f>
        <v>🪙 Premium Brand</v>
      </c>
      <c r="X602" t="str" cm="1">
        <f t="array" ref="X602">_xlfn.IFS(D602&lt;=Quartile!$D$2,"Low rating",D602&lt;=Quartile!$D$3,"Medium rating",D602&lt;=Quartile!$D$4,"High rating",TRUE,"Extra High Rating")</f>
        <v>Medium rating</v>
      </c>
      <c r="Y602">
        <f t="shared" si="18"/>
        <v>1036.675</v>
      </c>
      <c r="Z602" s="14">
        <f t="shared" si="19"/>
        <v>2.9620132003771536E-2</v>
      </c>
    </row>
    <row r="603" spans="1:26" x14ac:dyDescent="0.25">
      <c r="A603" t="s">
        <v>624</v>
      </c>
      <c r="B603" t="s">
        <v>673</v>
      </c>
      <c r="C603">
        <v>21490</v>
      </c>
      <c r="D603" s="1">
        <v>7</v>
      </c>
      <c r="E603">
        <v>0</v>
      </c>
      <c r="F603" t="s">
        <v>637</v>
      </c>
      <c r="G603">
        <v>8</v>
      </c>
      <c r="H603">
        <v>2.2000000000000002</v>
      </c>
      <c r="I603" s="2">
        <v>3300</v>
      </c>
      <c r="J603">
        <v>0</v>
      </c>
      <c r="K603">
        <v>33</v>
      </c>
      <c r="L603">
        <v>4</v>
      </c>
      <c r="M603">
        <v>64</v>
      </c>
      <c r="N603">
        <v>6</v>
      </c>
      <c r="O603">
        <v>60</v>
      </c>
      <c r="P603">
        <v>3</v>
      </c>
      <c r="Q603" t="s">
        <v>73</v>
      </c>
      <c r="R603">
        <v>24</v>
      </c>
      <c r="S603">
        <v>24</v>
      </c>
      <c r="T603">
        <v>1</v>
      </c>
      <c r="U603">
        <v>1080</v>
      </c>
      <c r="V603">
        <v>2220</v>
      </c>
      <c r="W603" t="str" cm="1">
        <f t="array" ref="W603">_xlfn.IFS(smartphones_data_clean!C603&gt;Quartile!$A$4,"💎 Ultra Premium Brand",smartphones_data_clean!C603&gt;Quartile!$A$3,"🪙 Premium Brand",smartphones_data_clean!C603&gt;Quartile!$A$2,"🔥Affordable Brand",TRUE,"✨ Bronze Brand")</f>
        <v>🪙 Premium Brand</v>
      </c>
      <c r="X603" t="str" cm="1">
        <f t="array" ref="X603">_xlfn.IFS(D603&lt;=Quartile!$D$2,"Low rating",D603&lt;=Quartile!$D$3,"Medium rating",D603&lt;=Quartile!$D$4,"High rating",TRUE,"Extra High Rating")</f>
        <v>Low rating</v>
      </c>
      <c r="Y603">
        <f t="shared" si="18"/>
        <v>681.24999999999989</v>
      </c>
      <c r="Z603" s="14">
        <f t="shared" si="19"/>
        <v>3.1700791065611904E-2</v>
      </c>
    </row>
    <row r="604" spans="1:26" x14ac:dyDescent="0.25">
      <c r="A604" t="s">
        <v>624</v>
      </c>
      <c r="B604" t="s">
        <v>674</v>
      </c>
      <c r="C604">
        <v>22494</v>
      </c>
      <c r="D604" s="1">
        <v>8.6</v>
      </c>
      <c r="E604">
        <v>0</v>
      </c>
      <c r="F604" t="s">
        <v>72</v>
      </c>
      <c r="G604">
        <v>8</v>
      </c>
      <c r="H604">
        <v>2.2000000000000002</v>
      </c>
      <c r="I604" s="2">
        <v>4500</v>
      </c>
      <c r="J604">
        <v>1</v>
      </c>
      <c r="K604">
        <v>25</v>
      </c>
      <c r="L604">
        <v>8</v>
      </c>
      <c r="M604">
        <v>128</v>
      </c>
      <c r="N604">
        <v>6.7</v>
      </c>
      <c r="O604">
        <v>60</v>
      </c>
      <c r="P604">
        <v>4</v>
      </c>
      <c r="Q604" t="s">
        <v>73</v>
      </c>
      <c r="R604">
        <v>64</v>
      </c>
      <c r="S604">
        <v>32</v>
      </c>
      <c r="T604">
        <v>1</v>
      </c>
      <c r="U604">
        <v>2400</v>
      </c>
      <c r="V604">
        <v>1080</v>
      </c>
      <c r="W604" t="str" cm="1">
        <f t="array" ref="W604">_xlfn.IFS(smartphones_data_clean!C604&gt;Quartile!$A$4,"💎 Ultra Premium Brand",smartphones_data_clean!C604&gt;Quartile!$A$3,"🪙 Premium Brand",smartphones_data_clean!C604&gt;Quartile!$A$2,"🔥Affordable Brand",TRUE,"✨ Bronze Brand")</f>
        <v>🪙 Premium Brand</v>
      </c>
      <c r="X604" t="str" cm="1">
        <f t="array" ref="X604">_xlfn.IFS(D604&lt;=Quartile!$D$2,"Low rating",D604&lt;=Quartile!$D$3,"Medium rating",D604&lt;=Quartile!$D$4,"High rating",TRUE,"Extra High Rating")</f>
        <v>Extra High Rating</v>
      </c>
      <c r="Y604">
        <f t="shared" si="18"/>
        <v>934.05000000000007</v>
      </c>
      <c r="Z604" s="14">
        <f t="shared" si="19"/>
        <v>4.1524406508402244E-2</v>
      </c>
    </row>
    <row r="605" spans="1:26" x14ac:dyDescent="0.25">
      <c r="A605" t="s">
        <v>624</v>
      </c>
      <c r="B605" t="s">
        <v>675</v>
      </c>
      <c r="C605">
        <v>41999</v>
      </c>
      <c r="D605" s="1">
        <v>7.7711610486891356</v>
      </c>
      <c r="E605">
        <v>1</v>
      </c>
      <c r="F605" t="s">
        <v>72</v>
      </c>
      <c r="G605">
        <v>8</v>
      </c>
      <c r="H605">
        <v>2.4</v>
      </c>
      <c r="I605" s="2">
        <v>5000</v>
      </c>
      <c r="J605">
        <v>1</v>
      </c>
      <c r="K605">
        <v>25</v>
      </c>
      <c r="L605">
        <v>8</v>
      </c>
      <c r="M605">
        <v>128</v>
      </c>
      <c r="N605">
        <v>6.7</v>
      </c>
      <c r="O605">
        <v>120</v>
      </c>
      <c r="P605">
        <v>4</v>
      </c>
      <c r="Q605" t="s">
        <v>73</v>
      </c>
      <c r="R605">
        <v>108</v>
      </c>
      <c r="S605">
        <v>32</v>
      </c>
      <c r="T605">
        <v>1</v>
      </c>
      <c r="U605">
        <v>2400</v>
      </c>
      <c r="V605">
        <v>1080</v>
      </c>
      <c r="W605" t="str" cm="1">
        <f t="array" ref="W605">_xlfn.IFS(smartphones_data_clean!C605&gt;Quartile!$A$4,"💎 Ultra Premium Brand",smartphones_data_clean!C605&gt;Quartile!$A$3,"🪙 Premium Brand",smartphones_data_clean!C605&gt;Quartile!$A$2,"🔥Affordable Brand",TRUE,"✨ Bronze Brand")</f>
        <v>💎 Ultra Premium Brand</v>
      </c>
      <c r="X605" t="str" cm="1">
        <f t="array" ref="X605">_xlfn.IFS(D605&lt;=Quartile!$D$2,"Low rating",D605&lt;=Quartile!$D$3,"Medium rating",D605&lt;=Quartile!$D$4,"High rating",TRUE,"Extra High Rating")</f>
        <v>Medium rating</v>
      </c>
      <c r="Y605">
        <f t="shared" si="18"/>
        <v>1037.0999999999999</v>
      </c>
      <c r="Z605" s="14">
        <f t="shared" si="19"/>
        <v>2.4693445082025759E-2</v>
      </c>
    </row>
    <row r="606" spans="1:26" x14ac:dyDescent="0.25">
      <c r="A606" t="s">
        <v>624</v>
      </c>
      <c r="B606" t="s">
        <v>676</v>
      </c>
      <c r="C606">
        <v>41990</v>
      </c>
      <c r="D606" s="1">
        <v>7.7672932330827029</v>
      </c>
      <c r="E606">
        <v>1</v>
      </c>
      <c r="F606" t="s">
        <v>72</v>
      </c>
      <c r="G606">
        <v>8</v>
      </c>
      <c r="H606">
        <v>2.4</v>
      </c>
      <c r="I606" s="2">
        <v>5000</v>
      </c>
      <c r="J606">
        <v>1</v>
      </c>
      <c r="K606">
        <v>25</v>
      </c>
      <c r="L606">
        <v>8</v>
      </c>
      <c r="M606">
        <v>256</v>
      </c>
      <c r="N606">
        <v>6.7</v>
      </c>
      <c r="O606">
        <v>120</v>
      </c>
      <c r="P606">
        <v>4</v>
      </c>
      <c r="Q606" t="s">
        <v>73</v>
      </c>
      <c r="R606">
        <v>108</v>
      </c>
      <c r="S606">
        <v>32</v>
      </c>
      <c r="T606">
        <v>1</v>
      </c>
      <c r="U606">
        <v>2400</v>
      </c>
      <c r="V606">
        <v>1080</v>
      </c>
      <c r="W606" t="str" cm="1">
        <f t="array" ref="W606">_xlfn.IFS(smartphones_data_clean!C606&gt;Quartile!$A$4,"💎 Ultra Premium Brand",smartphones_data_clean!C606&gt;Quartile!$A$3,"🪙 Premium Brand",smartphones_data_clean!C606&gt;Quartile!$A$2,"🔥Affordable Brand",TRUE,"✨ Bronze Brand")</f>
        <v>💎 Ultra Premium Brand</v>
      </c>
      <c r="X606" t="str" cm="1">
        <f t="array" ref="X606">_xlfn.IFS(D606&lt;=Quartile!$D$2,"Low rating",D606&lt;=Quartile!$D$3,"Medium rating",D606&lt;=Quartile!$D$4,"High rating",TRUE,"Extra High Rating")</f>
        <v>Medium rating</v>
      </c>
      <c r="Y606">
        <f t="shared" si="18"/>
        <v>1062.7</v>
      </c>
      <c r="Z606" s="14">
        <f t="shared" si="19"/>
        <v>2.5308406763515125E-2</v>
      </c>
    </row>
    <row r="607" spans="1:26" x14ac:dyDescent="0.25">
      <c r="A607" t="s">
        <v>624</v>
      </c>
      <c r="B607" t="s">
        <v>677</v>
      </c>
      <c r="C607">
        <v>42999</v>
      </c>
      <c r="D607" s="1">
        <v>7.7630188679245258</v>
      </c>
      <c r="E607">
        <v>1</v>
      </c>
      <c r="F607" t="s">
        <v>72</v>
      </c>
      <c r="G607">
        <v>8</v>
      </c>
      <c r="H607">
        <v>2.36</v>
      </c>
      <c r="I607" s="2">
        <v>5000</v>
      </c>
      <c r="J607">
        <v>1</v>
      </c>
      <c r="K607">
        <v>33</v>
      </c>
      <c r="L607">
        <v>8</v>
      </c>
      <c r="M607">
        <v>128</v>
      </c>
      <c r="N607">
        <v>6.7</v>
      </c>
      <c r="O607">
        <v>120</v>
      </c>
      <c r="P607">
        <v>4</v>
      </c>
      <c r="Q607" t="s">
        <v>73</v>
      </c>
      <c r="R607">
        <v>108</v>
      </c>
      <c r="S607">
        <v>32</v>
      </c>
      <c r="T607">
        <v>1</v>
      </c>
      <c r="U607">
        <v>2412</v>
      </c>
      <c r="V607">
        <v>1080</v>
      </c>
      <c r="W607" t="str" cm="1">
        <f t="array" ref="W607">_xlfn.IFS(smartphones_data_clean!C607&gt;Quartile!$A$4,"💎 Ultra Premium Brand",smartphones_data_clean!C607&gt;Quartile!$A$3,"🪙 Premium Brand",smartphones_data_clean!C607&gt;Quartile!$A$2,"🔥Affordable Brand",TRUE,"✨ Bronze Brand")</f>
        <v>💎 Ultra Premium Brand</v>
      </c>
      <c r="X607" t="str" cm="1">
        <f t="array" ref="X607">_xlfn.IFS(D607&lt;=Quartile!$D$2,"Low rating",D607&lt;=Quartile!$D$3,"Medium rating",D607&lt;=Quartile!$D$4,"High rating",TRUE,"Extra High Rating")</f>
        <v>Medium rating</v>
      </c>
      <c r="Y607">
        <f t="shared" si="18"/>
        <v>1037.8899999999999</v>
      </c>
      <c r="Z607" s="14">
        <f t="shared" si="19"/>
        <v>2.4137538082280981E-2</v>
      </c>
    </row>
    <row r="608" spans="1:26" x14ac:dyDescent="0.25">
      <c r="A608" t="s">
        <v>624</v>
      </c>
      <c r="B608" t="s">
        <v>678</v>
      </c>
      <c r="C608">
        <v>44999</v>
      </c>
      <c r="D608" s="1">
        <v>8.3000000000000007</v>
      </c>
      <c r="E608">
        <v>1</v>
      </c>
      <c r="F608" t="s">
        <v>72</v>
      </c>
      <c r="G608">
        <v>8</v>
      </c>
      <c r="H608">
        <v>2.2999999999999998</v>
      </c>
      <c r="I608" s="2">
        <v>5000</v>
      </c>
      <c r="J608">
        <v>1</v>
      </c>
      <c r="K608">
        <v>67</v>
      </c>
      <c r="L608">
        <v>8</v>
      </c>
      <c r="M608">
        <v>128</v>
      </c>
      <c r="N608">
        <v>6.7</v>
      </c>
      <c r="O608">
        <v>120</v>
      </c>
      <c r="P608">
        <v>4</v>
      </c>
      <c r="Q608" t="s">
        <v>73</v>
      </c>
      <c r="R608">
        <v>108</v>
      </c>
      <c r="S608">
        <v>32</v>
      </c>
      <c r="T608">
        <v>1</v>
      </c>
      <c r="U608">
        <v>2412</v>
      </c>
      <c r="V608">
        <v>1080</v>
      </c>
      <c r="W608" t="str" cm="1">
        <f t="array" ref="W608">_xlfn.IFS(smartphones_data_clean!C608&gt;Quartile!$A$4,"💎 Ultra Premium Brand",smartphones_data_clean!C608&gt;Quartile!$A$3,"🪙 Premium Brand",smartphones_data_clean!C608&gt;Quartile!$A$2,"🔥Affordable Brand",TRUE,"✨ Bronze Brand")</f>
        <v>💎 Ultra Premium Brand</v>
      </c>
      <c r="X608" t="str" cm="1">
        <f t="array" ref="X608">_xlfn.IFS(D608&lt;=Quartile!$D$2,"Low rating",D608&lt;=Quartile!$D$3,"Medium rating",D608&lt;=Quartile!$D$4,"High rating",TRUE,"Extra High Rating")</f>
        <v>High rating</v>
      </c>
      <c r="Y608">
        <f t="shared" si="18"/>
        <v>1041.2750000000001</v>
      </c>
      <c r="Z608" s="14">
        <f t="shared" si="19"/>
        <v>2.3139958665748129E-2</v>
      </c>
    </row>
    <row r="609" spans="1:26" x14ac:dyDescent="0.25">
      <c r="A609" t="s">
        <v>624</v>
      </c>
      <c r="B609" t="s">
        <v>679</v>
      </c>
      <c r="C609">
        <v>39990</v>
      </c>
      <c r="D609" s="1">
        <v>8.6</v>
      </c>
      <c r="E609">
        <v>1</v>
      </c>
      <c r="F609" t="s">
        <v>72</v>
      </c>
      <c r="G609">
        <v>8</v>
      </c>
      <c r="H609">
        <v>2.96</v>
      </c>
      <c r="I609" s="2">
        <v>4500</v>
      </c>
      <c r="J609">
        <v>1</v>
      </c>
      <c r="K609">
        <v>25</v>
      </c>
      <c r="L609">
        <v>6</v>
      </c>
      <c r="M609">
        <v>128</v>
      </c>
      <c r="N609">
        <v>6.71</v>
      </c>
      <c r="O609">
        <v>120</v>
      </c>
      <c r="P609">
        <v>3</v>
      </c>
      <c r="Q609" t="s">
        <v>73</v>
      </c>
      <c r="R609">
        <v>64</v>
      </c>
      <c r="S609">
        <v>10</v>
      </c>
      <c r="T609">
        <v>1</v>
      </c>
      <c r="U609">
        <v>3200</v>
      </c>
      <c r="V609">
        <v>1440</v>
      </c>
      <c r="W609" t="str" cm="1">
        <f t="array" ref="W609">_xlfn.IFS(smartphones_data_clean!C609&gt;Quartile!$A$4,"💎 Ultra Premium Brand",smartphones_data_clean!C609&gt;Quartile!$A$3,"🪙 Premium Brand",smartphones_data_clean!C609&gt;Quartile!$A$2,"🔥Affordable Brand",TRUE,"✨ Bronze Brand")</f>
        <v>💎 Ultra Premium Brand</v>
      </c>
      <c r="X609" t="str" cm="1">
        <f t="array" ref="X609">_xlfn.IFS(D609&lt;=Quartile!$D$2,"Low rating",D609&lt;=Quartile!$D$3,"Medium rating",D609&lt;=Quartile!$D$4,"High rating",TRUE,"Extra High Rating")</f>
        <v>Extra High Rating</v>
      </c>
      <c r="Y609">
        <f t="shared" si="18"/>
        <v>936.84</v>
      </c>
      <c r="Z609" s="14">
        <f t="shared" si="19"/>
        <v>2.3426856714178546E-2</v>
      </c>
    </row>
    <row r="610" spans="1:26" x14ac:dyDescent="0.25">
      <c r="A610" t="s">
        <v>624</v>
      </c>
      <c r="B610" t="s">
        <v>680</v>
      </c>
      <c r="C610">
        <v>39990</v>
      </c>
      <c r="D610" s="1">
        <v>8.6</v>
      </c>
      <c r="E610">
        <v>1</v>
      </c>
      <c r="F610" t="s">
        <v>72</v>
      </c>
      <c r="G610">
        <v>8</v>
      </c>
      <c r="H610">
        <v>3.2</v>
      </c>
      <c r="I610" s="2">
        <v>4500</v>
      </c>
      <c r="J610">
        <v>1</v>
      </c>
      <c r="K610">
        <v>25</v>
      </c>
      <c r="L610">
        <v>6</v>
      </c>
      <c r="M610">
        <v>128</v>
      </c>
      <c r="N610">
        <v>6.71</v>
      </c>
      <c r="O610">
        <v>120</v>
      </c>
      <c r="P610">
        <v>3</v>
      </c>
      <c r="Q610" t="s">
        <v>73</v>
      </c>
      <c r="R610">
        <v>64</v>
      </c>
      <c r="S610">
        <v>10</v>
      </c>
      <c r="T610">
        <v>1</v>
      </c>
      <c r="U610">
        <v>3200</v>
      </c>
      <c r="V610">
        <v>1440</v>
      </c>
      <c r="W610" t="str" cm="1">
        <f t="array" ref="W610">_xlfn.IFS(smartphones_data_clean!C610&gt;Quartile!$A$4,"💎 Ultra Premium Brand",smartphones_data_clean!C610&gt;Quartile!$A$3,"🪙 Premium Brand",smartphones_data_clean!C610&gt;Quartile!$A$2,"🔥Affordable Brand",TRUE,"✨ Bronze Brand")</f>
        <v>💎 Ultra Premium Brand</v>
      </c>
      <c r="X610" t="str" cm="1">
        <f t="array" ref="X610">_xlfn.IFS(D610&lt;=Quartile!$D$2,"Low rating",D610&lt;=Quartile!$D$3,"Medium rating",D610&lt;=Quartile!$D$4,"High rating",TRUE,"Extra High Rating")</f>
        <v>Extra High Rating</v>
      </c>
      <c r="Y610">
        <f t="shared" si="18"/>
        <v>936.90000000000009</v>
      </c>
      <c r="Z610" s="14">
        <f t="shared" si="19"/>
        <v>2.3428357089272319E-2</v>
      </c>
    </row>
    <row r="611" spans="1:26" x14ac:dyDescent="0.25">
      <c r="A611" t="s">
        <v>624</v>
      </c>
      <c r="B611" t="s">
        <v>681</v>
      </c>
      <c r="C611">
        <v>39990</v>
      </c>
      <c r="D611" s="1">
        <v>7.8</v>
      </c>
      <c r="E611">
        <v>0</v>
      </c>
      <c r="F611" t="s">
        <v>72</v>
      </c>
      <c r="G611">
        <v>8</v>
      </c>
      <c r="H611">
        <v>2.2000000000000002</v>
      </c>
      <c r="I611" s="2">
        <v>3400</v>
      </c>
      <c r="J611">
        <v>1</v>
      </c>
      <c r="K611">
        <v>33</v>
      </c>
      <c r="L611">
        <v>6</v>
      </c>
      <c r="M611">
        <v>128</v>
      </c>
      <c r="N611">
        <v>6.4</v>
      </c>
      <c r="O611">
        <v>60</v>
      </c>
      <c r="P611">
        <v>3</v>
      </c>
      <c r="Q611" t="s">
        <v>73</v>
      </c>
      <c r="R611">
        <v>24</v>
      </c>
      <c r="S611">
        <v>24</v>
      </c>
      <c r="T611">
        <v>1</v>
      </c>
      <c r="U611">
        <v>2340</v>
      </c>
      <c r="V611">
        <v>1080</v>
      </c>
      <c r="W611" t="str" cm="1">
        <f t="array" ref="W611">_xlfn.IFS(smartphones_data_clean!C611&gt;Quartile!$A$4,"💎 Ultra Premium Brand",smartphones_data_clean!C611&gt;Quartile!$A$3,"🪙 Premium Brand",smartphones_data_clean!C611&gt;Quartile!$A$2,"🔥Affordable Brand",TRUE,"✨ Bronze Brand")</f>
        <v>💎 Ultra Premium Brand</v>
      </c>
      <c r="X611" t="str" cm="1">
        <f t="array" ref="X611">_xlfn.IFS(D611&lt;=Quartile!$D$2,"Low rating",D611&lt;=Quartile!$D$3,"Medium rating",D611&lt;=Quartile!$D$4,"High rating",TRUE,"Extra High Rating")</f>
        <v>Medium rating</v>
      </c>
      <c r="Y611">
        <f t="shared" si="18"/>
        <v>714.45</v>
      </c>
      <c r="Z611" s="14">
        <f t="shared" si="19"/>
        <v>1.7865716429107278E-2</v>
      </c>
    </row>
    <row r="612" spans="1:26" x14ac:dyDescent="0.25">
      <c r="A612" t="s">
        <v>624</v>
      </c>
      <c r="B612" t="s">
        <v>682</v>
      </c>
      <c r="C612">
        <v>47990</v>
      </c>
      <c r="D612" s="1">
        <v>8</v>
      </c>
      <c r="E612">
        <v>1</v>
      </c>
      <c r="F612" t="s">
        <v>76</v>
      </c>
      <c r="G612">
        <v>8</v>
      </c>
      <c r="H612">
        <v>3</v>
      </c>
      <c r="I612" s="2">
        <v>5000</v>
      </c>
      <c r="J612">
        <v>1</v>
      </c>
      <c r="K612">
        <v>33</v>
      </c>
      <c r="L612">
        <v>8</v>
      </c>
      <c r="M612">
        <v>128</v>
      </c>
      <c r="N612">
        <v>6.7</v>
      </c>
      <c r="O612">
        <v>60</v>
      </c>
      <c r="P612">
        <v>3</v>
      </c>
      <c r="Q612" t="s">
        <v>73</v>
      </c>
      <c r="R612">
        <v>48</v>
      </c>
      <c r="S612">
        <v>16</v>
      </c>
      <c r="T612">
        <v>0</v>
      </c>
      <c r="U612">
        <v>2400</v>
      </c>
      <c r="V612">
        <v>1080</v>
      </c>
      <c r="W612" t="str" cm="1">
        <f t="array" ref="W612">_xlfn.IFS(smartphones_data_clean!C612&gt;Quartile!$A$4,"💎 Ultra Premium Brand",smartphones_data_clean!C612&gt;Quartile!$A$3,"🪙 Premium Brand",smartphones_data_clean!C612&gt;Quartile!$A$2,"🔥Affordable Brand",TRUE,"✨ Bronze Brand")</f>
        <v>💎 Ultra Premium Brand</v>
      </c>
      <c r="X612" t="str" cm="1">
        <f t="array" ref="X612">_xlfn.IFS(D612&lt;=Quartile!$D$2,"Low rating",D612&lt;=Quartile!$D$3,"Medium rating",D612&lt;=Quartile!$D$4,"High rating",TRUE,"Extra High Rating")</f>
        <v>High rating</v>
      </c>
      <c r="Y612">
        <f t="shared" si="18"/>
        <v>1035.05</v>
      </c>
      <c r="Z612" s="14">
        <f t="shared" si="19"/>
        <v>2.1568035007293186E-2</v>
      </c>
    </row>
    <row r="613" spans="1:26" x14ac:dyDescent="0.25">
      <c r="A613" t="s">
        <v>624</v>
      </c>
      <c r="B613" t="s">
        <v>683</v>
      </c>
      <c r="C613">
        <v>8499</v>
      </c>
      <c r="D613" s="1">
        <v>6.8</v>
      </c>
      <c r="E613">
        <v>0</v>
      </c>
      <c r="F613" t="s">
        <v>83</v>
      </c>
      <c r="G613">
        <v>8</v>
      </c>
      <c r="H613">
        <v>2.2999999999999998</v>
      </c>
      <c r="I613" s="2">
        <v>5000</v>
      </c>
      <c r="J613">
        <v>1</v>
      </c>
      <c r="K613">
        <v>15</v>
      </c>
      <c r="L613">
        <v>4</v>
      </c>
      <c r="M613">
        <v>64</v>
      </c>
      <c r="N613">
        <v>6.5</v>
      </c>
      <c r="O613">
        <v>60</v>
      </c>
      <c r="P613">
        <v>2</v>
      </c>
      <c r="Q613" t="s">
        <v>73</v>
      </c>
      <c r="R613">
        <v>13</v>
      </c>
      <c r="S613">
        <v>5</v>
      </c>
      <c r="T613">
        <v>1</v>
      </c>
      <c r="U613">
        <v>1600</v>
      </c>
      <c r="V613">
        <v>720</v>
      </c>
      <c r="W613" t="str" cm="1">
        <f t="array" ref="W613">_xlfn.IFS(smartphones_data_clean!C613&gt;Quartile!$A$4,"💎 Ultra Premium Brand",smartphones_data_clean!C613&gt;Quartile!$A$3,"🪙 Premium Brand",smartphones_data_clean!C613&gt;Quartile!$A$2,"🔥Affordable Brand",TRUE,"✨ Bronze Brand")</f>
        <v>✨ Bronze Brand</v>
      </c>
      <c r="X613" t="str" cm="1">
        <f t="array" ref="X613">_xlfn.IFS(D613&lt;=Quartile!$D$2,"Low rating",D613&lt;=Quartile!$D$3,"Medium rating",D613&lt;=Quartile!$D$4,"High rating",TRUE,"Extra High Rating")</f>
        <v>Low rating</v>
      </c>
      <c r="Y613">
        <f t="shared" si="18"/>
        <v>1019.4749999999999</v>
      </c>
      <c r="Z613" s="14">
        <f t="shared" si="19"/>
        <v>0.11995234733498057</v>
      </c>
    </row>
    <row r="614" spans="1:26" x14ac:dyDescent="0.25">
      <c r="A614" t="s">
        <v>624</v>
      </c>
      <c r="B614" t="s">
        <v>684</v>
      </c>
      <c r="C614">
        <v>10499</v>
      </c>
      <c r="D614" s="1">
        <v>7.3</v>
      </c>
      <c r="E614">
        <v>0</v>
      </c>
      <c r="F614" t="s">
        <v>637</v>
      </c>
      <c r="G614">
        <v>8</v>
      </c>
      <c r="H614">
        <v>2</v>
      </c>
      <c r="I614" s="2">
        <v>6000</v>
      </c>
      <c r="J614">
        <v>1</v>
      </c>
      <c r="K614">
        <v>15</v>
      </c>
      <c r="L614">
        <v>4</v>
      </c>
      <c r="M614">
        <v>64</v>
      </c>
      <c r="N614">
        <v>6.5</v>
      </c>
      <c r="O614">
        <v>90</v>
      </c>
      <c r="P614">
        <v>4</v>
      </c>
      <c r="Q614" t="s">
        <v>73</v>
      </c>
      <c r="R614">
        <v>48</v>
      </c>
      <c r="S614">
        <v>8</v>
      </c>
      <c r="T614">
        <v>1</v>
      </c>
      <c r="U614">
        <v>1600</v>
      </c>
      <c r="V614">
        <v>720</v>
      </c>
      <c r="W614" t="str" cm="1">
        <f t="array" ref="W614">_xlfn.IFS(smartphones_data_clean!C614&gt;Quartile!$A$4,"💎 Ultra Premium Brand",smartphones_data_clean!C614&gt;Quartile!$A$3,"🪙 Premium Brand",smartphones_data_clean!C614&gt;Quartile!$A$2,"🔥Affordable Brand",TRUE,"✨ Bronze Brand")</f>
        <v>✨ Bronze Brand</v>
      </c>
      <c r="X614" t="str" cm="1">
        <f t="array" ref="X614">_xlfn.IFS(D614&lt;=Quartile!$D$2,"Low rating",D614&lt;=Quartile!$D$3,"Medium rating",D614&lt;=Quartile!$D$4,"High rating",TRUE,"Extra High Rating")</f>
        <v>Low rating</v>
      </c>
      <c r="Y614">
        <f t="shared" si="18"/>
        <v>1220.8999999999999</v>
      </c>
      <c r="Z614" s="14">
        <f t="shared" si="19"/>
        <v>0.11628726545385273</v>
      </c>
    </row>
    <row r="615" spans="1:26" x14ac:dyDescent="0.25">
      <c r="A615" t="s">
        <v>624</v>
      </c>
      <c r="B615" t="s">
        <v>685</v>
      </c>
      <c r="C615">
        <v>10999</v>
      </c>
      <c r="D615" s="1">
        <v>7.4</v>
      </c>
      <c r="E615">
        <v>0</v>
      </c>
      <c r="F615" t="s">
        <v>637</v>
      </c>
      <c r="G615">
        <v>8</v>
      </c>
      <c r="H615">
        <v>2</v>
      </c>
      <c r="I615" s="2">
        <v>6000</v>
      </c>
      <c r="J615">
        <v>1</v>
      </c>
      <c r="K615">
        <v>15</v>
      </c>
      <c r="L615">
        <v>4</v>
      </c>
      <c r="M615">
        <v>64</v>
      </c>
      <c r="N615">
        <v>6.6</v>
      </c>
      <c r="O615">
        <v>60</v>
      </c>
      <c r="P615">
        <v>3</v>
      </c>
      <c r="Q615" t="s">
        <v>73</v>
      </c>
      <c r="R615">
        <v>50</v>
      </c>
      <c r="S615">
        <v>8</v>
      </c>
      <c r="T615">
        <v>1</v>
      </c>
      <c r="U615">
        <v>1080</v>
      </c>
      <c r="V615">
        <v>2408</v>
      </c>
      <c r="W615" t="str" cm="1">
        <f t="array" ref="W615">_xlfn.IFS(smartphones_data_clean!C615&gt;Quartile!$A$4,"💎 Ultra Premium Brand",smartphones_data_clean!C615&gt;Quartile!$A$3,"🪙 Premium Brand",smartphones_data_clean!C615&gt;Quartile!$A$2,"🔥Affordable Brand",TRUE,"✨ Bronze Brand")</f>
        <v>✨ Bronze Brand</v>
      </c>
      <c r="X615" t="str" cm="1">
        <f t="array" ref="X615">_xlfn.IFS(D615&lt;=Quartile!$D$2,"Low rating",D615&lt;=Quartile!$D$3,"Medium rating",D615&lt;=Quartile!$D$4,"High rating",TRUE,"Extra High Rating")</f>
        <v>Low rating</v>
      </c>
      <c r="Y615">
        <f t="shared" si="18"/>
        <v>1219.3999999999999</v>
      </c>
      <c r="Z615" s="14">
        <f t="shared" si="19"/>
        <v>0.11086462405673242</v>
      </c>
    </row>
    <row r="616" spans="1:26" x14ac:dyDescent="0.25">
      <c r="A616" t="s">
        <v>624</v>
      </c>
      <c r="B616" t="s">
        <v>686</v>
      </c>
      <c r="C616">
        <v>11999</v>
      </c>
      <c r="D616" s="1">
        <v>7.5</v>
      </c>
      <c r="E616">
        <v>0</v>
      </c>
      <c r="F616" t="s">
        <v>637</v>
      </c>
      <c r="G616">
        <v>8</v>
      </c>
      <c r="H616">
        <v>2</v>
      </c>
      <c r="I616" s="2">
        <v>6000</v>
      </c>
      <c r="J616">
        <v>1</v>
      </c>
      <c r="K616">
        <v>15</v>
      </c>
      <c r="L616">
        <v>4</v>
      </c>
      <c r="M616">
        <v>128</v>
      </c>
      <c r="N616">
        <v>6.6</v>
      </c>
      <c r="O616">
        <v>60</v>
      </c>
      <c r="P616">
        <v>3</v>
      </c>
      <c r="Q616" t="s">
        <v>73</v>
      </c>
      <c r="R616">
        <v>50</v>
      </c>
      <c r="S616">
        <v>8</v>
      </c>
      <c r="T616">
        <v>1</v>
      </c>
      <c r="U616">
        <v>1080</v>
      </c>
      <c r="V616">
        <v>2408</v>
      </c>
      <c r="W616" t="str" cm="1">
        <f t="array" ref="W616">_xlfn.IFS(smartphones_data_clean!C616&gt;Quartile!$A$4,"💎 Ultra Premium Brand",smartphones_data_clean!C616&gt;Quartile!$A$3,"🪙 Premium Brand",smartphones_data_clean!C616&gt;Quartile!$A$2,"🔥Affordable Brand",TRUE,"✨ Bronze Brand")</f>
        <v>✨ Bronze Brand</v>
      </c>
      <c r="X616" t="str" cm="1">
        <f t="array" ref="X616">_xlfn.IFS(D616&lt;=Quartile!$D$2,"Low rating",D616&lt;=Quartile!$D$3,"Medium rating",D616&lt;=Quartile!$D$4,"High rating",TRUE,"Extra High Rating")</f>
        <v>Low rating</v>
      </c>
      <c r="Y616">
        <f t="shared" si="18"/>
        <v>1232.1999999999998</v>
      </c>
      <c r="Z616" s="14">
        <f t="shared" si="19"/>
        <v>0.1026918909909159</v>
      </c>
    </row>
    <row r="617" spans="1:26" x14ac:dyDescent="0.25">
      <c r="A617" t="s">
        <v>624</v>
      </c>
      <c r="B617" t="s">
        <v>687</v>
      </c>
      <c r="C617">
        <v>14990</v>
      </c>
      <c r="D617" s="1">
        <v>6.7</v>
      </c>
      <c r="E617">
        <v>0</v>
      </c>
      <c r="F617" t="s">
        <v>637</v>
      </c>
      <c r="G617">
        <v>8</v>
      </c>
      <c r="H617">
        <v>2.2999999999999998</v>
      </c>
      <c r="I617" s="2">
        <v>5000</v>
      </c>
      <c r="J617">
        <v>1</v>
      </c>
      <c r="K617">
        <v>25</v>
      </c>
      <c r="L617">
        <v>4</v>
      </c>
      <c r="M617">
        <v>64</v>
      </c>
      <c r="N617">
        <v>6.62</v>
      </c>
      <c r="O617">
        <v>60</v>
      </c>
      <c r="P617">
        <v>3</v>
      </c>
      <c r="Q617" t="s">
        <v>73</v>
      </c>
      <c r="R617">
        <v>50</v>
      </c>
      <c r="S617">
        <v>16</v>
      </c>
      <c r="T617">
        <v>1</v>
      </c>
      <c r="U617">
        <v>1080</v>
      </c>
      <c r="V617">
        <v>2408</v>
      </c>
      <c r="W617" t="str" cm="1">
        <f t="array" ref="W617">_xlfn.IFS(smartphones_data_clean!C617&gt;Quartile!$A$4,"💎 Ultra Premium Brand",smartphones_data_clean!C617&gt;Quartile!$A$3,"🪙 Premium Brand",smartphones_data_clean!C617&gt;Quartile!$A$2,"🔥Affordable Brand",TRUE,"✨ Bronze Brand")</f>
        <v>🔥Affordable Brand</v>
      </c>
      <c r="X617" t="str" cm="1">
        <f t="array" ref="X617">_xlfn.IFS(D617&lt;=Quartile!$D$2,"Low rating",D617&lt;=Quartile!$D$3,"Medium rating",D617&lt;=Quartile!$D$4,"High rating",TRUE,"Extra High Rating")</f>
        <v>Low rating</v>
      </c>
      <c r="Y617">
        <f t="shared" si="18"/>
        <v>1020.4749999999999</v>
      </c>
      <c r="Z617" s="14">
        <f t="shared" si="19"/>
        <v>6.8077051367578384E-2</v>
      </c>
    </row>
    <row r="618" spans="1:26" x14ac:dyDescent="0.25">
      <c r="A618" t="s">
        <v>624</v>
      </c>
      <c r="B618" t="s">
        <v>688</v>
      </c>
      <c r="C618">
        <v>11499</v>
      </c>
      <c r="D618" s="1">
        <v>7.3</v>
      </c>
      <c r="E618">
        <v>0</v>
      </c>
      <c r="F618" t="s">
        <v>83</v>
      </c>
      <c r="G618">
        <v>8</v>
      </c>
      <c r="H618">
        <v>2</v>
      </c>
      <c r="I618" s="2">
        <v>6000</v>
      </c>
      <c r="J618">
        <v>0</v>
      </c>
      <c r="K618">
        <v>33</v>
      </c>
      <c r="L618">
        <v>4</v>
      </c>
      <c r="M618">
        <v>64</v>
      </c>
      <c r="N618">
        <v>6.4</v>
      </c>
      <c r="O618">
        <v>90</v>
      </c>
      <c r="P618">
        <v>4</v>
      </c>
      <c r="Q618" t="s">
        <v>73</v>
      </c>
      <c r="R618">
        <v>48</v>
      </c>
      <c r="S618">
        <v>13</v>
      </c>
      <c r="T618">
        <v>1</v>
      </c>
      <c r="U618">
        <v>1600</v>
      </c>
      <c r="V618">
        <v>720</v>
      </c>
      <c r="W618" t="str" cm="1">
        <f t="array" ref="W618">_xlfn.IFS(smartphones_data_clean!C618&gt;Quartile!$A$4,"💎 Ultra Premium Brand",smartphones_data_clean!C618&gt;Quartile!$A$3,"🪙 Premium Brand",smartphones_data_clean!C618&gt;Quartile!$A$2,"🔥Affordable Brand",TRUE,"✨ Bronze Brand")</f>
        <v>✨ Bronze Brand</v>
      </c>
      <c r="X618" t="str" cm="1">
        <f t="array" ref="X618">_xlfn.IFS(D618&lt;=Quartile!$D$2,"Low rating",D618&lt;=Quartile!$D$3,"Medium rating",D618&lt;=Quartile!$D$4,"High rating",TRUE,"Extra High Rating")</f>
        <v>Low rating</v>
      </c>
      <c r="Y618">
        <f t="shared" si="18"/>
        <v>1222.6999999999998</v>
      </c>
      <c r="Z618" s="14">
        <f t="shared" si="19"/>
        <v>0.10633098530306982</v>
      </c>
    </row>
    <row r="619" spans="1:26" x14ac:dyDescent="0.25">
      <c r="A619" t="s">
        <v>624</v>
      </c>
      <c r="B619" t="s">
        <v>689</v>
      </c>
      <c r="C619">
        <v>13499</v>
      </c>
      <c r="D619" s="1">
        <v>7.6</v>
      </c>
      <c r="E619">
        <v>0</v>
      </c>
      <c r="F619" t="s">
        <v>83</v>
      </c>
      <c r="G619">
        <v>8</v>
      </c>
      <c r="H619">
        <v>2</v>
      </c>
      <c r="I619" s="2">
        <v>6000</v>
      </c>
      <c r="J619">
        <v>0</v>
      </c>
      <c r="K619">
        <v>33</v>
      </c>
      <c r="L619">
        <v>6</v>
      </c>
      <c r="M619">
        <v>128</v>
      </c>
      <c r="N619">
        <v>6.4</v>
      </c>
      <c r="O619">
        <v>90</v>
      </c>
      <c r="P619">
        <v>4</v>
      </c>
      <c r="Q619" t="s">
        <v>73</v>
      </c>
      <c r="R619">
        <v>48</v>
      </c>
      <c r="S619">
        <v>13</v>
      </c>
      <c r="T619">
        <v>1</v>
      </c>
      <c r="U619">
        <v>1600</v>
      </c>
      <c r="V619">
        <v>720</v>
      </c>
      <c r="W619" t="str" cm="1">
        <f t="array" ref="W619">_xlfn.IFS(smartphones_data_clean!C619&gt;Quartile!$A$4,"💎 Ultra Premium Brand",smartphones_data_clean!C619&gt;Quartile!$A$3,"🪙 Premium Brand",smartphones_data_clean!C619&gt;Quartile!$A$2,"🔥Affordable Brand",TRUE,"✨ Bronze Brand")</f>
        <v>🔥Affordable Brand</v>
      </c>
      <c r="X619" t="str" cm="1">
        <f t="array" ref="X619">_xlfn.IFS(D619&lt;=Quartile!$D$2,"Low rating",D619&lt;=Quartile!$D$3,"Medium rating",D619&lt;=Quartile!$D$4,"High rating",TRUE,"Extra High Rating")</f>
        <v>Medium rating</v>
      </c>
      <c r="Y619">
        <f t="shared" si="18"/>
        <v>1235.8999999999999</v>
      </c>
      <c r="Z619" s="14">
        <f t="shared" si="19"/>
        <v>9.1554929994814419E-2</v>
      </c>
    </row>
    <row r="620" spans="1:26" x14ac:dyDescent="0.25">
      <c r="A620" t="s">
        <v>624</v>
      </c>
      <c r="B620" t="s">
        <v>690</v>
      </c>
      <c r="C620">
        <v>15999</v>
      </c>
      <c r="D620" s="1">
        <v>7.8</v>
      </c>
      <c r="E620">
        <v>1</v>
      </c>
      <c r="F620" t="s">
        <v>72</v>
      </c>
      <c r="G620">
        <v>8</v>
      </c>
      <c r="H620">
        <v>2.2000000000000002</v>
      </c>
      <c r="I620" s="2">
        <v>5000</v>
      </c>
      <c r="J620">
        <v>1</v>
      </c>
      <c r="K620">
        <v>25</v>
      </c>
      <c r="L620">
        <v>4</v>
      </c>
      <c r="M620">
        <v>128</v>
      </c>
      <c r="N620">
        <v>6.6</v>
      </c>
      <c r="O620">
        <v>120</v>
      </c>
      <c r="P620">
        <v>3</v>
      </c>
      <c r="Q620" t="s">
        <v>73</v>
      </c>
      <c r="R620">
        <v>50</v>
      </c>
      <c r="S620">
        <v>8</v>
      </c>
      <c r="T620">
        <v>1</v>
      </c>
      <c r="U620">
        <v>2408</v>
      </c>
      <c r="V620">
        <v>1080</v>
      </c>
      <c r="W620" t="str" cm="1">
        <f t="array" ref="W620">_xlfn.IFS(smartphones_data_clean!C620&gt;Quartile!$A$4,"💎 Ultra Premium Brand",smartphones_data_clean!C620&gt;Quartile!$A$3,"🪙 Premium Brand",smartphones_data_clean!C620&gt;Quartile!$A$2,"🔥Affordable Brand",TRUE,"✨ Bronze Brand")</f>
        <v>🔥Affordable Brand</v>
      </c>
      <c r="X620" t="str" cm="1">
        <f t="array" ref="X620">_xlfn.IFS(D620&lt;=Quartile!$D$2,"Low rating",D620&lt;=Quartile!$D$3,"Medium rating",D620&lt;=Quartile!$D$4,"High rating",TRUE,"Extra High Rating")</f>
        <v>Medium rating</v>
      </c>
      <c r="Y620">
        <f t="shared" si="18"/>
        <v>1036.25</v>
      </c>
      <c r="Z620" s="14">
        <f t="shared" si="19"/>
        <v>6.4769673104569034E-2</v>
      </c>
    </row>
    <row r="621" spans="1:26" x14ac:dyDescent="0.25">
      <c r="A621" t="s">
        <v>624</v>
      </c>
      <c r="B621" t="s">
        <v>691</v>
      </c>
      <c r="C621">
        <v>16999</v>
      </c>
      <c r="D621" s="1">
        <v>8</v>
      </c>
      <c r="E621">
        <v>1</v>
      </c>
      <c r="F621" t="s">
        <v>72</v>
      </c>
      <c r="G621">
        <v>8</v>
      </c>
      <c r="H621">
        <v>2.2000000000000002</v>
      </c>
      <c r="I621" s="2">
        <v>5000</v>
      </c>
      <c r="J621">
        <v>1</v>
      </c>
      <c r="K621">
        <v>25</v>
      </c>
      <c r="L621">
        <v>6</v>
      </c>
      <c r="M621">
        <v>128</v>
      </c>
      <c r="N621">
        <v>6.6</v>
      </c>
      <c r="O621">
        <v>120</v>
      </c>
      <c r="P621">
        <v>3</v>
      </c>
      <c r="Q621" t="s">
        <v>73</v>
      </c>
      <c r="R621">
        <v>50</v>
      </c>
      <c r="S621">
        <v>8</v>
      </c>
      <c r="T621">
        <v>1</v>
      </c>
      <c r="U621">
        <v>2408</v>
      </c>
      <c r="V621">
        <v>1080</v>
      </c>
      <c r="W621" t="str" cm="1">
        <f t="array" ref="W621">_xlfn.IFS(smartphones_data_clean!C621&gt;Quartile!$A$4,"💎 Ultra Premium Brand",smartphones_data_clean!C621&gt;Quartile!$A$3,"🪙 Premium Brand",smartphones_data_clean!C621&gt;Quartile!$A$2,"🔥Affordable Brand",TRUE,"✨ Bronze Brand")</f>
        <v>🔥Affordable Brand</v>
      </c>
      <c r="X621" t="str" cm="1">
        <f t="array" ref="X621">_xlfn.IFS(D621&lt;=Quartile!$D$2,"Low rating",D621&lt;=Quartile!$D$3,"Medium rating",D621&lt;=Quartile!$D$4,"High rating",TRUE,"Extra High Rating")</f>
        <v>High rating</v>
      </c>
      <c r="Y621">
        <f t="shared" si="18"/>
        <v>1036.6500000000001</v>
      </c>
      <c r="Z621" s="14">
        <f t="shared" si="19"/>
        <v>6.0982998999941175E-2</v>
      </c>
    </row>
    <row r="622" spans="1:26" x14ac:dyDescent="0.25">
      <c r="A622" t="s">
        <v>624</v>
      </c>
      <c r="B622" t="s">
        <v>692</v>
      </c>
      <c r="C622">
        <v>14999</v>
      </c>
      <c r="D622" s="1">
        <v>7.8</v>
      </c>
      <c r="E622">
        <v>1</v>
      </c>
      <c r="F622" t="s">
        <v>72</v>
      </c>
      <c r="G622">
        <v>8</v>
      </c>
      <c r="H622">
        <v>2.2000000000000002</v>
      </c>
      <c r="I622" s="2">
        <v>5000</v>
      </c>
      <c r="J622">
        <v>1</v>
      </c>
      <c r="K622">
        <v>25</v>
      </c>
      <c r="L622">
        <v>4</v>
      </c>
      <c r="M622">
        <v>128</v>
      </c>
      <c r="N622">
        <v>6.6</v>
      </c>
      <c r="O622">
        <v>120</v>
      </c>
      <c r="P622">
        <v>3</v>
      </c>
      <c r="Q622" t="s">
        <v>73</v>
      </c>
      <c r="R622">
        <v>50</v>
      </c>
      <c r="S622">
        <v>8</v>
      </c>
      <c r="T622">
        <v>1</v>
      </c>
      <c r="U622">
        <v>2408</v>
      </c>
      <c r="V622">
        <v>1080</v>
      </c>
      <c r="W622" t="str" cm="1">
        <f t="array" ref="W622">_xlfn.IFS(smartphones_data_clean!C622&gt;Quartile!$A$4,"💎 Ultra Premium Brand",smartphones_data_clean!C622&gt;Quartile!$A$3,"🪙 Premium Brand",smartphones_data_clean!C622&gt;Quartile!$A$2,"🔥Affordable Brand",TRUE,"✨ Bronze Brand")</f>
        <v>🔥Affordable Brand</v>
      </c>
      <c r="X622" t="str" cm="1">
        <f t="array" ref="X622">_xlfn.IFS(D622&lt;=Quartile!$D$2,"Low rating",D622&lt;=Quartile!$D$3,"Medium rating",D622&lt;=Quartile!$D$4,"High rating",TRUE,"Extra High Rating")</f>
        <v>Medium rating</v>
      </c>
      <c r="Y622">
        <f t="shared" si="18"/>
        <v>1036.25</v>
      </c>
      <c r="Z622" s="14">
        <f t="shared" si="19"/>
        <v>6.9087939195946399E-2</v>
      </c>
    </row>
    <row r="623" spans="1:26" x14ac:dyDescent="0.25">
      <c r="A623" t="s">
        <v>624</v>
      </c>
      <c r="B623" t="s">
        <v>693</v>
      </c>
      <c r="C623">
        <v>19999</v>
      </c>
      <c r="D623" s="1">
        <v>8.1999999999999993</v>
      </c>
      <c r="E623">
        <v>0</v>
      </c>
      <c r="F623" t="s">
        <v>637</v>
      </c>
      <c r="G623">
        <v>8</v>
      </c>
      <c r="H623">
        <v>2.2999999999999998</v>
      </c>
      <c r="I623" s="2">
        <v>6000</v>
      </c>
      <c r="J623">
        <v>1</v>
      </c>
      <c r="K623">
        <v>15</v>
      </c>
      <c r="L623">
        <v>6</v>
      </c>
      <c r="M623">
        <v>128</v>
      </c>
      <c r="N623">
        <v>6.4</v>
      </c>
      <c r="O623">
        <v>60</v>
      </c>
      <c r="P623">
        <v>3</v>
      </c>
      <c r="Q623" t="s">
        <v>73</v>
      </c>
      <c r="R623">
        <v>64</v>
      </c>
      <c r="S623">
        <v>32</v>
      </c>
      <c r="T623">
        <v>1</v>
      </c>
      <c r="U623">
        <v>2340</v>
      </c>
      <c r="V623">
        <v>1080</v>
      </c>
      <c r="W623" t="str" cm="1">
        <f t="array" ref="W623">_xlfn.IFS(smartphones_data_clean!C623&gt;Quartile!$A$4,"💎 Ultra Premium Brand",smartphones_data_clean!C623&gt;Quartile!$A$3,"🪙 Premium Brand",smartphones_data_clean!C623&gt;Quartile!$A$2,"🔥Affordable Brand",TRUE,"✨ Bronze Brand")</f>
        <v>🪙 Premium Brand</v>
      </c>
      <c r="X623" t="str" cm="1">
        <f t="array" ref="X623">_xlfn.IFS(D623&lt;=Quartile!$D$2,"Low rating",D623&lt;=Quartile!$D$3,"Medium rating",D623&lt;=Quartile!$D$4,"High rating",TRUE,"Extra High Rating")</f>
        <v>High rating</v>
      </c>
      <c r="Y623">
        <f t="shared" si="18"/>
        <v>1232.675</v>
      </c>
      <c r="Z623" s="14">
        <f t="shared" si="19"/>
        <v>6.1636831841592077E-2</v>
      </c>
    </row>
    <row r="624" spans="1:26" x14ac:dyDescent="0.25">
      <c r="A624" t="s">
        <v>624</v>
      </c>
      <c r="B624" t="s">
        <v>694</v>
      </c>
      <c r="C624">
        <v>15490</v>
      </c>
      <c r="D624" s="1">
        <v>8</v>
      </c>
      <c r="E624">
        <v>1</v>
      </c>
      <c r="F624" t="s">
        <v>76</v>
      </c>
      <c r="G624">
        <v>8</v>
      </c>
      <c r="H624">
        <v>2.2000000000000002</v>
      </c>
      <c r="I624" s="2">
        <v>5000</v>
      </c>
      <c r="J624">
        <v>1</v>
      </c>
      <c r="K624">
        <v>15</v>
      </c>
      <c r="L624">
        <v>6</v>
      </c>
      <c r="M624">
        <v>128</v>
      </c>
      <c r="N624">
        <v>6.6</v>
      </c>
      <c r="O624">
        <v>90</v>
      </c>
      <c r="P624">
        <v>3</v>
      </c>
      <c r="Q624" t="s">
        <v>73</v>
      </c>
      <c r="R624">
        <v>64</v>
      </c>
      <c r="S624">
        <v>8</v>
      </c>
      <c r="T624">
        <v>1</v>
      </c>
      <c r="U624">
        <v>2408</v>
      </c>
      <c r="V624">
        <v>1080</v>
      </c>
      <c r="W624" t="str" cm="1">
        <f t="array" ref="W624">_xlfn.IFS(smartphones_data_clean!C624&gt;Quartile!$A$4,"💎 Ultra Premium Brand",smartphones_data_clean!C624&gt;Quartile!$A$3,"🪙 Premium Brand",smartphones_data_clean!C624&gt;Quartile!$A$2,"🔥Affordable Brand",TRUE,"✨ Bronze Brand")</f>
        <v>🔥Affordable Brand</v>
      </c>
      <c r="X624" t="str" cm="1">
        <f t="array" ref="X624">_xlfn.IFS(D624&lt;=Quartile!$D$2,"Low rating",D624&lt;=Quartile!$D$3,"Medium rating",D624&lt;=Quartile!$D$4,"High rating",TRUE,"Extra High Rating")</f>
        <v>High rating</v>
      </c>
      <c r="Y624">
        <f t="shared" si="18"/>
        <v>1034.1500000000001</v>
      </c>
      <c r="Z624" s="14">
        <f t="shared" si="19"/>
        <v>6.6762427372498392E-2</v>
      </c>
    </row>
    <row r="625" spans="1:26" x14ac:dyDescent="0.25">
      <c r="A625" t="s">
        <v>624</v>
      </c>
      <c r="B625" t="s">
        <v>695</v>
      </c>
      <c r="C625">
        <v>22999</v>
      </c>
      <c r="D625" s="1">
        <v>8.1999999999999993</v>
      </c>
      <c r="E625">
        <v>1</v>
      </c>
      <c r="F625" t="s">
        <v>76</v>
      </c>
      <c r="G625">
        <v>8</v>
      </c>
      <c r="H625">
        <v>2.2000000000000002</v>
      </c>
      <c r="I625" s="2">
        <v>5000</v>
      </c>
      <c r="J625">
        <v>1</v>
      </c>
      <c r="K625">
        <v>15</v>
      </c>
      <c r="L625">
        <v>8</v>
      </c>
      <c r="M625">
        <v>128</v>
      </c>
      <c r="N625">
        <v>6.6</v>
      </c>
      <c r="O625">
        <v>90</v>
      </c>
      <c r="P625">
        <v>3</v>
      </c>
      <c r="Q625" t="s">
        <v>73</v>
      </c>
      <c r="R625">
        <v>64</v>
      </c>
      <c r="S625">
        <v>8</v>
      </c>
      <c r="T625">
        <v>1</v>
      </c>
      <c r="U625">
        <v>2408</v>
      </c>
      <c r="V625">
        <v>1080</v>
      </c>
      <c r="W625" t="str" cm="1">
        <f t="array" ref="W625">_xlfn.IFS(smartphones_data_clean!C625&gt;Quartile!$A$4,"💎 Ultra Premium Brand",smartphones_data_clean!C625&gt;Quartile!$A$3,"🪙 Premium Brand",smartphones_data_clean!C625&gt;Quartile!$A$2,"🔥Affordable Brand",TRUE,"✨ Bronze Brand")</f>
        <v>🪙 Premium Brand</v>
      </c>
      <c r="X625" t="str" cm="1">
        <f t="array" ref="X625">_xlfn.IFS(D625&lt;=Quartile!$D$2,"Low rating",D625&lt;=Quartile!$D$3,"Medium rating",D625&lt;=Quartile!$D$4,"High rating",TRUE,"Extra High Rating")</f>
        <v>High rating</v>
      </c>
      <c r="Y625">
        <f t="shared" si="18"/>
        <v>1034.55</v>
      </c>
      <c r="Z625" s="14">
        <f t="shared" si="19"/>
        <v>4.4982390538719073E-2</v>
      </c>
    </row>
    <row r="626" spans="1:26" x14ac:dyDescent="0.25">
      <c r="A626" t="s">
        <v>624</v>
      </c>
      <c r="B626" t="s">
        <v>696</v>
      </c>
      <c r="C626">
        <v>21999</v>
      </c>
      <c r="D626" s="1">
        <v>8.4</v>
      </c>
      <c r="E626">
        <v>1</v>
      </c>
      <c r="F626" t="s">
        <v>76</v>
      </c>
      <c r="G626">
        <v>8</v>
      </c>
      <c r="H626">
        <v>2</v>
      </c>
      <c r="I626" s="2">
        <v>7000</v>
      </c>
      <c r="J626">
        <v>1</v>
      </c>
      <c r="K626">
        <v>33</v>
      </c>
      <c r="L626">
        <v>6</v>
      </c>
      <c r="M626">
        <v>128</v>
      </c>
      <c r="N626">
        <v>6.7</v>
      </c>
      <c r="O626">
        <v>60</v>
      </c>
      <c r="P626">
        <v>4</v>
      </c>
      <c r="Q626" t="s">
        <v>73</v>
      </c>
      <c r="R626">
        <v>64</v>
      </c>
      <c r="S626">
        <v>32</v>
      </c>
      <c r="T626">
        <v>1</v>
      </c>
      <c r="U626">
        <v>2400</v>
      </c>
      <c r="V626">
        <v>1080</v>
      </c>
      <c r="W626" t="str" cm="1">
        <f t="array" ref="W626">_xlfn.IFS(smartphones_data_clean!C626&gt;Quartile!$A$4,"💎 Ultra Premium Brand",smartphones_data_clean!C626&gt;Quartile!$A$3,"🪙 Premium Brand",smartphones_data_clean!C626&gt;Quartile!$A$2,"🔥Affordable Brand",TRUE,"✨ Bronze Brand")</f>
        <v>🪙 Premium Brand</v>
      </c>
      <c r="X626" t="str" cm="1">
        <f t="array" ref="X626">_xlfn.IFS(D626&lt;=Quartile!$D$2,"Low rating",D626&lt;=Quartile!$D$3,"Medium rating",D626&lt;=Quartile!$D$4,"High rating",TRUE,"Extra High Rating")</f>
        <v>High rating</v>
      </c>
      <c r="Y626">
        <f t="shared" si="18"/>
        <v>1434.3999999999999</v>
      </c>
      <c r="Z626" s="14">
        <f t="shared" si="19"/>
        <v>6.5202963771080494E-2</v>
      </c>
    </row>
    <row r="627" spans="1:26" x14ac:dyDescent="0.25">
      <c r="A627" t="s">
        <v>624</v>
      </c>
      <c r="B627" t="s">
        <v>697</v>
      </c>
      <c r="C627">
        <v>8499</v>
      </c>
      <c r="D627" s="1">
        <v>6.6</v>
      </c>
      <c r="E627">
        <v>0</v>
      </c>
      <c r="F627" t="s">
        <v>83</v>
      </c>
      <c r="G627">
        <v>8</v>
      </c>
      <c r="H627">
        <v>2.2999999999999998</v>
      </c>
      <c r="I627" s="2">
        <v>5000</v>
      </c>
      <c r="J627">
        <v>1</v>
      </c>
      <c r="K627">
        <v>15</v>
      </c>
      <c r="L627">
        <v>4</v>
      </c>
      <c r="M627">
        <v>64</v>
      </c>
      <c r="N627">
        <v>6.5</v>
      </c>
      <c r="O627">
        <v>60</v>
      </c>
      <c r="P627">
        <v>2</v>
      </c>
      <c r="Q627" t="s">
        <v>73</v>
      </c>
      <c r="R627">
        <v>13</v>
      </c>
      <c r="S627">
        <v>5</v>
      </c>
      <c r="T627">
        <v>1</v>
      </c>
      <c r="U627">
        <v>1600</v>
      </c>
      <c r="V627">
        <v>720</v>
      </c>
      <c r="W627" t="str" cm="1">
        <f t="array" ref="W627">_xlfn.IFS(smartphones_data_clean!C627&gt;Quartile!$A$4,"💎 Ultra Premium Brand",smartphones_data_clean!C627&gt;Quartile!$A$3,"🪙 Premium Brand",smartphones_data_clean!C627&gt;Quartile!$A$2,"🔥Affordable Brand",TRUE,"✨ Bronze Brand")</f>
        <v>✨ Bronze Brand</v>
      </c>
      <c r="X627" t="str" cm="1">
        <f t="array" ref="X627">_xlfn.IFS(D627&lt;=Quartile!$D$2,"Low rating",D627&lt;=Quartile!$D$3,"Medium rating",D627&lt;=Quartile!$D$4,"High rating",TRUE,"Extra High Rating")</f>
        <v>Low rating</v>
      </c>
      <c r="Y627">
        <f t="shared" si="18"/>
        <v>1019.4749999999999</v>
      </c>
      <c r="Z627" s="14">
        <f t="shared" si="19"/>
        <v>0.11995234733498057</v>
      </c>
    </row>
    <row r="628" spans="1:26" x14ac:dyDescent="0.25">
      <c r="A628" t="s">
        <v>624</v>
      </c>
      <c r="B628" t="s">
        <v>698</v>
      </c>
      <c r="C628">
        <v>9499</v>
      </c>
      <c r="D628" s="1">
        <v>6.8</v>
      </c>
      <c r="E628">
        <v>0</v>
      </c>
      <c r="F628" t="s">
        <v>83</v>
      </c>
      <c r="G628">
        <v>8</v>
      </c>
      <c r="H628">
        <v>2.2999999999999998</v>
      </c>
      <c r="I628" s="2">
        <v>5000</v>
      </c>
      <c r="J628">
        <v>1</v>
      </c>
      <c r="K628">
        <v>15</v>
      </c>
      <c r="L628">
        <v>4</v>
      </c>
      <c r="M628">
        <v>128</v>
      </c>
      <c r="N628">
        <v>6.5</v>
      </c>
      <c r="O628">
        <v>60</v>
      </c>
      <c r="P628">
        <v>2</v>
      </c>
      <c r="Q628" t="s">
        <v>73</v>
      </c>
      <c r="R628">
        <v>13</v>
      </c>
      <c r="S628">
        <v>5</v>
      </c>
      <c r="T628">
        <v>1</v>
      </c>
      <c r="U628">
        <v>1600</v>
      </c>
      <c r="V628">
        <v>720</v>
      </c>
      <c r="W628" t="str" cm="1">
        <f t="array" ref="W628">_xlfn.IFS(smartphones_data_clean!C628&gt;Quartile!$A$4,"💎 Ultra Premium Brand",smartphones_data_clean!C628&gt;Quartile!$A$3,"🪙 Premium Brand",smartphones_data_clean!C628&gt;Quartile!$A$2,"🔥Affordable Brand",TRUE,"✨ Bronze Brand")</f>
        <v>✨ Bronze Brand</v>
      </c>
      <c r="X628" t="str" cm="1">
        <f t="array" ref="X628">_xlfn.IFS(D628&lt;=Quartile!$D$2,"Low rating",D628&lt;=Quartile!$D$3,"Medium rating",D628&lt;=Quartile!$D$4,"High rating",TRUE,"Extra High Rating")</f>
        <v>Low rating</v>
      </c>
      <c r="Y628">
        <f t="shared" si="18"/>
        <v>1032.2749999999999</v>
      </c>
      <c r="Z628" s="14">
        <f t="shared" si="19"/>
        <v>0.10867196547004947</v>
      </c>
    </row>
    <row r="629" spans="1:26" x14ac:dyDescent="0.25">
      <c r="A629" t="s">
        <v>624</v>
      </c>
      <c r="B629" t="s">
        <v>699</v>
      </c>
      <c r="C629">
        <v>10999</v>
      </c>
      <c r="D629" s="1">
        <v>7.2</v>
      </c>
      <c r="E629">
        <v>0</v>
      </c>
      <c r="F629" t="s">
        <v>637</v>
      </c>
      <c r="G629">
        <v>8</v>
      </c>
      <c r="H629">
        <v>2</v>
      </c>
      <c r="I629" s="2">
        <v>6000</v>
      </c>
      <c r="J629">
        <v>1</v>
      </c>
      <c r="K629">
        <v>15</v>
      </c>
      <c r="L629">
        <v>4</v>
      </c>
      <c r="M629">
        <v>64</v>
      </c>
      <c r="N629">
        <v>6.5</v>
      </c>
      <c r="O629">
        <v>90</v>
      </c>
      <c r="P629">
        <v>4</v>
      </c>
      <c r="Q629" t="s">
        <v>73</v>
      </c>
      <c r="R629">
        <v>48</v>
      </c>
      <c r="S629">
        <v>8</v>
      </c>
      <c r="T629">
        <v>1</v>
      </c>
      <c r="U629">
        <v>1600</v>
      </c>
      <c r="V629">
        <v>720</v>
      </c>
      <c r="W629" t="str" cm="1">
        <f t="array" ref="W629">_xlfn.IFS(smartphones_data_clean!C629&gt;Quartile!$A$4,"💎 Ultra Premium Brand",smartphones_data_clean!C629&gt;Quartile!$A$3,"🪙 Premium Brand",smartphones_data_clean!C629&gt;Quartile!$A$2,"🔥Affordable Brand",TRUE,"✨ Bronze Brand")</f>
        <v>✨ Bronze Brand</v>
      </c>
      <c r="X629" t="str" cm="1">
        <f t="array" ref="X629">_xlfn.IFS(D629&lt;=Quartile!$D$2,"Low rating",D629&lt;=Quartile!$D$3,"Medium rating",D629&lt;=Quartile!$D$4,"High rating",TRUE,"Extra High Rating")</f>
        <v>Low rating</v>
      </c>
      <c r="Y629">
        <f t="shared" si="18"/>
        <v>1220.8999999999999</v>
      </c>
      <c r="Z629" s="14">
        <f t="shared" si="19"/>
        <v>0.11100100009091735</v>
      </c>
    </row>
    <row r="630" spans="1:26" x14ac:dyDescent="0.25">
      <c r="A630" t="s">
        <v>624</v>
      </c>
      <c r="B630" t="s">
        <v>700</v>
      </c>
      <c r="C630">
        <v>12999</v>
      </c>
      <c r="D630" s="1">
        <v>7.5</v>
      </c>
      <c r="E630">
        <v>0</v>
      </c>
      <c r="F630" t="s">
        <v>637</v>
      </c>
      <c r="G630">
        <v>8</v>
      </c>
      <c r="H630">
        <v>2</v>
      </c>
      <c r="I630" s="2">
        <v>6000</v>
      </c>
      <c r="J630">
        <v>1</v>
      </c>
      <c r="K630">
        <v>15</v>
      </c>
      <c r="L630">
        <v>6</v>
      </c>
      <c r="M630">
        <v>128</v>
      </c>
      <c r="N630">
        <v>6.6</v>
      </c>
      <c r="O630">
        <v>60</v>
      </c>
      <c r="P630">
        <v>3</v>
      </c>
      <c r="Q630" t="s">
        <v>73</v>
      </c>
      <c r="R630">
        <v>50</v>
      </c>
      <c r="S630">
        <v>8</v>
      </c>
      <c r="T630">
        <v>1</v>
      </c>
      <c r="U630">
        <v>2400</v>
      </c>
      <c r="V630">
        <v>1080</v>
      </c>
      <c r="W630" t="str" cm="1">
        <f t="array" ref="W630">_xlfn.IFS(smartphones_data_clean!C630&gt;Quartile!$A$4,"💎 Ultra Premium Brand",smartphones_data_clean!C630&gt;Quartile!$A$3,"🪙 Premium Brand",smartphones_data_clean!C630&gt;Quartile!$A$2,"🔥Affordable Brand",TRUE,"✨ Bronze Brand")</f>
        <v>✨ Bronze Brand</v>
      </c>
      <c r="X630" t="str" cm="1">
        <f t="array" ref="X630">_xlfn.IFS(D630&lt;=Quartile!$D$2,"Low rating",D630&lt;=Quartile!$D$3,"Medium rating",D630&lt;=Quartile!$D$4,"High rating",TRUE,"Extra High Rating")</f>
        <v>Low rating</v>
      </c>
      <c r="Y630">
        <f t="shared" si="18"/>
        <v>1232.5999999999999</v>
      </c>
      <c r="Z630" s="14">
        <f t="shared" si="19"/>
        <v>9.482267866758981E-2</v>
      </c>
    </row>
    <row r="631" spans="1:26" x14ac:dyDescent="0.25">
      <c r="A631" t="s">
        <v>624</v>
      </c>
      <c r="B631" t="s">
        <v>701</v>
      </c>
      <c r="C631">
        <v>10630</v>
      </c>
      <c r="D631" s="1">
        <v>7.1</v>
      </c>
      <c r="E631">
        <v>0</v>
      </c>
      <c r="F631" t="s">
        <v>637</v>
      </c>
      <c r="G631">
        <v>8</v>
      </c>
      <c r="H631">
        <v>2</v>
      </c>
      <c r="I631" s="2">
        <v>6000</v>
      </c>
      <c r="J631">
        <v>1</v>
      </c>
      <c r="K631">
        <v>15</v>
      </c>
      <c r="L631">
        <v>4</v>
      </c>
      <c r="M631">
        <v>64</v>
      </c>
      <c r="N631">
        <v>6.6</v>
      </c>
      <c r="O631">
        <v>60</v>
      </c>
      <c r="P631">
        <v>3</v>
      </c>
      <c r="Q631" t="s">
        <v>73</v>
      </c>
      <c r="R631">
        <v>50</v>
      </c>
      <c r="S631">
        <v>8</v>
      </c>
      <c r="T631">
        <v>1</v>
      </c>
      <c r="U631">
        <v>2400</v>
      </c>
      <c r="V631">
        <v>1080</v>
      </c>
      <c r="W631" t="str" cm="1">
        <f t="array" ref="W631">_xlfn.IFS(smartphones_data_clean!C631&gt;Quartile!$A$4,"💎 Ultra Premium Brand",smartphones_data_clean!C631&gt;Quartile!$A$3,"🪙 Premium Brand",smartphones_data_clean!C631&gt;Quartile!$A$2,"🔥Affordable Brand",TRUE,"✨ Bronze Brand")</f>
        <v>✨ Bronze Brand</v>
      </c>
      <c r="X631" t="str" cm="1">
        <f t="array" ref="X631">_xlfn.IFS(D631&lt;=Quartile!$D$2,"Low rating",D631&lt;=Quartile!$D$3,"Medium rating",D631&lt;=Quartile!$D$4,"High rating",TRUE,"Extra High Rating")</f>
        <v>Low rating</v>
      </c>
      <c r="Y631">
        <f t="shared" si="18"/>
        <v>1219.3999999999999</v>
      </c>
      <c r="Z631" s="14">
        <f t="shared" si="19"/>
        <v>0.11471307619943555</v>
      </c>
    </row>
    <row r="632" spans="1:26" x14ac:dyDescent="0.25">
      <c r="A632" t="s">
        <v>624</v>
      </c>
      <c r="B632" t="s">
        <v>702</v>
      </c>
      <c r="C632">
        <v>13999</v>
      </c>
      <c r="D632" s="1">
        <v>7.5</v>
      </c>
      <c r="E632">
        <v>1</v>
      </c>
      <c r="F632" t="s">
        <v>76</v>
      </c>
      <c r="G632">
        <v>8</v>
      </c>
      <c r="H632">
        <v>2.2000000000000002</v>
      </c>
      <c r="I632" s="2">
        <v>5000</v>
      </c>
      <c r="J632">
        <v>1</v>
      </c>
      <c r="K632">
        <v>15</v>
      </c>
      <c r="L632">
        <v>6</v>
      </c>
      <c r="M632">
        <v>128</v>
      </c>
      <c r="N632">
        <v>6.5</v>
      </c>
      <c r="O632">
        <v>90</v>
      </c>
      <c r="P632">
        <v>2</v>
      </c>
      <c r="Q632" t="s">
        <v>73</v>
      </c>
      <c r="R632">
        <v>50</v>
      </c>
      <c r="S632">
        <v>5</v>
      </c>
      <c r="T632">
        <v>1</v>
      </c>
      <c r="U632">
        <v>1600</v>
      </c>
      <c r="V632">
        <v>720</v>
      </c>
      <c r="W632" t="str" cm="1">
        <f t="array" ref="W632">_xlfn.IFS(smartphones_data_clean!C632&gt;Quartile!$A$4,"💎 Ultra Premium Brand",smartphones_data_clean!C632&gt;Quartile!$A$3,"🪙 Premium Brand",smartphones_data_clean!C632&gt;Quartile!$A$2,"🔥Affordable Brand",TRUE,"✨ Bronze Brand")</f>
        <v>🔥Affordable Brand</v>
      </c>
      <c r="X632" t="str" cm="1">
        <f t="array" ref="X632">_xlfn.IFS(D632&lt;=Quartile!$D$2,"Low rating",D632&lt;=Quartile!$D$3,"Medium rating",D632&lt;=Quartile!$D$4,"High rating",TRUE,"Extra High Rating")</f>
        <v>Low rating</v>
      </c>
      <c r="Y632">
        <f t="shared" si="18"/>
        <v>1034.1500000000001</v>
      </c>
      <c r="Z632" s="14">
        <f t="shared" si="19"/>
        <v>7.3873133795271093E-2</v>
      </c>
    </row>
    <row r="633" spans="1:26" x14ac:dyDescent="0.25">
      <c r="A633" t="s">
        <v>624</v>
      </c>
      <c r="B633" t="s">
        <v>703</v>
      </c>
      <c r="C633">
        <v>12944</v>
      </c>
      <c r="D633" s="1">
        <v>7.1</v>
      </c>
      <c r="E633">
        <v>1</v>
      </c>
      <c r="F633" t="s">
        <v>76</v>
      </c>
      <c r="G633">
        <v>8</v>
      </c>
      <c r="H633">
        <v>2.2000000000000002</v>
      </c>
      <c r="I633" s="2">
        <v>5000</v>
      </c>
      <c r="J633">
        <v>1</v>
      </c>
      <c r="K633">
        <v>15</v>
      </c>
      <c r="L633">
        <v>4</v>
      </c>
      <c r="M633">
        <v>64</v>
      </c>
      <c r="N633">
        <v>6.5</v>
      </c>
      <c r="O633">
        <v>90</v>
      </c>
      <c r="P633">
        <v>2</v>
      </c>
      <c r="Q633" t="s">
        <v>73</v>
      </c>
      <c r="R633">
        <v>50</v>
      </c>
      <c r="S633">
        <v>5</v>
      </c>
      <c r="T633">
        <v>1</v>
      </c>
      <c r="U633">
        <v>1600</v>
      </c>
      <c r="V633">
        <v>720</v>
      </c>
      <c r="W633" t="str" cm="1">
        <f t="array" ref="W633">_xlfn.IFS(smartphones_data_clean!C633&gt;Quartile!$A$4,"💎 Ultra Premium Brand",smartphones_data_clean!C633&gt;Quartile!$A$3,"🪙 Premium Brand",smartphones_data_clean!C633&gt;Quartile!$A$2,"🔥Affordable Brand",TRUE,"✨ Bronze Brand")</f>
        <v>✨ Bronze Brand</v>
      </c>
      <c r="X633" t="str" cm="1">
        <f t="array" ref="X633">_xlfn.IFS(D633&lt;=Quartile!$D$2,"Low rating",D633&lt;=Quartile!$D$3,"Medium rating",D633&lt;=Quartile!$D$4,"High rating",TRUE,"Extra High Rating")</f>
        <v>Low rating</v>
      </c>
      <c r="Y633">
        <f t="shared" si="18"/>
        <v>1020.9499999999999</v>
      </c>
      <c r="Z633" s="14">
        <f t="shared" si="19"/>
        <v>7.8874381953028427E-2</v>
      </c>
    </row>
    <row r="634" spans="1:26" x14ac:dyDescent="0.25">
      <c r="A634" t="s">
        <v>624</v>
      </c>
      <c r="B634" t="s">
        <v>704</v>
      </c>
      <c r="C634">
        <v>14999</v>
      </c>
      <c r="D634" s="1">
        <v>6</v>
      </c>
      <c r="E634">
        <v>0</v>
      </c>
      <c r="F634" t="s">
        <v>637</v>
      </c>
      <c r="G634">
        <v>8</v>
      </c>
      <c r="H634">
        <v>2.4</v>
      </c>
      <c r="I634" s="2">
        <v>6000</v>
      </c>
      <c r="J634">
        <v>0</v>
      </c>
      <c r="K634">
        <v>33</v>
      </c>
      <c r="L634">
        <v>4</v>
      </c>
      <c r="M634">
        <v>64</v>
      </c>
      <c r="N634">
        <v>6.5</v>
      </c>
      <c r="O634">
        <v>60</v>
      </c>
      <c r="P634">
        <v>3</v>
      </c>
      <c r="Q634" t="s">
        <v>73</v>
      </c>
      <c r="R634">
        <v>48</v>
      </c>
      <c r="S634">
        <v>8</v>
      </c>
      <c r="T634">
        <v>1</v>
      </c>
      <c r="U634">
        <v>1600</v>
      </c>
      <c r="V634">
        <v>720</v>
      </c>
      <c r="W634" t="str" cm="1">
        <f t="array" ref="W634">_xlfn.IFS(smartphones_data_clean!C634&gt;Quartile!$A$4,"💎 Ultra Premium Brand",smartphones_data_clean!C634&gt;Quartile!$A$3,"🪙 Premium Brand",smartphones_data_clean!C634&gt;Quartile!$A$2,"🔥Affordable Brand",TRUE,"✨ Bronze Brand")</f>
        <v>🔥Affordable Brand</v>
      </c>
      <c r="X634" t="str" cm="1">
        <f t="array" ref="X634">_xlfn.IFS(D634&lt;=Quartile!$D$2,"Low rating",D634&lt;=Quartile!$D$3,"Medium rating",D634&lt;=Quartile!$D$4,"High rating",TRUE,"Extra High Rating")</f>
        <v>Low rating</v>
      </c>
      <c r="Y634">
        <f t="shared" si="18"/>
        <v>1221.3</v>
      </c>
      <c r="Z634" s="14">
        <f t="shared" si="19"/>
        <v>8.1425428361890789E-2</v>
      </c>
    </row>
    <row r="635" spans="1:26" x14ac:dyDescent="0.25">
      <c r="A635" t="s">
        <v>624</v>
      </c>
      <c r="B635" t="s">
        <v>705</v>
      </c>
      <c r="C635">
        <v>11725</v>
      </c>
      <c r="D635" s="1">
        <v>7.6</v>
      </c>
      <c r="E635">
        <v>0</v>
      </c>
      <c r="F635" t="s">
        <v>637</v>
      </c>
      <c r="G635">
        <v>8</v>
      </c>
      <c r="H635">
        <v>2.2999999999999998</v>
      </c>
      <c r="I635" s="2">
        <v>6000</v>
      </c>
      <c r="J635">
        <v>1</v>
      </c>
      <c r="K635">
        <v>15</v>
      </c>
      <c r="L635">
        <v>4</v>
      </c>
      <c r="M635">
        <v>64</v>
      </c>
      <c r="N635">
        <v>6.4</v>
      </c>
      <c r="O635">
        <v>60</v>
      </c>
      <c r="P635">
        <v>3</v>
      </c>
      <c r="Q635" t="s">
        <v>73</v>
      </c>
      <c r="R635">
        <v>48</v>
      </c>
      <c r="S635">
        <v>20</v>
      </c>
      <c r="T635">
        <v>1</v>
      </c>
      <c r="U635">
        <v>2340</v>
      </c>
      <c r="V635">
        <v>1080</v>
      </c>
      <c r="W635" t="str" cm="1">
        <f t="array" ref="W635">_xlfn.IFS(smartphones_data_clean!C635&gt;Quartile!$A$4,"💎 Ultra Premium Brand",smartphones_data_clean!C635&gt;Quartile!$A$3,"🪙 Premium Brand",smartphones_data_clean!C635&gt;Quartile!$A$2,"🔥Affordable Brand",TRUE,"✨ Bronze Brand")</f>
        <v>✨ Bronze Brand</v>
      </c>
      <c r="X635" t="str" cm="1">
        <f t="array" ref="X635">_xlfn.IFS(D635&lt;=Quartile!$D$2,"Low rating",D635&lt;=Quartile!$D$3,"Medium rating",D635&lt;=Quartile!$D$4,"High rating",TRUE,"Extra High Rating")</f>
        <v>Medium rating</v>
      </c>
      <c r="Y635">
        <f t="shared" si="18"/>
        <v>1219.4749999999999</v>
      </c>
      <c r="Z635" s="14">
        <f t="shared" si="19"/>
        <v>0.10400639658848614</v>
      </c>
    </row>
    <row r="636" spans="1:26" x14ac:dyDescent="0.25">
      <c r="A636" t="s">
        <v>624</v>
      </c>
      <c r="B636" t="s">
        <v>706</v>
      </c>
      <c r="C636">
        <v>12364</v>
      </c>
      <c r="D636" s="1">
        <v>7.6</v>
      </c>
      <c r="E636">
        <v>0</v>
      </c>
      <c r="F636" t="s">
        <v>83</v>
      </c>
      <c r="G636">
        <v>8</v>
      </c>
      <c r="H636">
        <v>2</v>
      </c>
      <c r="I636" s="2">
        <v>6000</v>
      </c>
      <c r="J636">
        <v>1</v>
      </c>
      <c r="K636">
        <v>15</v>
      </c>
      <c r="L636">
        <v>4</v>
      </c>
      <c r="M636">
        <v>64</v>
      </c>
      <c r="N636">
        <v>6.4</v>
      </c>
      <c r="O636">
        <v>90</v>
      </c>
      <c r="P636">
        <v>4</v>
      </c>
      <c r="Q636" t="s">
        <v>73</v>
      </c>
      <c r="R636">
        <v>64</v>
      </c>
      <c r="S636">
        <v>20</v>
      </c>
      <c r="T636">
        <v>1</v>
      </c>
      <c r="U636">
        <v>2400</v>
      </c>
      <c r="V636">
        <v>1080</v>
      </c>
      <c r="W636" t="str" cm="1">
        <f t="array" ref="W636">_xlfn.IFS(smartphones_data_clean!C636&gt;Quartile!$A$4,"💎 Ultra Premium Brand",smartphones_data_clean!C636&gt;Quartile!$A$3,"🪙 Premium Brand",smartphones_data_clean!C636&gt;Quartile!$A$2,"🔥Affordable Brand",TRUE,"✨ Bronze Brand")</f>
        <v>✨ Bronze Brand</v>
      </c>
      <c r="X636" t="str" cm="1">
        <f t="array" ref="X636">_xlfn.IFS(D636&lt;=Quartile!$D$2,"Low rating",D636&lt;=Quartile!$D$3,"Medium rating",D636&lt;=Quartile!$D$4,"High rating",TRUE,"Extra High Rating")</f>
        <v>Medium rating</v>
      </c>
      <c r="Y636">
        <f t="shared" si="18"/>
        <v>1220.8999999999999</v>
      </c>
      <c r="Z636" s="14">
        <f t="shared" si="19"/>
        <v>9.8746360401164662E-2</v>
      </c>
    </row>
    <row r="637" spans="1:26" x14ac:dyDescent="0.25">
      <c r="A637" t="s">
        <v>624</v>
      </c>
      <c r="B637" t="s">
        <v>707</v>
      </c>
      <c r="C637">
        <v>14490</v>
      </c>
      <c r="D637" s="1">
        <v>8</v>
      </c>
      <c r="E637">
        <v>0</v>
      </c>
      <c r="F637" t="s">
        <v>83</v>
      </c>
      <c r="G637">
        <v>8</v>
      </c>
      <c r="H637">
        <v>2</v>
      </c>
      <c r="I637" s="2">
        <v>6000</v>
      </c>
      <c r="J637">
        <v>1</v>
      </c>
      <c r="K637">
        <v>15</v>
      </c>
      <c r="L637">
        <v>6</v>
      </c>
      <c r="M637">
        <v>128</v>
      </c>
      <c r="N637">
        <v>6.4</v>
      </c>
      <c r="O637">
        <v>90</v>
      </c>
      <c r="P637">
        <v>4</v>
      </c>
      <c r="Q637" t="s">
        <v>73</v>
      </c>
      <c r="R637">
        <v>64</v>
      </c>
      <c r="S637">
        <v>20</v>
      </c>
      <c r="T637">
        <v>1</v>
      </c>
      <c r="U637">
        <v>2400</v>
      </c>
      <c r="V637">
        <v>1080</v>
      </c>
      <c r="W637" t="str" cm="1">
        <f t="array" ref="W637">_xlfn.IFS(smartphones_data_clean!C637&gt;Quartile!$A$4,"💎 Ultra Premium Brand",smartphones_data_clean!C637&gt;Quartile!$A$3,"🪙 Premium Brand",smartphones_data_clean!C637&gt;Quartile!$A$2,"🔥Affordable Brand",TRUE,"✨ Bronze Brand")</f>
        <v>🔥Affordable Brand</v>
      </c>
      <c r="X637" t="str" cm="1">
        <f t="array" ref="X637">_xlfn.IFS(D637&lt;=Quartile!$D$2,"Low rating",D637&lt;=Quartile!$D$3,"Medium rating",D637&lt;=Quartile!$D$4,"High rating",TRUE,"Extra High Rating")</f>
        <v>High rating</v>
      </c>
      <c r="Y637">
        <f t="shared" si="18"/>
        <v>1234.0999999999999</v>
      </c>
      <c r="Z637" s="14">
        <f t="shared" si="19"/>
        <v>8.5169082125603854E-2</v>
      </c>
    </row>
    <row r="638" spans="1:26" x14ac:dyDescent="0.25">
      <c r="A638" t="s">
        <v>624</v>
      </c>
      <c r="B638" t="s">
        <v>708</v>
      </c>
      <c r="C638">
        <v>12120</v>
      </c>
      <c r="D638" s="1">
        <v>7.5</v>
      </c>
      <c r="E638">
        <v>0</v>
      </c>
      <c r="F638" t="s">
        <v>83</v>
      </c>
      <c r="G638">
        <v>8</v>
      </c>
      <c r="H638">
        <v>2</v>
      </c>
      <c r="I638" s="2">
        <v>6000</v>
      </c>
      <c r="J638">
        <v>1</v>
      </c>
      <c r="K638">
        <v>15</v>
      </c>
      <c r="L638">
        <v>4</v>
      </c>
      <c r="M638">
        <v>64</v>
      </c>
      <c r="N638">
        <v>6.4</v>
      </c>
      <c r="O638">
        <v>90</v>
      </c>
      <c r="P638">
        <v>4</v>
      </c>
      <c r="Q638" t="s">
        <v>73</v>
      </c>
      <c r="R638">
        <v>64</v>
      </c>
      <c r="S638">
        <v>20</v>
      </c>
      <c r="T638">
        <v>1</v>
      </c>
      <c r="U638">
        <v>2400</v>
      </c>
      <c r="V638">
        <v>1080</v>
      </c>
      <c r="W638" t="str" cm="1">
        <f t="array" ref="W638">_xlfn.IFS(smartphones_data_clean!C638&gt;Quartile!$A$4,"💎 Ultra Premium Brand",smartphones_data_clean!C638&gt;Quartile!$A$3,"🪙 Premium Brand",smartphones_data_clean!C638&gt;Quartile!$A$2,"🔥Affordable Brand",TRUE,"✨ Bronze Brand")</f>
        <v>✨ Bronze Brand</v>
      </c>
      <c r="X638" t="str" cm="1">
        <f t="array" ref="X638">_xlfn.IFS(D638&lt;=Quartile!$D$2,"Low rating",D638&lt;=Quartile!$D$3,"Medium rating",D638&lt;=Quartile!$D$4,"High rating",TRUE,"Extra High Rating")</f>
        <v>Low rating</v>
      </c>
      <c r="Y638">
        <f t="shared" si="18"/>
        <v>1220.8999999999999</v>
      </c>
      <c r="Z638" s="14">
        <f t="shared" si="19"/>
        <v>0.10073432343234322</v>
      </c>
    </row>
    <row r="639" spans="1:26" x14ac:dyDescent="0.25">
      <c r="A639" t="s">
        <v>624</v>
      </c>
      <c r="B639" t="s">
        <v>709</v>
      </c>
      <c r="C639">
        <v>14859</v>
      </c>
      <c r="D639" s="1">
        <v>7.9</v>
      </c>
      <c r="E639">
        <v>0</v>
      </c>
      <c r="F639" t="s">
        <v>83</v>
      </c>
      <c r="G639">
        <v>8</v>
      </c>
      <c r="H639">
        <v>2</v>
      </c>
      <c r="I639" s="2">
        <v>6000</v>
      </c>
      <c r="J639">
        <v>1</v>
      </c>
      <c r="K639">
        <v>15</v>
      </c>
      <c r="L639">
        <v>6</v>
      </c>
      <c r="M639">
        <v>128</v>
      </c>
      <c r="N639">
        <v>6.4</v>
      </c>
      <c r="O639">
        <v>90</v>
      </c>
      <c r="P639">
        <v>4</v>
      </c>
      <c r="Q639" t="s">
        <v>73</v>
      </c>
      <c r="R639">
        <v>64</v>
      </c>
      <c r="S639">
        <v>20</v>
      </c>
      <c r="T639">
        <v>1</v>
      </c>
      <c r="U639">
        <v>2400</v>
      </c>
      <c r="V639">
        <v>1080</v>
      </c>
      <c r="W639" t="str" cm="1">
        <f t="array" ref="W639">_xlfn.IFS(smartphones_data_clean!C639&gt;Quartile!$A$4,"💎 Ultra Premium Brand",smartphones_data_clean!C639&gt;Quartile!$A$3,"🪙 Premium Brand",smartphones_data_clean!C639&gt;Quartile!$A$2,"🔥Affordable Brand",TRUE,"✨ Bronze Brand")</f>
        <v>🔥Affordable Brand</v>
      </c>
      <c r="X639" t="str" cm="1">
        <f t="array" ref="X639">_xlfn.IFS(D639&lt;=Quartile!$D$2,"Low rating",D639&lt;=Quartile!$D$3,"Medium rating",D639&lt;=Quartile!$D$4,"High rating",TRUE,"Extra High Rating")</f>
        <v>Medium rating</v>
      </c>
      <c r="Y639">
        <f t="shared" si="18"/>
        <v>1234.0999999999999</v>
      </c>
      <c r="Z639" s="14">
        <f t="shared" si="19"/>
        <v>8.3054041321757852E-2</v>
      </c>
    </row>
    <row r="640" spans="1:26" x14ac:dyDescent="0.25">
      <c r="A640" t="s">
        <v>624</v>
      </c>
      <c r="B640" t="s">
        <v>710</v>
      </c>
      <c r="C640">
        <v>17478</v>
      </c>
      <c r="D640" s="1">
        <v>8.1</v>
      </c>
      <c r="E640">
        <v>1</v>
      </c>
      <c r="F640" t="s">
        <v>637</v>
      </c>
      <c r="G640">
        <v>8</v>
      </c>
      <c r="H640">
        <v>2.4</v>
      </c>
      <c r="I640" s="2">
        <v>6000</v>
      </c>
      <c r="J640">
        <v>1</v>
      </c>
      <c r="K640">
        <v>25</v>
      </c>
      <c r="L640">
        <v>6</v>
      </c>
      <c r="M640">
        <v>128</v>
      </c>
      <c r="N640">
        <v>6.6</v>
      </c>
      <c r="O640">
        <v>120</v>
      </c>
      <c r="P640">
        <v>4</v>
      </c>
      <c r="Q640" t="s">
        <v>73</v>
      </c>
      <c r="R640">
        <v>50</v>
      </c>
      <c r="S640">
        <v>8</v>
      </c>
      <c r="T640">
        <v>1</v>
      </c>
      <c r="U640">
        <v>2400</v>
      </c>
      <c r="V640">
        <v>1080</v>
      </c>
      <c r="W640" t="str" cm="1">
        <f t="array" ref="W640">_xlfn.IFS(smartphones_data_clean!C640&gt;Quartile!$A$4,"💎 Ultra Premium Brand",smartphones_data_clean!C640&gt;Quartile!$A$3,"🪙 Premium Brand",smartphones_data_clean!C640&gt;Quartile!$A$2,"🔥Affordable Brand",TRUE,"✨ Bronze Brand")</f>
        <v>🔥Affordable Brand</v>
      </c>
      <c r="X640" t="str" cm="1">
        <f t="array" ref="X640">_xlfn.IFS(D640&lt;=Quartile!$D$2,"Low rating",D640&lt;=Quartile!$D$3,"Medium rating",D640&lt;=Quartile!$D$4,"High rating",TRUE,"Extra High Rating")</f>
        <v>High rating</v>
      </c>
      <c r="Y640">
        <f t="shared" si="18"/>
        <v>1236.7</v>
      </c>
      <c r="Z640" s="14">
        <f t="shared" si="19"/>
        <v>7.0757523744135492E-2</v>
      </c>
    </row>
    <row r="641" spans="1:26" x14ac:dyDescent="0.25">
      <c r="A641" t="s">
        <v>624</v>
      </c>
      <c r="B641" t="s">
        <v>711</v>
      </c>
      <c r="C641">
        <v>19499</v>
      </c>
      <c r="D641" s="1">
        <v>8.4</v>
      </c>
      <c r="E641">
        <v>1</v>
      </c>
      <c r="F641" t="s">
        <v>637</v>
      </c>
      <c r="G641">
        <v>8</v>
      </c>
      <c r="H641">
        <v>2.4</v>
      </c>
      <c r="I641" s="2">
        <v>6000</v>
      </c>
      <c r="J641">
        <v>1</v>
      </c>
      <c r="K641">
        <v>25</v>
      </c>
      <c r="L641">
        <v>8</v>
      </c>
      <c r="M641">
        <v>128</v>
      </c>
      <c r="N641">
        <v>6.6</v>
      </c>
      <c r="O641">
        <v>120</v>
      </c>
      <c r="P641">
        <v>4</v>
      </c>
      <c r="Q641" t="s">
        <v>73</v>
      </c>
      <c r="R641">
        <v>50</v>
      </c>
      <c r="S641">
        <v>8</v>
      </c>
      <c r="T641">
        <v>1</v>
      </c>
      <c r="U641">
        <v>2400</v>
      </c>
      <c r="V641">
        <v>1080</v>
      </c>
      <c r="W641" t="str" cm="1">
        <f t="array" ref="W641">_xlfn.IFS(smartphones_data_clean!C641&gt;Quartile!$A$4,"💎 Ultra Premium Brand",smartphones_data_clean!C641&gt;Quartile!$A$3,"🪙 Premium Brand",smartphones_data_clean!C641&gt;Quartile!$A$2,"🔥Affordable Brand",TRUE,"✨ Bronze Brand")</f>
        <v>🔥Affordable Brand</v>
      </c>
      <c r="X641" t="str" cm="1">
        <f t="array" ref="X641">_xlfn.IFS(D641&lt;=Quartile!$D$2,"Low rating",D641&lt;=Quartile!$D$3,"Medium rating",D641&lt;=Quartile!$D$4,"High rating",TRUE,"Extra High Rating")</f>
        <v>High rating</v>
      </c>
      <c r="Y641">
        <f t="shared" si="18"/>
        <v>1237.0999999999999</v>
      </c>
      <c r="Z641" s="14">
        <f t="shared" si="19"/>
        <v>6.3444279193804812E-2</v>
      </c>
    </row>
    <row r="642" spans="1:26" x14ac:dyDescent="0.25">
      <c r="A642" t="s">
        <v>624</v>
      </c>
      <c r="B642" t="s">
        <v>712</v>
      </c>
      <c r="C642">
        <v>16999</v>
      </c>
      <c r="D642" s="1">
        <v>8.4</v>
      </c>
      <c r="E642">
        <v>1</v>
      </c>
      <c r="F642" t="s">
        <v>637</v>
      </c>
      <c r="G642">
        <v>8</v>
      </c>
      <c r="H642">
        <v>2.4</v>
      </c>
      <c r="I642" s="2">
        <v>6000</v>
      </c>
      <c r="J642">
        <v>1</v>
      </c>
      <c r="K642">
        <v>25</v>
      </c>
      <c r="L642">
        <v>6</v>
      </c>
      <c r="M642">
        <v>128</v>
      </c>
      <c r="N642">
        <v>6.5</v>
      </c>
      <c r="O642">
        <v>120</v>
      </c>
      <c r="P642">
        <v>4</v>
      </c>
      <c r="Q642" t="s">
        <v>73</v>
      </c>
      <c r="R642">
        <v>64</v>
      </c>
      <c r="S642">
        <v>32</v>
      </c>
      <c r="T642">
        <v>1</v>
      </c>
      <c r="U642">
        <v>2400</v>
      </c>
      <c r="V642">
        <v>1080</v>
      </c>
      <c r="W642" t="str" cm="1">
        <f t="array" ref="W642">_xlfn.IFS(smartphones_data_clean!C642&gt;Quartile!$A$4,"💎 Ultra Premium Brand",smartphones_data_clean!C642&gt;Quartile!$A$3,"🪙 Premium Brand",smartphones_data_clean!C642&gt;Quartile!$A$2,"🔥Affordable Brand",TRUE,"✨ Bronze Brand")</f>
        <v>🔥Affordable Brand</v>
      </c>
      <c r="X642" t="str" cm="1">
        <f t="array" ref="X642">_xlfn.IFS(D642&lt;=Quartile!$D$2,"Low rating",D642&lt;=Quartile!$D$3,"Medium rating",D642&lt;=Quartile!$D$4,"High rating",TRUE,"Extra High Rating")</f>
        <v>High rating</v>
      </c>
      <c r="Y642">
        <f t="shared" ref="Y642:Y705" si="20">((G642*0.1)+ (H642*0.25)+(I642*0.2)+(K642*0.1)+(L642*0.2)+(M642*0.2)+(O642*0.05))</f>
        <v>1236.7</v>
      </c>
      <c r="Z642" s="14">
        <f t="shared" ref="Z642:Z705" si="21">Y642/C642</f>
        <v>7.2751338314018477E-2</v>
      </c>
    </row>
    <row r="643" spans="1:26" x14ac:dyDescent="0.25">
      <c r="A643" t="s">
        <v>624</v>
      </c>
      <c r="B643" t="s">
        <v>713</v>
      </c>
      <c r="C643">
        <v>22999</v>
      </c>
      <c r="D643" s="1">
        <v>7.4</v>
      </c>
      <c r="E643">
        <v>0</v>
      </c>
      <c r="F643" t="s">
        <v>637</v>
      </c>
      <c r="G643">
        <v>8</v>
      </c>
      <c r="H643">
        <v>2.4</v>
      </c>
      <c r="I643" s="2">
        <v>6000</v>
      </c>
      <c r="J643">
        <v>1</v>
      </c>
      <c r="K643">
        <v>33</v>
      </c>
      <c r="L643">
        <v>8</v>
      </c>
      <c r="M643">
        <v>128</v>
      </c>
      <c r="N643">
        <v>6.5</v>
      </c>
      <c r="O643">
        <v>60</v>
      </c>
      <c r="P643">
        <v>3</v>
      </c>
      <c r="Q643" t="s">
        <v>73</v>
      </c>
      <c r="R643">
        <v>64</v>
      </c>
      <c r="S643">
        <v>32</v>
      </c>
      <c r="T643">
        <v>1</v>
      </c>
      <c r="U643">
        <v>2400</v>
      </c>
      <c r="V643">
        <v>1080</v>
      </c>
      <c r="W643" t="str" cm="1">
        <f t="array" ref="W643">_xlfn.IFS(smartphones_data_clean!C643&gt;Quartile!$A$4,"💎 Ultra Premium Brand",smartphones_data_clean!C643&gt;Quartile!$A$3,"🪙 Premium Brand",smartphones_data_clean!C643&gt;Quartile!$A$2,"🔥Affordable Brand",TRUE,"✨ Bronze Brand")</f>
        <v>🪙 Premium Brand</v>
      </c>
      <c r="X643" t="str" cm="1">
        <f t="array" ref="X643">_xlfn.IFS(D643&lt;=Quartile!$D$2,"Low rating",D643&lt;=Quartile!$D$3,"Medium rating",D643&lt;=Quartile!$D$4,"High rating",TRUE,"Extra High Rating")</f>
        <v>Low rating</v>
      </c>
      <c r="Y643">
        <f t="shared" si="20"/>
        <v>1234.8999999999999</v>
      </c>
      <c r="Z643" s="14">
        <f t="shared" si="21"/>
        <v>5.3693638853863204E-2</v>
      </c>
    </row>
    <row r="644" spans="1:26" x14ac:dyDescent="0.25">
      <c r="A644" t="s">
        <v>624</v>
      </c>
      <c r="B644" t="s">
        <v>714</v>
      </c>
      <c r="C644">
        <v>24990</v>
      </c>
      <c r="D644" s="1">
        <v>7.2</v>
      </c>
      <c r="E644">
        <v>1</v>
      </c>
      <c r="F644" t="s">
        <v>637</v>
      </c>
      <c r="G644">
        <v>8</v>
      </c>
      <c r="H644">
        <v>2.4</v>
      </c>
      <c r="I644" s="2">
        <v>6000</v>
      </c>
      <c r="J644">
        <v>1</v>
      </c>
      <c r="K644">
        <v>33</v>
      </c>
      <c r="L644">
        <v>6</v>
      </c>
      <c r="M644">
        <v>128</v>
      </c>
      <c r="N644">
        <v>6.7</v>
      </c>
      <c r="O644">
        <v>60</v>
      </c>
      <c r="P644">
        <v>3</v>
      </c>
      <c r="Q644" t="s">
        <v>73</v>
      </c>
      <c r="R644">
        <v>64</v>
      </c>
      <c r="S644">
        <v>32</v>
      </c>
      <c r="T644">
        <v>1</v>
      </c>
      <c r="U644">
        <v>2400</v>
      </c>
      <c r="V644">
        <v>1080</v>
      </c>
      <c r="W644" t="str" cm="1">
        <f t="array" ref="W644">_xlfn.IFS(smartphones_data_clean!C644&gt;Quartile!$A$4,"💎 Ultra Premium Brand",smartphones_data_clean!C644&gt;Quartile!$A$3,"🪙 Premium Brand",smartphones_data_clean!C644&gt;Quartile!$A$2,"🔥Affordable Brand",TRUE,"✨ Bronze Brand")</f>
        <v>🪙 Premium Brand</v>
      </c>
      <c r="X644" t="str" cm="1">
        <f t="array" ref="X644">_xlfn.IFS(D644&lt;=Quartile!$D$2,"Low rating",D644&lt;=Quartile!$D$3,"Medium rating",D644&lt;=Quartile!$D$4,"High rating",TRUE,"Extra High Rating")</f>
        <v>Low rating</v>
      </c>
      <c r="Y644">
        <f t="shared" si="20"/>
        <v>1234.5</v>
      </c>
      <c r="Z644" s="14">
        <f t="shared" si="21"/>
        <v>4.9399759903961588E-2</v>
      </c>
    </row>
    <row r="645" spans="1:26" x14ac:dyDescent="0.25">
      <c r="A645" t="s">
        <v>624</v>
      </c>
      <c r="B645" t="s">
        <v>715</v>
      </c>
      <c r="C645">
        <v>24990</v>
      </c>
      <c r="D645" s="1">
        <v>7.4</v>
      </c>
      <c r="E645">
        <v>1</v>
      </c>
      <c r="F645" t="s">
        <v>637</v>
      </c>
      <c r="G645">
        <v>8</v>
      </c>
      <c r="H645">
        <v>2.4</v>
      </c>
      <c r="I645" s="2">
        <v>5000</v>
      </c>
      <c r="J645">
        <v>1</v>
      </c>
      <c r="K645">
        <v>33</v>
      </c>
      <c r="L645">
        <v>8</v>
      </c>
      <c r="M645">
        <v>128</v>
      </c>
      <c r="N645">
        <v>6.5</v>
      </c>
      <c r="O645">
        <v>60</v>
      </c>
      <c r="P645">
        <v>3</v>
      </c>
      <c r="Q645" t="s">
        <v>73</v>
      </c>
      <c r="R645">
        <v>64</v>
      </c>
      <c r="S645">
        <v>32</v>
      </c>
      <c r="T645">
        <v>1</v>
      </c>
      <c r="U645">
        <v>2400</v>
      </c>
      <c r="V645">
        <v>1080</v>
      </c>
      <c r="W645" t="str" cm="1">
        <f t="array" ref="W645">_xlfn.IFS(smartphones_data_clean!C645&gt;Quartile!$A$4,"💎 Ultra Premium Brand",smartphones_data_clean!C645&gt;Quartile!$A$3,"🪙 Premium Brand",smartphones_data_clean!C645&gt;Quartile!$A$2,"🔥Affordable Brand",TRUE,"✨ Bronze Brand")</f>
        <v>🪙 Premium Brand</v>
      </c>
      <c r="X645" t="str" cm="1">
        <f t="array" ref="X645">_xlfn.IFS(D645&lt;=Quartile!$D$2,"Low rating",D645&lt;=Quartile!$D$3,"Medium rating",D645&lt;=Quartile!$D$4,"High rating",TRUE,"Extra High Rating")</f>
        <v>Low rating</v>
      </c>
      <c r="Y645">
        <f t="shared" si="20"/>
        <v>1034.8999999999999</v>
      </c>
      <c r="Z645" s="14">
        <f t="shared" si="21"/>
        <v>4.1412565026010401E-2</v>
      </c>
    </row>
    <row r="646" spans="1:26" x14ac:dyDescent="0.25">
      <c r="A646" t="s">
        <v>624</v>
      </c>
      <c r="B646" t="s">
        <v>716</v>
      </c>
      <c r="C646">
        <v>23790</v>
      </c>
      <c r="D646" s="1">
        <v>8.5</v>
      </c>
      <c r="E646">
        <v>1</v>
      </c>
      <c r="F646" t="s">
        <v>76</v>
      </c>
      <c r="G646">
        <v>8</v>
      </c>
      <c r="H646">
        <v>2.4</v>
      </c>
      <c r="I646" s="2">
        <v>5000</v>
      </c>
      <c r="J646">
        <v>1</v>
      </c>
      <c r="K646">
        <v>25</v>
      </c>
      <c r="L646">
        <v>6</v>
      </c>
      <c r="M646">
        <v>128</v>
      </c>
      <c r="N646">
        <v>6.7</v>
      </c>
      <c r="O646">
        <v>120</v>
      </c>
      <c r="P646">
        <v>4</v>
      </c>
      <c r="Q646" t="s">
        <v>73</v>
      </c>
      <c r="R646">
        <v>108</v>
      </c>
      <c r="S646">
        <v>32</v>
      </c>
      <c r="T646">
        <v>1</v>
      </c>
      <c r="U646">
        <v>2400</v>
      </c>
      <c r="V646">
        <v>1080</v>
      </c>
      <c r="W646" t="str" cm="1">
        <f t="array" ref="W646">_xlfn.IFS(smartphones_data_clean!C646&gt;Quartile!$A$4,"💎 Ultra Premium Brand",smartphones_data_clean!C646&gt;Quartile!$A$3,"🪙 Premium Brand",smartphones_data_clean!C646&gt;Quartile!$A$2,"🔥Affordable Brand",TRUE,"✨ Bronze Brand")</f>
        <v>🪙 Premium Brand</v>
      </c>
      <c r="X646" t="str" cm="1">
        <f t="array" ref="X646">_xlfn.IFS(D646&lt;=Quartile!$D$2,"Low rating",D646&lt;=Quartile!$D$3,"Medium rating",D646&lt;=Quartile!$D$4,"High rating",TRUE,"Extra High Rating")</f>
        <v>Extra High Rating</v>
      </c>
      <c r="Y646">
        <f t="shared" si="20"/>
        <v>1036.7</v>
      </c>
      <c r="Z646" s="14">
        <f t="shared" si="21"/>
        <v>4.3577133249264398E-2</v>
      </c>
    </row>
    <row r="647" spans="1:26" x14ac:dyDescent="0.25">
      <c r="A647" t="s">
        <v>624</v>
      </c>
      <c r="B647" t="s">
        <v>717</v>
      </c>
      <c r="C647">
        <v>25289</v>
      </c>
      <c r="D647" s="1">
        <v>8.6999999999999993</v>
      </c>
      <c r="E647">
        <v>1</v>
      </c>
      <c r="F647" t="s">
        <v>76</v>
      </c>
      <c r="G647">
        <v>8</v>
      </c>
      <c r="H647">
        <v>2.4</v>
      </c>
      <c r="I647" s="2">
        <v>5000</v>
      </c>
      <c r="J647">
        <v>1</v>
      </c>
      <c r="K647">
        <v>25</v>
      </c>
      <c r="L647">
        <v>8</v>
      </c>
      <c r="M647">
        <v>128</v>
      </c>
      <c r="N647">
        <v>6.7</v>
      </c>
      <c r="O647">
        <v>120</v>
      </c>
      <c r="P647">
        <v>4</v>
      </c>
      <c r="Q647" t="s">
        <v>73</v>
      </c>
      <c r="R647">
        <v>108</v>
      </c>
      <c r="S647">
        <v>32</v>
      </c>
      <c r="T647">
        <v>1</v>
      </c>
      <c r="U647">
        <v>2400</v>
      </c>
      <c r="V647">
        <v>1080</v>
      </c>
      <c r="W647" t="str" cm="1">
        <f t="array" ref="W647">_xlfn.IFS(smartphones_data_clean!C647&gt;Quartile!$A$4,"💎 Ultra Premium Brand",smartphones_data_clean!C647&gt;Quartile!$A$3,"🪙 Premium Brand",smartphones_data_clean!C647&gt;Quartile!$A$2,"🔥Affordable Brand",TRUE,"✨ Bronze Brand")</f>
        <v>🪙 Premium Brand</v>
      </c>
      <c r="X647" t="str" cm="1">
        <f t="array" ref="X647">_xlfn.IFS(D647&lt;=Quartile!$D$2,"Low rating",D647&lt;=Quartile!$D$3,"Medium rating",D647&lt;=Quartile!$D$4,"High rating",TRUE,"Extra High Rating")</f>
        <v>Extra High Rating</v>
      </c>
      <c r="Y647">
        <f t="shared" si="20"/>
        <v>1037.0999999999999</v>
      </c>
      <c r="Z647" s="14">
        <f t="shared" si="21"/>
        <v>4.1009925263948747E-2</v>
      </c>
    </row>
    <row r="648" spans="1:26" x14ac:dyDescent="0.25">
      <c r="A648" t="s">
        <v>624</v>
      </c>
      <c r="B648" t="s">
        <v>718</v>
      </c>
      <c r="C648">
        <v>34999</v>
      </c>
      <c r="D648" s="1">
        <v>8.5</v>
      </c>
      <c r="E648">
        <v>1</v>
      </c>
      <c r="F648" t="s">
        <v>72</v>
      </c>
      <c r="G648">
        <v>8</v>
      </c>
      <c r="H648">
        <v>2.84</v>
      </c>
      <c r="I648" s="2">
        <v>6000</v>
      </c>
      <c r="J648">
        <v>1</v>
      </c>
      <c r="K648">
        <v>25</v>
      </c>
      <c r="L648">
        <v>6</v>
      </c>
      <c r="M648">
        <v>128</v>
      </c>
      <c r="N648">
        <v>6.67</v>
      </c>
      <c r="O648">
        <v>90</v>
      </c>
      <c r="P648">
        <v>3</v>
      </c>
      <c r="Q648" t="s">
        <v>73</v>
      </c>
      <c r="R648">
        <v>64</v>
      </c>
      <c r="S648">
        <v>32</v>
      </c>
      <c r="T648">
        <v>1</v>
      </c>
      <c r="U648">
        <v>2412</v>
      </c>
      <c r="V648">
        <v>1080</v>
      </c>
      <c r="W648" t="str" cm="1">
        <f t="array" ref="W648">_xlfn.IFS(smartphones_data_clean!C648&gt;Quartile!$A$4,"💎 Ultra Premium Brand",smartphones_data_clean!C648&gt;Quartile!$A$3,"🪙 Premium Brand",smartphones_data_clean!C648&gt;Quartile!$A$2,"🔥Affordable Brand",TRUE,"✨ Bronze Brand")</f>
        <v>🪙 Premium Brand</v>
      </c>
      <c r="X648" t="str" cm="1">
        <f t="array" ref="X648">_xlfn.IFS(D648&lt;=Quartile!$D$2,"Low rating",D648&lt;=Quartile!$D$3,"Medium rating",D648&lt;=Quartile!$D$4,"High rating",TRUE,"Extra High Rating")</f>
        <v>Extra High Rating</v>
      </c>
      <c r="Y648">
        <f t="shared" si="20"/>
        <v>1235.31</v>
      </c>
      <c r="Z648" s="14">
        <f t="shared" si="21"/>
        <v>3.5295579873710674E-2</v>
      </c>
    </row>
    <row r="649" spans="1:26" x14ac:dyDescent="0.25">
      <c r="A649" t="s">
        <v>624</v>
      </c>
      <c r="B649" t="s">
        <v>719</v>
      </c>
      <c r="C649">
        <v>23999</v>
      </c>
      <c r="D649" s="1">
        <v>8.3000000000000007</v>
      </c>
      <c r="E649">
        <v>0</v>
      </c>
      <c r="F649" t="s">
        <v>637</v>
      </c>
      <c r="G649">
        <v>8</v>
      </c>
      <c r="H649">
        <v>2.73</v>
      </c>
      <c r="I649" s="2">
        <v>7000</v>
      </c>
      <c r="J649">
        <v>1</v>
      </c>
      <c r="K649">
        <v>33</v>
      </c>
      <c r="L649">
        <v>6</v>
      </c>
      <c r="M649">
        <v>128</v>
      </c>
      <c r="N649">
        <v>6.71</v>
      </c>
      <c r="O649">
        <v>60</v>
      </c>
      <c r="P649">
        <v>4</v>
      </c>
      <c r="Q649" t="s">
        <v>73</v>
      </c>
      <c r="R649">
        <v>64</v>
      </c>
      <c r="S649">
        <v>32</v>
      </c>
      <c r="T649">
        <v>1</v>
      </c>
      <c r="U649">
        <v>2400</v>
      </c>
      <c r="V649">
        <v>1080</v>
      </c>
      <c r="W649" t="str" cm="1">
        <f t="array" ref="W649">_xlfn.IFS(smartphones_data_clean!C649&gt;Quartile!$A$4,"💎 Ultra Premium Brand",smartphones_data_clean!C649&gt;Quartile!$A$3,"🪙 Premium Brand",smartphones_data_clean!C649&gt;Quartile!$A$2,"🔥Affordable Brand",TRUE,"✨ Bronze Brand")</f>
        <v>🪙 Premium Brand</v>
      </c>
      <c r="X649" t="str" cm="1">
        <f t="array" ref="X649">_xlfn.IFS(D649&lt;=Quartile!$D$2,"Low rating",D649&lt;=Quartile!$D$3,"Medium rating",D649&lt;=Quartile!$D$4,"High rating",TRUE,"Extra High Rating")</f>
        <v>High rating</v>
      </c>
      <c r="Y649">
        <f t="shared" si="20"/>
        <v>1434.5825</v>
      </c>
      <c r="Z649" s="14">
        <f t="shared" si="21"/>
        <v>5.9776761531730491E-2</v>
      </c>
    </row>
    <row r="650" spans="1:26" x14ac:dyDescent="0.25">
      <c r="A650" t="s">
        <v>624</v>
      </c>
      <c r="B650" t="s">
        <v>720</v>
      </c>
      <c r="C650">
        <v>39999</v>
      </c>
      <c r="D650" s="1">
        <v>8.3000000000000007</v>
      </c>
      <c r="E650">
        <v>0</v>
      </c>
      <c r="F650" t="s">
        <v>637</v>
      </c>
      <c r="G650">
        <v>8</v>
      </c>
      <c r="H650">
        <v>2.7</v>
      </c>
      <c r="I650" s="2">
        <v>4500</v>
      </c>
      <c r="J650">
        <v>1</v>
      </c>
      <c r="K650">
        <v>25</v>
      </c>
      <c r="L650">
        <v>6</v>
      </c>
      <c r="M650">
        <v>128</v>
      </c>
      <c r="N650">
        <v>6.7</v>
      </c>
      <c r="O650">
        <v>60</v>
      </c>
      <c r="P650">
        <v>3</v>
      </c>
      <c r="Q650" t="s">
        <v>73</v>
      </c>
      <c r="R650">
        <v>12</v>
      </c>
      <c r="S650">
        <v>32</v>
      </c>
      <c r="T650">
        <v>1</v>
      </c>
      <c r="U650">
        <v>2400</v>
      </c>
      <c r="V650">
        <v>1080</v>
      </c>
      <c r="W650" t="str" cm="1">
        <f t="array" ref="W650">_xlfn.IFS(smartphones_data_clean!C650&gt;Quartile!$A$4,"💎 Ultra Premium Brand",smartphones_data_clean!C650&gt;Quartile!$A$3,"🪙 Premium Brand",smartphones_data_clean!C650&gt;Quartile!$A$2,"🔥Affordable Brand",TRUE,"✨ Bronze Brand")</f>
        <v>💎 Ultra Premium Brand</v>
      </c>
      <c r="X650" t="str" cm="1">
        <f t="array" ref="X650">_xlfn.IFS(D650&lt;=Quartile!$D$2,"Low rating",D650&lt;=Quartile!$D$3,"Medium rating",D650&lt;=Quartile!$D$4,"High rating",TRUE,"Extra High Rating")</f>
        <v>High rating</v>
      </c>
      <c r="Y650">
        <f t="shared" si="20"/>
        <v>933.77500000000009</v>
      </c>
      <c r="Z650" s="14">
        <f t="shared" si="21"/>
        <v>2.33449586239656E-2</v>
      </c>
    </row>
    <row r="651" spans="1:26" x14ac:dyDescent="0.25">
      <c r="A651" t="s">
        <v>624</v>
      </c>
      <c r="B651" t="s">
        <v>721</v>
      </c>
      <c r="C651">
        <v>58999</v>
      </c>
      <c r="D651" s="1">
        <v>8.9</v>
      </c>
      <c r="E651">
        <v>0</v>
      </c>
      <c r="F651" t="s">
        <v>637</v>
      </c>
      <c r="G651">
        <v>8</v>
      </c>
      <c r="H651">
        <v>2.73</v>
      </c>
      <c r="I651" s="2">
        <v>4300</v>
      </c>
      <c r="J651">
        <v>1</v>
      </c>
      <c r="K651">
        <v>45</v>
      </c>
      <c r="L651">
        <v>12</v>
      </c>
      <c r="M651">
        <v>256</v>
      </c>
      <c r="N651">
        <v>6.8</v>
      </c>
      <c r="O651">
        <v>60</v>
      </c>
      <c r="P651">
        <v>4</v>
      </c>
      <c r="Q651" t="s">
        <v>73</v>
      </c>
      <c r="R651">
        <v>12</v>
      </c>
      <c r="S651">
        <v>10</v>
      </c>
      <c r="T651">
        <v>1</v>
      </c>
      <c r="U651">
        <v>3040</v>
      </c>
      <c r="V651">
        <v>1440</v>
      </c>
      <c r="W651" t="str" cm="1">
        <f t="array" ref="W651">_xlfn.IFS(smartphones_data_clean!C651&gt;Quartile!$A$4,"💎 Ultra Premium Brand",smartphones_data_clean!C651&gt;Quartile!$A$3,"🪙 Premium Brand",smartphones_data_clean!C651&gt;Quartile!$A$2,"🔥Affordable Brand",TRUE,"✨ Bronze Brand")</f>
        <v>💎 Ultra Premium Brand</v>
      </c>
      <c r="X651" t="str" cm="1">
        <f t="array" ref="X651">_xlfn.IFS(D651&lt;=Quartile!$D$2,"Low rating",D651&lt;=Quartile!$D$3,"Medium rating",D651&lt;=Quartile!$D$4,"High rating",TRUE,"Extra High Rating")</f>
        <v>Extra High Rating</v>
      </c>
      <c r="Y651">
        <f t="shared" si="20"/>
        <v>922.58249999999998</v>
      </c>
      <c r="Z651" s="14">
        <f t="shared" si="21"/>
        <v>1.5637256563670571E-2</v>
      </c>
    </row>
    <row r="652" spans="1:26" x14ac:dyDescent="0.25">
      <c r="A652" t="s">
        <v>624</v>
      </c>
      <c r="B652" t="s">
        <v>722</v>
      </c>
      <c r="C652">
        <v>92999</v>
      </c>
      <c r="D652" s="1">
        <v>8.9</v>
      </c>
      <c r="E652">
        <v>1</v>
      </c>
      <c r="F652" t="s">
        <v>637</v>
      </c>
      <c r="G652">
        <v>8</v>
      </c>
      <c r="H652">
        <v>2.7</v>
      </c>
      <c r="I652" s="2">
        <v>4300</v>
      </c>
      <c r="J652">
        <v>1</v>
      </c>
      <c r="K652">
        <v>33</v>
      </c>
      <c r="L652">
        <v>12</v>
      </c>
      <c r="M652">
        <v>256</v>
      </c>
      <c r="N652">
        <v>6.8</v>
      </c>
      <c r="O652">
        <v>60</v>
      </c>
      <c r="P652">
        <v>4</v>
      </c>
      <c r="Q652" t="s">
        <v>73</v>
      </c>
      <c r="R652">
        <v>12</v>
      </c>
      <c r="S652">
        <v>10</v>
      </c>
      <c r="T652">
        <v>1</v>
      </c>
      <c r="U652">
        <v>3040</v>
      </c>
      <c r="V652">
        <v>1440</v>
      </c>
      <c r="W652" t="str" cm="1">
        <f t="array" ref="W652">_xlfn.IFS(smartphones_data_clean!C652&gt;Quartile!$A$4,"💎 Ultra Premium Brand",smartphones_data_clean!C652&gt;Quartile!$A$3,"🪙 Premium Brand",smartphones_data_clean!C652&gt;Quartile!$A$2,"🔥Affordable Brand",TRUE,"✨ Bronze Brand")</f>
        <v>💎 Ultra Premium Brand</v>
      </c>
      <c r="X652" t="str" cm="1">
        <f t="array" ref="X652">_xlfn.IFS(D652&lt;=Quartile!$D$2,"Low rating",D652&lt;=Quartile!$D$3,"Medium rating",D652&lt;=Quartile!$D$4,"High rating",TRUE,"Extra High Rating")</f>
        <v>Extra High Rating</v>
      </c>
      <c r="Y652">
        <f t="shared" si="20"/>
        <v>921.375</v>
      </c>
      <c r="Z652" s="14">
        <f t="shared" si="21"/>
        <v>9.9073645953182288E-3</v>
      </c>
    </row>
    <row r="653" spans="1:26" x14ac:dyDescent="0.25">
      <c r="A653" t="s">
        <v>624</v>
      </c>
      <c r="B653" t="s">
        <v>723</v>
      </c>
      <c r="C653">
        <v>86000</v>
      </c>
      <c r="D653" s="1">
        <v>8.6999999999999993</v>
      </c>
      <c r="E653">
        <v>0</v>
      </c>
      <c r="F653" t="s">
        <v>637</v>
      </c>
      <c r="G653">
        <v>8</v>
      </c>
      <c r="H653">
        <v>2.73</v>
      </c>
      <c r="I653" s="2">
        <v>4300</v>
      </c>
      <c r="J653">
        <v>1</v>
      </c>
      <c r="K653">
        <v>25</v>
      </c>
      <c r="L653">
        <v>8</v>
      </c>
      <c r="M653">
        <v>256</v>
      </c>
      <c r="N653">
        <v>6.7</v>
      </c>
      <c r="O653">
        <v>60</v>
      </c>
      <c r="P653">
        <v>3</v>
      </c>
      <c r="Q653" t="s">
        <v>73</v>
      </c>
      <c r="R653">
        <v>64</v>
      </c>
      <c r="S653">
        <v>10</v>
      </c>
      <c r="T653">
        <v>0</v>
      </c>
      <c r="U653">
        <v>2400</v>
      </c>
      <c r="V653">
        <v>1080</v>
      </c>
      <c r="W653" t="str" cm="1">
        <f t="array" ref="W653">_xlfn.IFS(smartphones_data_clean!C653&gt;Quartile!$A$4,"💎 Ultra Premium Brand",smartphones_data_clean!C653&gt;Quartile!$A$3,"🪙 Premium Brand",smartphones_data_clean!C653&gt;Quartile!$A$2,"🔥Affordable Brand",TRUE,"✨ Bronze Brand")</f>
        <v>💎 Ultra Premium Brand</v>
      </c>
      <c r="X653" t="str" cm="1">
        <f t="array" ref="X653">_xlfn.IFS(D653&lt;=Quartile!$D$2,"Low rating",D653&lt;=Quartile!$D$3,"Medium rating",D653&lt;=Quartile!$D$4,"High rating",TRUE,"Extra High Rating")</f>
        <v>Extra High Rating</v>
      </c>
      <c r="Y653">
        <f t="shared" si="20"/>
        <v>919.78250000000003</v>
      </c>
      <c r="Z653" s="14">
        <f t="shared" si="21"/>
        <v>1.0695145348837209E-2</v>
      </c>
    </row>
    <row r="654" spans="1:26" x14ac:dyDescent="0.25">
      <c r="A654" t="s">
        <v>624</v>
      </c>
      <c r="B654" t="s">
        <v>724</v>
      </c>
      <c r="C654">
        <v>104999</v>
      </c>
      <c r="D654" s="1">
        <v>7.8066964285714278</v>
      </c>
      <c r="E654">
        <v>1</v>
      </c>
      <c r="F654" t="s">
        <v>72</v>
      </c>
      <c r="G654">
        <v>8</v>
      </c>
      <c r="H654">
        <v>3.2</v>
      </c>
      <c r="I654" s="2">
        <v>4500</v>
      </c>
      <c r="J654">
        <v>1</v>
      </c>
      <c r="K654">
        <v>67</v>
      </c>
      <c r="L654">
        <v>12</v>
      </c>
      <c r="M654">
        <v>256</v>
      </c>
      <c r="N654">
        <v>6.71</v>
      </c>
      <c r="O654">
        <v>120</v>
      </c>
      <c r="P654">
        <v>3</v>
      </c>
      <c r="Q654" t="s">
        <v>73</v>
      </c>
      <c r="R654">
        <v>200</v>
      </c>
      <c r="S654">
        <v>10</v>
      </c>
      <c r="T654">
        <v>1</v>
      </c>
      <c r="U654">
        <v>3214</v>
      </c>
      <c r="V654">
        <v>1440</v>
      </c>
      <c r="W654" t="str" cm="1">
        <f t="array" ref="W654">_xlfn.IFS(smartphones_data_clean!C654&gt;Quartile!$A$4,"💎 Ultra Premium Brand",smartphones_data_clean!C654&gt;Quartile!$A$3,"🪙 Premium Brand",smartphones_data_clean!C654&gt;Quartile!$A$2,"🔥Affordable Brand",TRUE,"✨ Bronze Brand")</f>
        <v>💎 Ultra Premium Brand</v>
      </c>
      <c r="X654" t="str" cm="1">
        <f t="array" ref="X654">_xlfn.IFS(D654&lt;=Quartile!$D$2,"Low rating",D654&lt;=Quartile!$D$3,"Medium rating",D654&lt;=Quartile!$D$4,"High rating",TRUE,"Extra High Rating")</f>
        <v>Medium rating</v>
      </c>
      <c r="Y654">
        <f t="shared" si="20"/>
        <v>967.90000000000009</v>
      </c>
      <c r="Z654" s="14">
        <f t="shared" si="21"/>
        <v>9.2181830303145751E-3</v>
      </c>
    </row>
    <row r="655" spans="1:26" x14ac:dyDescent="0.25">
      <c r="A655" t="s">
        <v>624</v>
      </c>
      <c r="B655" t="s">
        <v>725</v>
      </c>
      <c r="C655">
        <v>78990</v>
      </c>
      <c r="D655" s="1">
        <v>8.6</v>
      </c>
      <c r="E655">
        <v>1</v>
      </c>
      <c r="F655" t="s">
        <v>637</v>
      </c>
      <c r="G655">
        <v>8</v>
      </c>
      <c r="H655">
        <v>2.7</v>
      </c>
      <c r="I655" s="2">
        <v>4500</v>
      </c>
      <c r="J655">
        <v>1</v>
      </c>
      <c r="K655">
        <v>25</v>
      </c>
      <c r="L655">
        <v>8</v>
      </c>
      <c r="M655">
        <v>256</v>
      </c>
      <c r="N655">
        <v>6.7</v>
      </c>
      <c r="O655">
        <v>60</v>
      </c>
      <c r="P655">
        <v>3</v>
      </c>
      <c r="Q655" t="s">
        <v>73</v>
      </c>
      <c r="R655">
        <v>16</v>
      </c>
      <c r="S655">
        <v>10</v>
      </c>
      <c r="T655">
        <v>1</v>
      </c>
      <c r="U655">
        <v>3040</v>
      </c>
      <c r="V655">
        <v>1440</v>
      </c>
      <c r="W655" t="str" cm="1">
        <f t="array" ref="W655">_xlfn.IFS(smartphones_data_clean!C655&gt;Quartile!$A$4,"💎 Ultra Premium Brand",smartphones_data_clean!C655&gt;Quartile!$A$3,"🪙 Premium Brand",smartphones_data_clean!C655&gt;Quartile!$A$2,"🔥Affordable Brand",TRUE,"✨ Bronze Brand")</f>
        <v>💎 Ultra Premium Brand</v>
      </c>
      <c r="X655" t="str" cm="1">
        <f t="array" ref="X655">_xlfn.IFS(D655&lt;=Quartile!$D$2,"Low rating",D655&lt;=Quartile!$D$3,"Medium rating",D655&lt;=Quartile!$D$4,"High rating",TRUE,"Extra High Rating")</f>
        <v>Extra High Rating</v>
      </c>
      <c r="Y655">
        <f t="shared" si="20"/>
        <v>959.77500000000009</v>
      </c>
      <c r="Z655" s="14">
        <f t="shared" si="21"/>
        <v>1.2150588682111661E-2</v>
      </c>
    </row>
    <row r="656" spans="1:26" x14ac:dyDescent="0.25">
      <c r="A656" t="s">
        <v>624</v>
      </c>
      <c r="B656" t="s">
        <v>726</v>
      </c>
      <c r="C656">
        <v>42999</v>
      </c>
      <c r="D656" s="1">
        <v>8.1</v>
      </c>
      <c r="E656">
        <v>0</v>
      </c>
      <c r="F656" t="s">
        <v>637</v>
      </c>
      <c r="G656">
        <v>8</v>
      </c>
      <c r="H656">
        <v>2.7</v>
      </c>
      <c r="I656" s="2">
        <v>4100</v>
      </c>
      <c r="J656">
        <v>1</v>
      </c>
      <c r="K656">
        <v>15</v>
      </c>
      <c r="L656">
        <v>8</v>
      </c>
      <c r="M656">
        <v>128</v>
      </c>
      <c r="N656">
        <v>6.4</v>
      </c>
      <c r="O656">
        <v>60</v>
      </c>
      <c r="P656">
        <v>3</v>
      </c>
      <c r="Q656" t="s">
        <v>73</v>
      </c>
      <c r="R656">
        <v>16</v>
      </c>
      <c r="S656">
        <v>10</v>
      </c>
      <c r="T656">
        <v>1</v>
      </c>
      <c r="U656">
        <v>3040</v>
      </c>
      <c r="V656">
        <v>1440</v>
      </c>
      <c r="W656" t="str" cm="1">
        <f t="array" ref="W656">_xlfn.IFS(smartphones_data_clean!C656&gt;Quartile!$A$4,"💎 Ultra Premium Brand",smartphones_data_clean!C656&gt;Quartile!$A$3,"🪙 Premium Brand",smartphones_data_clean!C656&gt;Quartile!$A$2,"🔥Affordable Brand",TRUE,"✨ Bronze Brand")</f>
        <v>💎 Ultra Premium Brand</v>
      </c>
      <c r="X656" t="str" cm="1">
        <f t="array" ref="X656">_xlfn.IFS(D656&lt;=Quartile!$D$2,"Low rating",D656&lt;=Quartile!$D$3,"Medium rating",D656&lt;=Quartile!$D$4,"High rating",TRUE,"Extra High Rating")</f>
        <v>High rating</v>
      </c>
      <c r="Y656">
        <f t="shared" si="20"/>
        <v>853.17500000000007</v>
      </c>
      <c r="Z656" s="14">
        <f t="shared" si="21"/>
        <v>1.9841740505593154E-2</v>
      </c>
    </row>
    <row r="657" spans="1:26" x14ac:dyDescent="0.25">
      <c r="A657" t="s">
        <v>624</v>
      </c>
      <c r="B657" t="s">
        <v>727</v>
      </c>
      <c r="C657">
        <v>41999</v>
      </c>
      <c r="D657" s="1">
        <v>8.8000000000000007</v>
      </c>
      <c r="E657">
        <v>0</v>
      </c>
      <c r="F657" t="s">
        <v>637</v>
      </c>
      <c r="G657">
        <v>8</v>
      </c>
      <c r="H657">
        <v>2.73</v>
      </c>
      <c r="I657" s="2">
        <v>4000</v>
      </c>
      <c r="J657">
        <v>1</v>
      </c>
      <c r="K657">
        <v>25</v>
      </c>
      <c r="L657">
        <v>8</v>
      </c>
      <c r="M657">
        <v>128</v>
      </c>
      <c r="N657">
        <v>6.2</v>
      </c>
      <c r="O657">
        <v>120</v>
      </c>
      <c r="P657">
        <v>3</v>
      </c>
      <c r="Q657" t="s">
        <v>73</v>
      </c>
      <c r="R657">
        <v>64</v>
      </c>
      <c r="S657">
        <v>10</v>
      </c>
      <c r="T657">
        <v>1</v>
      </c>
      <c r="U657">
        <v>3200</v>
      </c>
      <c r="V657">
        <v>1440</v>
      </c>
      <c r="W657" t="str" cm="1">
        <f t="array" ref="W657">_xlfn.IFS(smartphones_data_clean!C657&gt;Quartile!$A$4,"💎 Ultra Premium Brand",smartphones_data_clean!C657&gt;Quartile!$A$3,"🪙 Premium Brand",smartphones_data_clean!C657&gt;Quartile!$A$2,"🔥Affordable Brand",TRUE,"✨ Bronze Brand")</f>
        <v>💎 Ultra Premium Brand</v>
      </c>
      <c r="X657" t="str" cm="1">
        <f t="array" ref="X657">_xlfn.IFS(D657&lt;=Quartile!$D$2,"Low rating",D657&lt;=Quartile!$D$3,"Medium rating",D657&lt;=Quartile!$D$4,"High rating",TRUE,"Extra High Rating")</f>
        <v>Extra High Rating</v>
      </c>
      <c r="Y657">
        <f t="shared" si="20"/>
        <v>837.1825</v>
      </c>
      <c r="Z657" s="14">
        <f t="shared" si="21"/>
        <v>1.9933391271220742E-2</v>
      </c>
    </row>
    <row r="658" spans="1:26" x14ac:dyDescent="0.25">
      <c r="A658" t="s">
        <v>624</v>
      </c>
      <c r="B658" t="s">
        <v>728</v>
      </c>
      <c r="C658">
        <v>74999</v>
      </c>
      <c r="D658" s="1">
        <v>8.9</v>
      </c>
      <c r="E658">
        <v>1</v>
      </c>
      <c r="F658" t="s">
        <v>637</v>
      </c>
      <c r="G658">
        <v>8</v>
      </c>
      <c r="H658">
        <v>2.73</v>
      </c>
      <c r="I658" s="2">
        <v>4000</v>
      </c>
      <c r="J658">
        <v>1</v>
      </c>
      <c r="K658">
        <v>25</v>
      </c>
      <c r="L658">
        <v>8</v>
      </c>
      <c r="M658">
        <v>128</v>
      </c>
      <c r="N658">
        <v>6.2</v>
      </c>
      <c r="O658">
        <v>60</v>
      </c>
      <c r="P658">
        <v>3</v>
      </c>
      <c r="Q658" t="s">
        <v>73</v>
      </c>
      <c r="R658">
        <v>64</v>
      </c>
      <c r="S658">
        <v>10</v>
      </c>
      <c r="T658">
        <v>1</v>
      </c>
      <c r="U658">
        <v>3200</v>
      </c>
      <c r="V658">
        <v>1440</v>
      </c>
      <c r="W658" t="str" cm="1">
        <f t="array" ref="W658">_xlfn.IFS(smartphones_data_clean!C658&gt;Quartile!$A$4,"💎 Ultra Premium Brand",smartphones_data_clean!C658&gt;Quartile!$A$3,"🪙 Premium Brand",smartphones_data_clean!C658&gt;Quartile!$A$2,"🔥Affordable Brand",TRUE,"✨ Bronze Brand")</f>
        <v>💎 Ultra Premium Brand</v>
      </c>
      <c r="X658" t="str" cm="1">
        <f t="array" ref="X658">_xlfn.IFS(D658&lt;=Quartile!$D$2,"Low rating",D658&lt;=Quartile!$D$3,"Medium rating",D658&lt;=Quartile!$D$4,"High rating",TRUE,"Extra High Rating")</f>
        <v>Extra High Rating</v>
      </c>
      <c r="Y658">
        <f t="shared" si="20"/>
        <v>834.1825</v>
      </c>
      <c r="Z658" s="14">
        <f t="shared" si="21"/>
        <v>1.1122581634421792E-2</v>
      </c>
    </row>
    <row r="659" spans="1:26" x14ac:dyDescent="0.25">
      <c r="A659" t="s">
        <v>624</v>
      </c>
      <c r="B659" t="s">
        <v>729</v>
      </c>
      <c r="C659">
        <v>35489</v>
      </c>
      <c r="D659" s="1">
        <v>8.6</v>
      </c>
      <c r="E659">
        <v>0</v>
      </c>
      <c r="F659" t="s">
        <v>637</v>
      </c>
      <c r="G659">
        <v>8</v>
      </c>
      <c r="H659">
        <v>2.73</v>
      </c>
      <c r="I659" s="2">
        <v>4500</v>
      </c>
      <c r="J659">
        <v>1</v>
      </c>
      <c r="K659">
        <v>25</v>
      </c>
      <c r="L659">
        <v>8</v>
      </c>
      <c r="M659">
        <v>128</v>
      </c>
      <c r="N659">
        <v>6.5</v>
      </c>
      <c r="O659">
        <v>120</v>
      </c>
      <c r="P659">
        <v>3</v>
      </c>
      <c r="Q659" t="s">
        <v>73</v>
      </c>
      <c r="R659">
        <v>12</v>
      </c>
      <c r="S659">
        <v>32</v>
      </c>
      <c r="T659">
        <v>1</v>
      </c>
      <c r="U659">
        <v>2400</v>
      </c>
      <c r="V659">
        <v>1080</v>
      </c>
      <c r="W659" t="str" cm="1">
        <f t="array" ref="W659">_xlfn.IFS(smartphones_data_clean!C659&gt;Quartile!$A$4,"💎 Ultra Premium Brand",smartphones_data_clean!C659&gt;Quartile!$A$3,"🪙 Premium Brand",smartphones_data_clean!C659&gt;Quartile!$A$2,"🔥Affordable Brand",TRUE,"✨ Bronze Brand")</f>
        <v>🪙 Premium Brand</v>
      </c>
      <c r="X659" t="str" cm="1">
        <f t="array" ref="X659">_xlfn.IFS(D659&lt;=Quartile!$D$2,"Low rating",D659&lt;=Quartile!$D$3,"Medium rating",D659&lt;=Quartile!$D$4,"High rating",TRUE,"Extra High Rating")</f>
        <v>Extra High Rating</v>
      </c>
      <c r="Y659">
        <f t="shared" si="20"/>
        <v>937.1825</v>
      </c>
      <c r="Z659" s="14">
        <f t="shared" si="21"/>
        <v>2.6407689706669672E-2</v>
      </c>
    </row>
    <row r="660" spans="1:26" x14ac:dyDescent="0.25">
      <c r="A660" t="s">
        <v>624</v>
      </c>
      <c r="B660" t="s">
        <v>730</v>
      </c>
      <c r="C660">
        <v>31239</v>
      </c>
      <c r="D660" s="1">
        <v>8.8000000000000007</v>
      </c>
      <c r="E660">
        <v>1</v>
      </c>
      <c r="F660" t="s">
        <v>72</v>
      </c>
      <c r="G660">
        <v>8</v>
      </c>
      <c r="H660">
        <v>2.84</v>
      </c>
      <c r="I660" s="2">
        <v>4500</v>
      </c>
      <c r="J660">
        <v>1</v>
      </c>
      <c r="K660">
        <v>33</v>
      </c>
      <c r="L660">
        <v>8</v>
      </c>
      <c r="M660">
        <v>128</v>
      </c>
      <c r="N660">
        <v>6.5</v>
      </c>
      <c r="O660">
        <v>120</v>
      </c>
      <c r="P660">
        <v>3</v>
      </c>
      <c r="Q660" t="s">
        <v>73</v>
      </c>
      <c r="R660">
        <v>12</v>
      </c>
      <c r="S660">
        <v>32</v>
      </c>
      <c r="T660">
        <v>1</v>
      </c>
      <c r="U660">
        <v>2400</v>
      </c>
      <c r="V660">
        <v>1080</v>
      </c>
      <c r="W660" t="str" cm="1">
        <f t="array" ref="W660">_xlfn.IFS(smartphones_data_clean!C660&gt;Quartile!$A$4,"💎 Ultra Premium Brand",smartphones_data_clean!C660&gt;Quartile!$A$3,"🪙 Premium Brand",smartphones_data_clean!C660&gt;Quartile!$A$2,"🔥Affordable Brand",TRUE,"✨ Bronze Brand")</f>
        <v>🪙 Premium Brand</v>
      </c>
      <c r="X660" t="str" cm="1">
        <f t="array" ref="X660">_xlfn.IFS(D660&lt;=Quartile!$D$2,"Low rating",D660&lt;=Quartile!$D$3,"Medium rating",D660&lt;=Quartile!$D$4,"High rating",TRUE,"Extra High Rating")</f>
        <v>Extra High Rating</v>
      </c>
      <c r="Y660">
        <f t="shared" si="20"/>
        <v>938.01</v>
      </c>
      <c r="Z660" s="14">
        <f t="shared" si="21"/>
        <v>3.0026889465091713E-2</v>
      </c>
    </row>
    <row r="661" spans="1:26" x14ac:dyDescent="0.25">
      <c r="A661" t="s">
        <v>624</v>
      </c>
      <c r="B661" t="s">
        <v>731</v>
      </c>
      <c r="C661">
        <v>83000</v>
      </c>
      <c r="D661" s="1">
        <v>8.8000000000000007</v>
      </c>
      <c r="E661">
        <v>0</v>
      </c>
      <c r="F661" t="s">
        <v>637</v>
      </c>
      <c r="G661">
        <v>8</v>
      </c>
      <c r="H661">
        <v>2.73</v>
      </c>
      <c r="I661" s="2">
        <v>4500</v>
      </c>
      <c r="J661">
        <v>1</v>
      </c>
      <c r="K661">
        <v>25</v>
      </c>
      <c r="L661">
        <v>8</v>
      </c>
      <c r="M661">
        <v>128</v>
      </c>
      <c r="N661">
        <v>6.7</v>
      </c>
      <c r="O661">
        <v>120</v>
      </c>
      <c r="P661">
        <v>4</v>
      </c>
      <c r="Q661" t="s">
        <v>73</v>
      </c>
      <c r="R661">
        <v>64</v>
      </c>
      <c r="S661">
        <v>10</v>
      </c>
      <c r="T661">
        <v>1</v>
      </c>
      <c r="U661">
        <v>3200</v>
      </c>
      <c r="V661">
        <v>1440</v>
      </c>
      <c r="W661" t="str" cm="1">
        <f t="array" ref="W661">_xlfn.IFS(smartphones_data_clean!C661&gt;Quartile!$A$4,"💎 Ultra Premium Brand",smartphones_data_clean!C661&gt;Quartile!$A$3,"🪙 Premium Brand",smartphones_data_clean!C661&gt;Quartile!$A$2,"🔥Affordable Brand",TRUE,"✨ Bronze Brand")</f>
        <v>💎 Ultra Premium Brand</v>
      </c>
      <c r="X661" t="str" cm="1">
        <f t="array" ref="X661">_xlfn.IFS(D661&lt;=Quartile!$D$2,"Low rating",D661&lt;=Quartile!$D$3,"Medium rating",D661&lt;=Quartile!$D$4,"High rating",TRUE,"Extra High Rating")</f>
        <v>Extra High Rating</v>
      </c>
      <c r="Y661">
        <f t="shared" si="20"/>
        <v>937.1825</v>
      </c>
      <c r="Z661" s="14">
        <f t="shared" si="21"/>
        <v>1.1291355421686747E-2</v>
      </c>
    </row>
    <row r="662" spans="1:26" x14ac:dyDescent="0.25">
      <c r="A662" t="s">
        <v>624</v>
      </c>
      <c r="B662" t="s">
        <v>732</v>
      </c>
      <c r="C662">
        <v>85990</v>
      </c>
      <c r="D662" s="1">
        <v>7.8041666666666663</v>
      </c>
      <c r="E662">
        <v>1</v>
      </c>
      <c r="F662" t="s">
        <v>637</v>
      </c>
      <c r="G662">
        <v>8</v>
      </c>
      <c r="H662">
        <v>2.73</v>
      </c>
      <c r="I662" s="2">
        <v>4500</v>
      </c>
      <c r="J662">
        <v>1</v>
      </c>
      <c r="K662">
        <v>25</v>
      </c>
      <c r="L662">
        <v>8</v>
      </c>
      <c r="M662">
        <v>128</v>
      </c>
      <c r="N662">
        <v>6.7</v>
      </c>
      <c r="O662">
        <v>60</v>
      </c>
      <c r="P662">
        <v>4</v>
      </c>
      <c r="Q662" t="s">
        <v>73</v>
      </c>
      <c r="R662">
        <v>64</v>
      </c>
      <c r="S662">
        <v>10</v>
      </c>
      <c r="T662">
        <v>1</v>
      </c>
      <c r="U662">
        <v>3200</v>
      </c>
      <c r="V662">
        <v>1440</v>
      </c>
      <c r="W662" t="str" cm="1">
        <f t="array" ref="W662">_xlfn.IFS(smartphones_data_clean!C662&gt;Quartile!$A$4,"💎 Ultra Premium Brand",smartphones_data_clean!C662&gt;Quartile!$A$3,"🪙 Premium Brand",smartphones_data_clean!C662&gt;Quartile!$A$2,"🔥Affordable Brand",TRUE,"✨ Bronze Brand")</f>
        <v>💎 Ultra Premium Brand</v>
      </c>
      <c r="X662" t="str" cm="1">
        <f t="array" ref="X662">_xlfn.IFS(D662&lt;=Quartile!$D$2,"Low rating",D662&lt;=Quartile!$D$3,"Medium rating",D662&lt;=Quartile!$D$4,"High rating",TRUE,"Extra High Rating")</f>
        <v>Medium rating</v>
      </c>
      <c r="Y662">
        <f t="shared" si="20"/>
        <v>934.1825</v>
      </c>
      <c r="Z662" s="14">
        <f t="shared" si="21"/>
        <v>1.086385044772648E-2</v>
      </c>
    </row>
    <row r="663" spans="1:26" x14ac:dyDescent="0.25">
      <c r="A663" t="s">
        <v>624</v>
      </c>
      <c r="B663" t="s">
        <v>733</v>
      </c>
      <c r="C663">
        <v>99999</v>
      </c>
      <c r="D663" s="1">
        <v>7.8041860465116262</v>
      </c>
      <c r="E663">
        <v>1</v>
      </c>
      <c r="F663" t="s">
        <v>637</v>
      </c>
      <c r="G663">
        <v>8</v>
      </c>
      <c r="H663">
        <v>2.73</v>
      </c>
      <c r="I663" s="2">
        <v>5000</v>
      </c>
      <c r="J663">
        <v>1</v>
      </c>
      <c r="K663">
        <v>45</v>
      </c>
      <c r="L663">
        <v>12</v>
      </c>
      <c r="M663">
        <v>128</v>
      </c>
      <c r="N663">
        <v>6.9</v>
      </c>
      <c r="O663">
        <v>60</v>
      </c>
      <c r="P663">
        <v>4</v>
      </c>
      <c r="Q663" t="s">
        <v>73</v>
      </c>
      <c r="R663">
        <v>108</v>
      </c>
      <c r="S663">
        <v>40</v>
      </c>
      <c r="T663">
        <v>1</v>
      </c>
      <c r="U663">
        <v>3200</v>
      </c>
      <c r="V663">
        <v>1440</v>
      </c>
      <c r="W663" t="str" cm="1">
        <f t="array" ref="W663">_xlfn.IFS(smartphones_data_clean!C663&gt;Quartile!$A$4,"💎 Ultra Premium Brand",smartphones_data_clean!C663&gt;Quartile!$A$3,"🪙 Premium Brand",smartphones_data_clean!C663&gt;Quartile!$A$2,"🔥Affordable Brand",TRUE,"✨ Bronze Brand")</f>
        <v>💎 Ultra Premium Brand</v>
      </c>
      <c r="X663" t="str" cm="1">
        <f t="array" ref="X663">_xlfn.IFS(D663&lt;=Quartile!$D$2,"Low rating",D663&lt;=Quartile!$D$3,"Medium rating",D663&lt;=Quartile!$D$4,"High rating",TRUE,"Extra High Rating")</f>
        <v>Medium rating</v>
      </c>
      <c r="Y663">
        <f t="shared" si="20"/>
        <v>1036.9824999999998</v>
      </c>
      <c r="Z663" s="14">
        <f t="shared" si="21"/>
        <v>1.0369928699286992E-2</v>
      </c>
    </row>
    <row r="664" spans="1:26" x14ac:dyDescent="0.25">
      <c r="A664" t="s">
        <v>624</v>
      </c>
      <c r="B664" t="s">
        <v>734</v>
      </c>
      <c r="C664">
        <v>48900</v>
      </c>
      <c r="D664" s="1">
        <v>8.8000000000000007</v>
      </c>
      <c r="E664">
        <v>1</v>
      </c>
      <c r="F664" t="s">
        <v>637</v>
      </c>
      <c r="G664">
        <v>8</v>
      </c>
      <c r="H664">
        <v>2.9</v>
      </c>
      <c r="I664" s="2">
        <v>4000</v>
      </c>
      <c r="J664">
        <v>1</v>
      </c>
      <c r="K664">
        <v>25</v>
      </c>
      <c r="L664">
        <v>8</v>
      </c>
      <c r="M664">
        <v>128</v>
      </c>
      <c r="N664">
        <v>6.2</v>
      </c>
      <c r="O664">
        <v>120</v>
      </c>
      <c r="P664">
        <v>3</v>
      </c>
      <c r="Q664" t="s">
        <v>73</v>
      </c>
      <c r="R664">
        <v>64</v>
      </c>
      <c r="S664">
        <v>10</v>
      </c>
      <c r="T664">
        <v>0</v>
      </c>
      <c r="U664">
        <v>2400</v>
      </c>
      <c r="V664">
        <v>1080</v>
      </c>
      <c r="W664" t="str" cm="1">
        <f t="array" ref="W664">_xlfn.IFS(smartphones_data_clean!C664&gt;Quartile!$A$4,"💎 Ultra Premium Brand",smartphones_data_clean!C664&gt;Quartile!$A$3,"🪙 Premium Brand",smartphones_data_clean!C664&gt;Quartile!$A$2,"🔥Affordable Brand",TRUE,"✨ Bronze Brand")</f>
        <v>💎 Ultra Premium Brand</v>
      </c>
      <c r="X664" t="str" cm="1">
        <f t="array" ref="X664">_xlfn.IFS(D664&lt;=Quartile!$D$2,"Low rating",D664&lt;=Quartile!$D$3,"Medium rating",D664&lt;=Quartile!$D$4,"High rating",TRUE,"Extra High Rating")</f>
        <v>Extra High Rating</v>
      </c>
      <c r="Y664">
        <f t="shared" si="20"/>
        <v>837.22500000000002</v>
      </c>
      <c r="Z664" s="14">
        <f t="shared" si="21"/>
        <v>1.7121165644171779E-2</v>
      </c>
    </row>
    <row r="665" spans="1:26" x14ac:dyDescent="0.25">
      <c r="A665" t="s">
        <v>624</v>
      </c>
      <c r="B665" t="s">
        <v>735</v>
      </c>
      <c r="C665">
        <v>39999</v>
      </c>
      <c r="D665" s="1">
        <v>8.6999999999999993</v>
      </c>
      <c r="E665">
        <v>1</v>
      </c>
      <c r="F665" t="s">
        <v>637</v>
      </c>
      <c r="G665">
        <v>8</v>
      </c>
      <c r="H665">
        <v>2.9</v>
      </c>
      <c r="I665" s="2">
        <v>4500</v>
      </c>
      <c r="J665">
        <v>1</v>
      </c>
      <c r="K665">
        <v>25</v>
      </c>
      <c r="L665">
        <v>8</v>
      </c>
      <c r="M665">
        <v>128</v>
      </c>
      <c r="N665">
        <v>6.4</v>
      </c>
      <c r="O665">
        <v>120</v>
      </c>
      <c r="P665">
        <v>3</v>
      </c>
      <c r="Q665" t="s">
        <v>73</v>
      </c>
      <c r="R665">
        <v>12</v>
      </c>
      <c r="S665">
        <v>32</v>
      </c>
      <c r="T665">
        <v>0</v>
      </c>
      <c r="U665">
        <v>2340</v>
      </c>
      <c r="V665">
        <v>1080</v>
      </c>
      <c r="W665" t="str" cm="1">
        <f t="array" ref="W665">_xlfn.IFS(smartphones_data_clean!C665&gt;Quartile!$A$4,"💎 Ultra Premium Brand",smartphones_data_clean!C665&gt;Quartile!$A$3,"🪙 Premium Brand",smartphones_data_clean!C665&gt;Quartile!$A$2,"🔥Affordable Brand",TRUE,"✨ Bronze Brand")</f>
        <v>💎 Ultra Premium Brand</v>
      </c>
      <c r="X665" t="str" cm="1">
        <f t="array" ref="X665">_xlfn.IFS(D665&lt;=Quartile!$D$2,"Low rating",D665&lt;=Quartile!$D$3,"Medium rating",D665&lt;=Quartile!$D$4,"High rating",TRUE,"Extra High Rating")</f>
        <v>Extra High Rating</v>
      </c>
      <c r="Y665">
        <f t="shared" si="20"/>
        <v>937.22500000000002</v>
      </c>
      <c r="Z665" s="14">
        <f t="shared" si="21"/>
        <v>2.3431210780269506E-2</v>
      </c>
    </row>
    <row r="666" spans="1:26" x14ac:dyDescent="0.25">
      <c r="A666" t="s">
        <v>624</v>
      </c>
      <c r="B666" t="s">
        <v>736</v>
      </c>
      <c r="C666">
        <v>43999</v>
      </c>
      <c r="D666" s="1">
        <v>8.8000000000000007</v>
      </c>
      <c r="E666">
        <v>1</v>
      </c>
      <c r="F666" t="s">
        <v>637</v>
      </c>
      <c r="G666">
        <v>8</v>
      </c>
      <c r="H666">
        <v>2.9</v>
      </c>
      <c r="I666" s="2">
        <v>4500</v>
      </c>
      <c r="J666">
        <v>1</v>
      </c>
      <c r="K666">
        <v>25</v>
      </c>
      <c r="L666">
        <v>8</v>
      </c>
      <c r="M666">
        <v>256</v>
      </c>
      <c r="N666">
        <v>6.4</v>
      </c>
      <c r="O666">
        <v>120</v>
      </c>
      <c r="P666">
        <v>3</v>
      </c>
      <c r="Q666" t="s">
        <v>73</v>
      </c>
      <c r="R666">
        <v>12</v>
      </c>
      <c r="S666">
        <v>32</v>
      </c>
      <c r="T666">
        <v>0</v>
      </c>
      <c r="U666">
        <v>2340</v>
      </c>
      <c r="V666">
        <v>1080</v>
      </c>
      <c r="W666" t="str" cm="1">
        <f t="array" ref="W666">_xlfn.IFS(smartphones_data_clean!C666&gt;Quartile!$A$4,"💎 Ultra Premium Brand",smartphones_data_clean!C666&gt;Quartile!$A$3,"🪙 Premium Brand",smartphones_data_clean!C666&gt;Quartile!$A$2,"🔥Affordable Brand",TRUE,"✨ Bronze Brand")</f>
        <v>💎 Ultra Premium Brand</v>
      </c>
      <c r="X666" t="str" cm="1">
        <f t="array" ref="X666">_xlfn.IFS(D666&lt;=Quartile!$D$2,"Low rating",D666&lt;=Quartile!$D$3,"Medium rating",D666&lt;=Quartile!$D$4,"High rating",TRUE,"Extra High Rating")</f>
        <v>Extra High Rating</v>
      </c>
      <c r="Y666">
        <f t="shared" si="20"/>
        <v>962.82500000000005</v>
      </c>
      <c r="Z666" s="14">
        <f t="shared" si="21"/>
        <v>2.1882883701902316E-2</v>
      </c>
    </row>
    <row r="667" spans="1:26" x14ac:dyDescent="0.25">
      <c r="A667" t="s">
        <v>624</v>
      </c>
      <c r="B667" t="s">
        <v>737</v>
      </c>
      <c r="C667">
        <v>59450</v>
      </c>
      <c r="D667" s="1">
        <v>8.8000000000000007</v>
      </c>
      <c r="E667">
        <v>1</v>
      </c>
      <c r="F667" t="s">
        <v>637</v>
      </c>
      <c r="G667">
        <v>8</v>
      </c>
      <c r="H667">
        <v>2.9</v>
      </c>
      <c r="I667" s="2">
        <v>4800</v>
      </c>
      <c r="J667">
        <v>1</v>
      </c>
      <c r="K667">
        <v>25</v>
      </c>
      <c r="L667">
        <v>8</v>
      </c>
      <c r="M667">
        <v>128</v>
      </c>
      <c r="N667">
        <v>6.7</v>
      </c>
      <c r="O667">
        <v>120</v>
      </c>
      <c r="P667">
        <v>3</v>
      </c>
      <c r="Q667" t="s">
        <v>73</v>
      </c>
      <c r="R667">
        <v>64</v>
      </c>
      <c r="S667">
        <v>10</v>
      </c>
      <c r="T667">
        <v>0</v>
      </c>
      <c r="U667">
        <v>2400</v>
      </c>
      <c r="V667">
        <v>1080</v>
      </c>
      <c r="W667" t="str" cm="1">
        <f t="array" ref="W667">_xlfn.IFS(smartphones_data_clean!C667&gt;Quartile!$A$4,"💎 Ultra Premium Brand",smartphones_data_clean!C667&gt;Quartile!$A$3,"🪙 Premium Brand",smartphones_data_clean!C667&gt;Quartile!$A$2,"🔥Affordable Brand",TRUE,"✨ Bronze Brand")</f>
        <v>💎 Ultra Premium Brand</v>
      </c>
      <c r="X667" t="str" cm="1">
        <f t="array" ref="X667">_xlfn.IFS(D667&lt;=Quartile!$D$2,"Low rating",D667&lt;=Quartile!$D$3,"Medium rating",D667&lt;=Quartile!$D$4,"High rating",TRUE,"Extra High Rating")</f>
        <v>Extra High Rating</v>
      </c>
      <c r="Y667">
        <f t="shared" si="20"/>
        <v>997.22500000000002</v>
      </c>
      <c r="Z667" s="14">
        <f t="shared" si="21"/>
        <v>1.6774179983179142E-2</v>
      </c>
    </row>
    <row r="668" spans="1:26" x14ac:dyDescent="0.25">
      <c r="A668" t="s">
        <v>624</v>
      </c>
      <c r="B668" t="s">
        <v>738</v>
      </c>
      <c r="C668">
        <v>105999</v>
      </c>
      <c r="D668" s="1">
        <v>7.7980952380952369</v>
      </c>
      <c r="E668">
        <v>1</v>
      </c>
      <c r="F668" t="s">
        <v>637</v>
      </c>
      <c r="G668">
        <v>8</v>
      </c>
      <c r="H668">
        <v>2.9</v>
      </c>
      <c r="I668" s="2">
        <v>5000</v>
      </c>
      <c r="J668">
        <v>1</v>
      </c>
      <c r="K668">
        <v>25</v>
      </c>
      <c r="L668">
        <v>12</v>
      </c>
      <c r="M668">
        <v>256</v>
      </c>
      <c r="N668">
        <v>6.8</v>
      </c>
      <c r="O668">
        <v>120</v>
      </c>
      <c r="P668">
        <v>4</v>
      </c>
      <c r="Q668" t="s">
        <v>73</v>
      </c>
      <c r="R668">
        <v>108</v>
      </c>
      <c r="S668">
        <v>40</v>
      </c>
      <c r="T668">
        <v>0</v>
      </c>
      <c r="U668">
        <v>3200</v>
      </c>
      <c r="V668">
        <v>1440</v>
      </c>
      <c r="W668" t="str" cm="1">
        <f t="array" ref="W668">_xlfn.IFS(smartphones_data_clean!C668&gt;Quartile!$A$4,"💎 Ultra Premium Brand",smartphones_data_clean!C668&gt;Quartile!$A$3,"🪙 Premium Brand",smartphones_data_clean!C668&gt;Quartile!$A$2,"🔥Affordable Brand",TRUE,"✨ Bronze Brand")</f>
        <v>💎 Ultra Premium Brand</v>
      </c>
      <c r="X668" t="str" cm="1">
        <f t="array" ref="X668">_xlfn.IFS(D668&lt;=Quartile!$D$2,"Low rating",D668&lt;=Quartile!$D$3,"Medium rating",D668&lt;=Quartile!$D$4,"High rating",TRUE,"Extra High Rating")</f>
        <v>Medium rating</v>
      </c>
      <c r="Y668">
        <f t="shared" si="20"/>
        <v>1063.625</v>
      </c>
      <c r="Z668" s="14">
        <f t="shared" si="21"/>
        <v>1.0034292776346947E-2</v>
      </c>
    </row>
    <row r="669" spans="1:26" x14ac:dyDescent="0.25">
      <c r="A669" t="s">
        <v>624</v>
      </c>
      <c r="B669" t="s">
        <v>739</v>
      </c>
      <c r="C669">
        <v>101999</v>
      </c>
      <c r="D669" s="1">
        <v>7.7985645933014336</v>
      </c>
      <c r="E669">
        <v>1</v>
      </c>
      <c r="F669" t="s">
        <v>637</v>
      </c>
      <c r="G669">
        <v>8</v>
      </c>
      <c r="H669">
        <v>2.9</v>
      </c>
      <c r="I669" s="2">
        <v>5000</v>
      </c>
      <c r="J669">
        <v>1</v>
      </c>
      <c r="K669">
        <v>25</v>
      </c>
      <c r="L669">
        <v>12</v>
      </c>
      <c r="M669">
        <v>128</v>
      </c>
      <c r="N669">
        <v>6.8</v>
      </c>
      <c r="O669">
        <v>120</v>
      </c>
      <c r="P669">
        <v>4</v>
      </c>
      <c r="Q669" t="s">
        <v>73</v>
      </c>
      <c r="R669">
        <v>108</v>
      </c>
      <c r="S669">
        <v>40</v>
      </c>
      <c r="T669">
        <v>0</v>
      </c>
      <c r="U669">
        <v>3200</v>
      </c>
      <c r="V669">
        <v>1440</v>
      </c>
      <c r="W669" t="str" cm="1">
        <f t="array" ref="W669">_xlfn.IFS(smartphones_data_clean!C669&gt;Quartile!$A$4,"💎 Ultra Premium Brand",smartphones_data_clean!C669&gt;Quartile!$A$3,"🪙 Premium Brand",smartphones_data_clean!C669&gt;Quartile!$A$2,"🔥Affordable Brand",TRUE,"✨ Bronze Brand")</f>
        <v>💎 Ultra Premium Brand</v>
      </c>
      <c r="X669" t="str" cm="1">
        <f t="array" ref="X669">_xlfn.IFS(D669&lt;=Quartile!$D$2,"Low rating",D669&lt;=Quartile!$D$3,"Medium rating",D669&lt;=Quartile!$D$4,"High rating",TRUE,"Extra High Rating")</f>
        <v>Medium rating</v>
      </c>
      <c r="Y669">
        <f t="shared" si="20"/>
        <v>1038.0249999999999</v>
      </c>
      <c r="Z669" s="14">
        <f t="shared" si="21"/>
        <v>1.0176815458975086E-2</v>
      </c>
    </row>
    <row r="670" spans="1:26" x14ac:dyDescent="0.25">
      <c r="A670" t="s">
        <v>624</v>
      </c>
      <c r="B670" t="s">
        <v>740</v>
      </c>
      <c r="C670">
        <v>49999</v>
      </c>
      <c r="D670" s="1">
        <v>8.6</v>
      </c>
      <c r="E670">
        <v>1</v>
      </c>
      <c r="F670" t="s">
        <v>72</v>
      </c>
      <c r="G670">
        <v>8</v>
      </c>
      <c r="H670">
        <v>3</v>
      </c>
      <c r="I670" s="2">
        <v>3700</v>
      </c>
      <c r="J670">
        <v>1</v>
      </c>
      <c r="K670">
        <v>25</v>
      </c>
      <c r="L670">
        <v>8</v>
      </c>
      <c r="M670">
        <v>128</v>
      </c>
      <c r="N670">
        <v>6.1</v>
      </c>
      <c r="O670">
        <v>120</v>
      </c>
      <c r="P670">
        <v>3</v>
      </c>
      <c r="Q670" t="s">
        <v>73</v>
      </c>
      <c r="R670">
        <v>50</v>
      </c>
      <c r="S670">
        <v>10</v>
      </c>
      <c r="T670">
        <v>0</v>
      </c>
      <c r="U670">
        <v>2340</v>
      </c>
      <c r="V670">
        <v>1080</v>
      </c>
      <c r="W670" t="str" cm="1">
        <f t="array" ref="W670">_xlfn.IFS(smartphones_data_clean!C670&gt;Quartile!$A$4,"💎 Ultra Premium Brand",smartphones_data_clean!C670&gt;Quartile!$A$3,"🪙 Premium Brand",smartphones_data_clean!C670&gt;Quartile!$A$2,"🔥Affordable Brand",TRUE,"✨ Bronze Brand")</f>
        <v>💎 Ultra Premium Brand</v>
      </c>
      <c r="X670" t="str" cm="1">
        <f t="array" ref="X670">_xlfn.IFS(D670&lt;=Quartile!$D$2,"Low rating",D670&lt;=Quartile!$D$3,"Medium rating",D670&lt;=Quartile!$D$4,"High rating",TRUE,"Extra High Rating")</f>
        <v>Extra High Rating</v>
      </c>
      <c r="Y670">
        <f t="shared" si="20"/>
        <v>777.25</v>
      </c>
      <c r="Z670" s="14">
        <f t="shared" si="21"/>
        <v>1.5545310906218125E-2</v>
      </c>
    </row>
    <row r="671" spans="1:26" x14ac:dyDescent="0.25">
      <c r="A671" t="s">
        <v>624</v>
      </c>
      <c r="B671" t="s">
        <v>741</v>
      </c>
      <c r="C671">
        <v>57999</v>
      </c>
      <c r="D671" s="1">
        <v>8.6999999999999993</v>
      </c>
      <c r="E671">
        <v>1</v>
      </c>
      <c r="F671" t="s">
        <v>72</v>
      </c>
      <c r="G671">
        <v>8</v>
      </c>
      <c r="H671">
        <v>3</v>
      </c>
      <c r="I671" s="2">
        <v>3700</v>
      </c>
      <c r="J671">
        <v>1</v>
      </c>
      <c r="K671">
        <v>25</v>
      </c>
      <c r="L671">
        <v>8</v>
      </c>
      <c r="M671">
        <v>256</v>
      </c>
      <c r="N671">
        <v>6.1</v>
      </c>
      <c r="O671">
        <v>120</v>
      </c>
      <c r="P671">
        <v>3</v>
      </c>
      <c r="Q671" t="s">
        <v>73</v>
      </c>
      <c r="R671">
        <v>50</v>
      </c>
      <c r="S671">
        <v>10</v>
      </c>
      <c r="T671">
        <v>0</v>
      </c>
      <c r="U671">
        <v>2340</v>
      </c>
      <c r="V671">
        <v>1080</v>
      </c>
      <c r="W671" t="str" cm="1">
        <f t="array" ref="W671">_xlfn.IFS(smartphones_data_clean!C671&gt;Quartile!$A$4,"💎 Ultra Premium Brand",smartphones_data_clean!C671&gt;Quartile!$A$3,"🪙 Premium Brand",smartphones_data_clean!C671&gt;Quartile!$A$2,"🔥Affordable Brand",TRUE,"✨ Bronze Brand")</f>
        <v>💎 Ultra Premium Brand</v>
      </c>
      <c r="X671" t="str" cm="1">
        <f t="array" ref="X671">_xlfn.IFS(D671&lt;=Quartile!$D$2,"Low rating",D671&lt;=Quartile!$D$3,"Medium rating",D671&lt;=Quartile!$D$4,"High rating",TRUE,"Extra High Rating")</f>
        <v>Extra High Rating</v>
      </c>
      <c r="Y671">
        <f t="shared" si="20"/>
        <v>802.85</v>
      </c>
      <c r="Z671" s="14">
        <f t="shared" si="21"/>
        <v>1.3842480042759358E-2</v>
      </c>
    </row>
    <row r="672" spans="1:26" x14ac:dyDescent="0.25">
      <c r="A672" t="s">
        <v>624</v>
      </c>
      <c r="B672" t="s">
        <v>742</v>
      </c>
      <c r="C672">
        <v>51999</v>
      </c>
      <c r="D672" s="1">
        <v>7.9</v>
      </c>
      <c r="E672">
        <v>1</v>
      </c>
      <c r="F672" t="s">
        <v>637</v>
      </c>
      <c r="G672">
        <v>8</v>
      </c>
      <c r="H672">
        <v>2.2999999999999998</v>
      </c>
      <c r="I672" s="2">
        <v>4200</v>
      </c>
      <c r="J672">
        <v>1</v>
      </c>
      <c r="K672">
        <v>33</v>
      </c>
      <c r="L672">
        <v>8</v>
      </c>
      <c r="M672">
        <v>128</v>
      </c>
      <c r="N672">
        <v>6.4</v>
      </c>
      <c r="O672">
        <v>120</v>
      </c>
      <c r="P672">
        <v>3</v>
      </c>
      <c r="Q672" t="s">
        <v>73</v>
      </c>
      <c r="R672">
        <v>12</v>
      </c>
      <c r="S672">
        <v>32</v>
      </c>
      <c r="T672">
        <v>0</v>
      </c>
      <c r="U672">
        <v>2400</v>
      </c>
      <c r="V672">
        <v>1080</v>
      </c>
      <c r="W672" t="str" cm="1">
        <f t="array" ref="W672">_xlfn.IFS(smartphones_data_clean!C672&gt;Quartile!$A$4,"💎 Ultra Premium Brand",smartphones_data_clean!C672&gt;Quartile!$A$3,"🪙 Premium Brand",smartphones_data_clean!C672&gt;Quartile!$A$2,"🔥Affordable Brand",TRUE,"✨ Bronze Brand")</f>
        <v>💎 Ultra Premium Brand</v>
      </c>
      <c r="X672" t="str" cm="1">
        <f t="array" ref="X672">_xlfn.IFS(D672&lt;=Quartile!$D$2,"Low rating",D672&lt;=Quartile!$D$3,"Medium rating",D672&lt;=Quartile!$D$4,"High rating",TRUE,"Extra High Rating")</f>
        <v>Medium rating</v>
      </c>
      <c r="Y672">
        <f t="shared" si="20"/>
        <v>877.875</v>
      </c>
      <c r="Z672" s="14">
        <f t="shared" si="21"/>
        <v>1.6882536202619283E-2</v>
      </c>
    </row>
    <row r="673" spans="1:26" x14ac:dyDescent="0.25">
      <c r="A673" t="s">
        <v>624</v>
      </c>
      <c r="B673" t="s">
        <v>743</v>
      </c>
      <c r="C673">
        <v>64449</v>
      </c>
      <c r="D673" s="1">
        <v>8.6999999999999993</v>
      </c>
      <c r="E673">
        <v>1</v>
      </c>
      <c r="F673" t="s">
        <v>72</v>
      </c>
      <c r="G673">
        <v>8</v>
      </c>
      <c r="H673">
        <v>3</v>
      </c>
      <c r="I673" s="2">
        <v>4500</v>
      </c>
      <c r="J673">
        <v>1</v>
      </c>
      <c r="K673">
        <v>45</v>
      </c>
      <c r="L673">
        <v>8</v>
      </c>
      <c r="M673">
        <v>128</v>
      </c>
      <c r="N673">
        <v>6.6</v>
      </c>
      <c r="O673">
        <v>120</v>
      </c>
      <c r="P673">
        <v>3</v>
      </c>
      <c r="Q673" t="s">
        <v>73</v>
      </c>
      <c r="R673">
        <v>50</v>
      </c>
      <c r="S673">
        <v>10</v>
      </c>
      <c r="T673">
        <v>0</v>
      </c>
      <c r="U673">
        <v>2340</v>
      </c>
      <c r="V673">
        <v>1080</v>
      </c>
      <c r="W673" t="str" cm="1">
        <f t="array" ref="W673">_xlfn.IFS(smartphones_data_clean!C673&gt;Quartile!$A$4,"💎 Ultra Premium Brand",smartphones_data_clean!C673&gt;Quartile!$A$3,"🪙 Premium Brand",smartphones_data_clean!C673&gt;Quartile!$A$2,"🔥Affordable Brand",TRUE,"✨ Bronze Brand")</f>
        <v>💎 Ultra Premium Brand</v>
      </c>
      <c r="X673" t="str" cm="1">
        <f t="array" ref="X673">_xlfn.IFS(D673&lt;=Quartile!$D$2,"Low rating",D673&lt;=Quartile!$D$3,"Medium rating",D673&lt;=Quartile!$D$4,"High rating",TRUE,"Extra High Rating")</f>
        <v>Extra High Rating</v>
      </c>
      <c r="Y673">
        <f t="shared" si="20"/>
        <v>939.25</v>
      </c>
      <c r="Z673" s="14">
        <f t="shared" si="21"/>
        <v>1.4573538767087155E-2</v>
      </c>
    </row>
    <row r="674" spans="1:26" x14ac:dyDescent="0.25">
      <c r="A674" t="s">
        <v>624</v>
      </c>
      <c r="B674" t="s">
        <v>744</v>
      </c>
      <c r="C674">
        <v>88999</v>
      </c>
      <c r="D674" s="1">
        <v>8.8000000000000007</v>
      </c>
      <c r="E674">
        <v>1</v>
      </c>
      <c r="F674" t="s">
        <v>72</v>
      </c>
      <c r="G674">
        <v>8</v>
      </c>
      <c r="H674">
        <v>3</v>
      </c>
      <c r="I674" s="2">
        <v>4500</v>
      </c>
      <c r="J674">
        <v>1</v>
      </c>
      <c r="K674">
        <v>45</v>
      </c>
      <c r="L674">
        <v>8</v>
      </c>
      <c r="M674">
        <v>256</v>
      </c>
      <c r="N674">
        <v>6.6</v>
      </c>
      <c r="O674">
        <v>120</v>
      </c>
      <c r="P674">
        <v>3</v>
      </c>
      <c r="Q674" t="s">
        <v>73</v>
      </c>
      <c r="R674">
        <v>50</v>
      </c>
      <c r="S674">
        <v>10</v>
      </c>
      <c r="T674">
        <v>0</v>
      </c>
      <c r="U674">
        <v>2340</v>
      </c>
      <c r="V674">
        <v>1080</v>
      </c>
      <c r="W674" t="str" cm="1">
        <f t="array" ref="W674">_xlfn.IFS(smartphones_data_clean!C674&gt;Quartile!$A$4,"💎 Ultra Premium Brand",smartphones_data_clean!C674&gt;Quartile!$A$3,"🪙 Premium Brand",smartphones_data_clean!C674&gt;Quartile!$A$2,"🔥Affordable Brand",TRUE,"✨ Bronze Brand")</f>
        <v>💎 Ultra Premium Brand</v>
      </c>
      <c r="X674" t="str" cm="1">
        <f t="array" ref="X674">_xlfn.IFS(D674&lt;=Quartile!$D$2,"Low rating",D674&lt;=Quartile!$D$3,"Medium rating",D674&lt;=Quartile!$D$4,"High rating",TRUE,"Extra High Rating")</f>
        <v>Extra High Rating</v>
      </c>
      <c r="Y674">
        <f t="shared" si="20"/>
        <v>964.85</v>
      </c>
      <c r="Z674" s="14">
        <f t="shared" si="21"/>
        <v>1.0841133046438724E-2</v>
      </c>
    </row>
    <row r="675" spans="1:26" x14ac:dyDescent="0.25">
      <c r="A675" t="s">
        <v>624</v>
      </c>
      <c r="B675" t="s">
        <v>745</v>
      </c>
      <c r="C675">
        <v>91999</v>
      </c>
      <c r="D675" s="1">
        <v>7.7960591133004922</v>
      </c>
      <c r="E675">
        <v>1</v>
      </c>
      <c r="F675" t="s">
        <v>72</v>
      </c>
      <c r="G675">
        <v>8</v>
      </c>
      <c r="H675">
        <v>3</v>
      </c>
      <c r="I675" s="2">
        <v>5000</v>
      </c>
      <c r="J675">
        <v>1</v>
      </c>
      <c r="K675">
        <v>45</v>
      </c>
      <c r="L675">
        <v>12</v>
      </c>
      <c r="M675">
        <v>256</v>
      </c>
      <c r="N675">
        <v>6.8</v>
      </c>
      <c r="O675">
        <v>120</v>
      </c>
      <c r="P675">
        <v>4</v>
      </c>
      <c r="Q675" t="s">
        <v>73</v>
      </c>
      <c r="R675">
        <v>108</v>
      </c>
      <c r="S675">
        <v>40</v>
      </c>
      <c r="T675">
        <v>0</v>
      </c>
      <c r="U675">
        <v>3080</v>
      </c>
      <c r="V675">
        <v>1440</v>
      </c>
      <c r="W675" t="str" cm="1">
        <f t="array" ref="W675">_xlfn.IFS(smartphones_data_clean!C675&gt;Quartile!$A$4,"💎 Ultra Premium Brand",smartphones_data_clean!C675&gt;Quartile!$A$3,"🪙 Premium Brand",smartphones_data_clean!C675&gt;Quartile!$A$2,"🔥Affordable Brand",TRUE,"✨ Bronze Brand")</f>
        <v>💎 Ultra Premium Brand</v>
      </c>
      <c r="X675" t="str" cm="1">
        <f t="array" ref="X675">_xlfn.IFS(D675&lt;=Quartile!$D$2,"Low rating",D675&lt;=Quartile!$D$3,"Medium rating",D675&lt;=Quartile!$D$4,"High rating",TRUE,"Extra High Rating")</f>
        <v>Medium rating</v>
      </c>
      <c r="Y675">
        <f t="shared" si="20"/>
        <v>1065.6499999999999</v>
      </c>
      <c r="Z675" s="14">
        <f t="shared" si="21"/>
        <v>1.1583278079109555E-2</v>
      </c>
    </row>
    <row r="676" spans="1:26" x14ac:dyDescent="0.25">
      <c r="A676" t="s">
        <v>624</v>
      </c>
      <c r="B676" t="s">
        <v>746</v>
      </c>
      <c r="C676">
        <v>118999</v>
      </c>
      <c r="D676" s="1">
        <v>7.7980198019801978</v>
      </c>
      <c r="E676">
        <v>1</v>
      </c>
      <c r="F676" t="s">
        <v>72</v>
      </c>
      <c r="G676">
        <v>8</v>
      </c>
      <c r="H676">
        <v>3</v>
      </c>
      <c r="I676" s="2">
        <v>5000</v>
      </c>
      <c r="J676">
        <v>1</v>
      </c>
      <c r="K676">
        <v>45</v>
      </c>
      <c r="L676">
        <v>12</v>
      </c>
      <c r="M676">
        <v>512</v>
      </c>
      <c r="N676">
        <v>6.8</v>
      </c>
      <c r="O676">
        <v>120</v>
      </c>
      <c r="P676">
        <v>4</v>
      </c>
      <c r="Q676" t="s">
        <v>73</v>
      </c>
      <c r="R676">
        <v>108</v>
      </c>
      <c r="S676">
        <v>40</v>
      </c>
      <c r="T676">
        <v>0</v>
      </c>
      <c r="U676">
        <v>3080</v>
      </c>
      <c r="V676">
        <v>1440</v>
      </c>
      <c r="W676" t="str" cm="1">
        <f t="array" ref="W676">_xlfn.IFS(smartphones_data_clean!C676&gt;Quartile!$A$4,"💎 Ultra Premium Brand",smartphones_data_clean!C676&gt;Quartile!$A$3,"🪙 Premium Brand",smartphones_data_clean!C676&gt;Quartile!$A$2,"🔥Affordable Brand",TRUE,"✨ Bronze Brand")</f>
        <v>💎 Ultra Premium Brand</v>
      </c>
      <c r="X676" t="str" cm="1">
        <f t="array" ref="X676">_xlfn.IFS(D676&lt;=Quartile!$D$2,"Low rating",D676&lt;=Quartile!$D$3,"Medium rating",D676&lt;=Quartile!$D$4,"High rating",TRUE,"Extra High Rating")</f>
        <v>Medium rating</v>
      </c>
      <c r="Y676">
        <f t="shared" si="20"/>
        <v>1116.8499999999999</v>
      </c>
      <c r="Z676" s="14">
        <f t="shared" si="21"/>
        <v>9.3853729863276163E-3</v>
      </c>
    </row>
    <row r="677" spans="1:26" x14ac:dyDescent="0.25">
      <c r="A677" t="s">
        <v>624</v>
      </c>
      <c r="B677" t="s">
        <v>747</v>
      </c>
      <c r="C677">
        <v>99990</v>
      </c>
      <c r="D677" s="1">
        <v>7.8014925373134325</v>
      </c>
      <c r="E677">
        <v>1</v>
      </c>
      <c r="F677" t="s">
        <v>72</v>
      </c>
      <c r="G677">
        <v>8</v>
      </c>
      <c r="H677">
        <v>3</v>
      </c>
      <c r="I677" s="2">
        <v>5000</v>
      </c>
      <c r="J677">
        <v>1</v>
      </c>
      <c r="K677">
        <v>45</v>
      </c>
      <c r="L677">
        <v>8</v>
      </c>
      <c r="M677">
        <v>128</v>
      </c>
      <c r="N677">
        <v>6.8</v>
      </c>
      <c r="O677">
        <v>120</v>
      </c>
      <c r="P677">
        <v>4</v>
      </c>
      <c r="Q677" t="s">
        <v>73</v>
      </c>
      <c r="R677">
        <v>108</v>
      </c>
      <c r="S677">
        <v>40</v>
      </c>
      <c r="T677">
        <v>0</v>
      </c>
      <c r="U677">
        <v>3080</v>
      </c>
      <c r="V677">
        <v>1440</v>
      </c>
      <c r="W677" t="str" cm="1">
        <f t="array" ref="W677">_xlfn.IFS(smartphones_data_clean!C677&gt;Quartile!$A$4,"💎 Ultra Premium Brand",smartphones_data_clean!C677&gt;Quartile!$A$3,"🪙 Premium Brand",smartphones_data_clean!C677&gt;Quartile!$A$2,"🔥Affordable Brand",TRUE,"✨ Bronze Brand")</f>
        <v>💎 Ultra Premium Brand</v>
      </c>
      <c r="X677" t="str" cm="1">
        <f t="array" ref="X677">_xlfn.IFS(D677&lt;=Quartile!$D$2,"Low rating",D677&lt;=Quartile!$D$3,"Medium rating",D677&lt;=Quartile!$D$4,"High rating",TRUE,"Extra High Rating")</f>
        <v>Medium rating</v>
      </c>
      <c r="Y677">
        <f t="shared" si="20"/>
        <v>1039.25</v>
      </c>
      <c r="Z677" s="14">
        <f t="shared" si="21"/>
        <v>1.0393539353935393E-2</v>
      </c>
    </row>
    <row r="678" spans="1:26" x14ac:dyDescent="0.25">
      <c r="A678" t="s">
        <v>624</v>
      </c>
      <c r="B678" t="s">
        <v>748</v>
      </c>
      <c r="C678">
        <v>70990</v>
      </c>
      <c r="D678" s="1">
        <v>8.8000000000000007</v>
      </c>
      <c r="E678">
        <v>1</v>
      </c>
      <c r="F678" t="s">
        <v>72</v>
      </c>
      <c r="G678">
        <v>8</v>
      </c>
      <c r="H678">
        <v>3.2</v>
      </c>
      <c r="I678" s="2">
        <v>3900</v>
      </c>
      <c r="J678">
        <v>1</v>
      </c>
      <c r="K678">
        <v>25</v>
      </c>
      <c r="L678">
        <v>8</v>
      </c>
      <c r="M678">
        <v>128</v>
      </c>
      <c r="N678">
        <v>6.1</v>
      </c>
      <c r="O678">
        <v>120</v>
      </c>
      <c r="P678">
        <v>3</v>
      </c>
      <c r="Q678" t="s">
        <v>73</v>
      </c>
      <c r="R678">
        <v>50</v>
      </c>
      <c r="S678">
        <v>12</v>
      </c>
      <c r="T678">
        <v>0</v>
      </c>
      <c r="U678">
        <v>2340</v>
      </c>
      <c r="V678">
        <v>1080</v>
      </c>
      <c r="W678" t="str" cm="1">
        <f t="array" ref="W678">_xlfn.IFS(smartphones_data_clean!C678&gt;Quartile!$A$4,"💎 Ultra Premium Brand",smartphones_data_clean!C678&gt;Quartile!$A$3,"🪙 Premium Brand",smartphones_data_clean!C678&gt;Quartile!$A$2,"🔥Affordable Brand",TRUE,"✨ Bronze Brand")</f>
        <v>💎 Ultra Premium Brand</v>
      </c>
      <c r="X678" t="str" cm="1">
        <f t="array" ref="X678">_xlfn.IFS(D678&lt;=Quartile!$D$2,"Low rating",D678&lt;=Quartile!$D$3,"Medium rating",D678&lt;=Quartile!$D$4,"High rating",TRUE,"Extra High Rating")</f>
        <v>Extra High Rating</v>
      </c>
      <c r="Y678">
        <f t="shared" si="20"/>
        <v>817.30000000000007</v>
      </c>
      <c r="Z678" s="14">
        <f t="shared" si="21"/>
        <v>1.1512889139315398E-2</v>
      </c>
    </row>
    <row r="679" spans="1:26" x14ac:dyDescent="0.25">
      <c r="A679" t="s">
        <v>624</v>
      </c>
      <c r="B679" t="s">
        <v>749</v>
      </c>
      <c r="C679">
        <v>54999</v>
      </c>
      <c r="D679" s="1">
        <v>7.7</v>
      </c>
      <c r="E679">
        <v>1</v>
      </c>
      <c r="F679" t="s">
        <v>72</v>
      </c>
      <c r="G679">
        <v>8</v>
      </c>
      <c r="H679">
        <v>2.2999999999999998</v>
      </c>
      <c r="I679" s="2">
        <v>4500</v>
      </c>
      <c r="J679">
        <v>1</v>
      </c>
      <c r="K679">
        <v>33</v>
      </c>
      <c r="L679">
        <v>8</v>
      </c>
      <c r="M679">
        <v>128</v>
      </c>
      <c r="N679">
        <v>6.5</v>
      </c>
      <c r="O679">
        <v>60</v>
      </c>
      <c r="P679">
        <v>4</v>
      </c>
      <c r="Q679" t="s">
        <v>73</v>
      </c>
      <c r="R679">
        <v>64</v>
      </c>
      <c r="S679">
        <v>32</v>
      </c>
      <c r="T679">
        <v>0</v>
      </c>
      <c r="U679">
        <v>2400</v>
      </c>
      <c r="V679">
        <v>1080</v>
      </c>
      <c r="W679" t="str" cm="1">
        <f t="array" ref="W679">_xlfn.IFS(smartphones_data_clean!C679&gt;Quartile!$A$4,"💎 Ultra Premium Brand",smartphones_data_clean!C679&gt;Quartile!$A$3,"🪙 Premium Brand",smartphones_data_clean!C679&gt;Quartile!$A$2,"🔥Affordable Brand",TRUE,"✨ Bronze Brand")</f>
        <v>💎 Ultra Premium Brand</v>
      </c>
      <c r="X679" t="str" cm="1">
        <f t="array" ref="X679">_xlfn.IFS(D679&lt;=Quartile!$D$2,"Low rating",D679&lt;=Quartile!$D$3,"Medium rating",D679&lt;=Quartile!$D$4,"High rating",TRUE,"Extra High Rating")</f>
        <v>Medium rating</v>
      </c>
      <c r="Y679">
        <f t="shared" si="20"/>
        <v>934.875</v>
      </c>
      <c r="Z679" s="14">
        <f t="shared" si="21"/>
        <v>1.6998036327933234E-2</v>
      </c>
    </row>
    <row r="680" spans="1:26" x14ac:dyDescent="0.25">
      <c r="A680" t="s">
        <v>624</v>
      </c>
      <c r="B680" t="s">
        <v>750</v>
      </c>
      <c r="C680">
        <v>84990</v>
      </c>
      <c r="D680" s="1">
        <v>8.9</v>
      </c>
      <c r="E680">
        <v>1</v>
      </c>
      <c r="F680" t="s">
        <v>72</v>
      </c>
      <c r="G680">
        <v>8</v>
      </c>
      <c r="H680">
        <v>3.2</v>
      </c>
      <c r="I680" s="2">
        <v>4700</v>
      </c>
      <c r="J680">
        <v>1</v>
      </c>
      <c r="K680">
        <v>45</v>
      </c>
      <c r="L680">
        <v>8</v>
      </c>
      <c r="M680">
        <v>256</v>
      </c>
      <c r="N680">
        <v>6.6</v>
      </c>
      <c r="O680">
        <v>120</v>
      </c>
      <c r="P680">
        <v>3</v>
      </c>
      <c r="Q680" t="s">
        <v>73</v>
      </c>
      <c r="R680">
        <v>50</v>
      </c>
      <c r="S680">
        <v>12</v>
      </c>
      <c r="T680">
        <v>0</v>
      </c>
      <c r="U680">
        <v>2340</v>
      </c>
      <c r="V680">
        <v>1080</v>
      </c>
      <c r="W680" t="str" cm="1">
        <f t="array" ref="W680">_xlfn.IFS(smartphones_data_clean!C680&gt;Quartile!$A$4,"💎 Ultra Premium Brand",smartphones_data_clean!C680&gt;Quartile!$A$3,"🪙 Premium Brand",smartphones_data_clean!C680&gt;Quartile!$A$2,"🔥Affordable Brand",TRUE,"✨ Bronze Brand")</f>
        <v>💎 Ultra Premium Brand</v>
      </c>
      <c r="X680" t="str" cm="1">
        <f t="array" ref="X680">_xlfn.IFS(D680&lt;=Quartile!$D$2,"Low rating",D680&lt;=Quartile!$D$3,"Medium rating",D680&lt;=Quartile!$D$4,"High rating",TRUE,"Extra High Rating")</f>
        <v>Extra High Rating</v>
      </c>
      <c r="Y680">
        <f t="shared" si="20"/>
        <v>1004.9000000000001</v>
      </c>
      <c r="Z680" s="14">
        <f t="shared" si="21"/>
        <v>1.182374396987881E-2</v>
      </c>
    </row>
    <row r="681" spans="1:26" x14ac:dyDescent="0.25">
      <c r="A681" t="s">
        <v>624</v>
      </c>
      <c r="B681" t="s">
        <v>751</v>
      </c>
      <c r="C681">
        <v>114990</v>
      </c>
      <c r="D681" s="1">
        <v>7.7989847715736023</v>
      </c>
      <c r="E681">
        <v>1</v>
      </c>
      <c r="F681" t="s">
        <v>72</v>
      </c>
      <c r="G681">
        <v>8</v>
      </c>
      <c r="H681">
        <v>3.2</v>
      </c>
      <c r="I681" s="2">
        <v>5000</v>
      </c>
      <c r="J681">
        <v>1</v>
      </c>
      <c r="K681">
        <v>45</v>
      </c>
      <c r="L681">
        <v>8</v>
      </c>
      <c r="M681">
        <v>256</v>
      </c>
      <c r="N681">
        <v>6.8</v>
      </c>
      <c r="O681">
        <v>120</v>
      </c>
      <c r="P681">
        <v>4</v>
      </c>
      <c r="Q681" t="s">
        <v>73</v>
      </c>
      <c r="R681">
        <v>200</v>
      </c>
      <c r="S681">
        <v>12</v>
      </c>
      <c r="T681">
        <v>0</v>
      </c>
      <c r="U681">
        <v>3088</v>
      </c>
      <c r="V681">
        <v>1440</v>
      </c>
      <c r="W681" t="str" cm="1">
        <f t="array" ref="W681">_xlfn.IFS(smartphones_data_clean!C681&gt;Quartile!$A$4,"💎 Ultra Premium Brand",smartphones_data_clean!C681&gt;Quartile!$A$3,"🪙 Premium Brand",smartphones_data_clean!C681&gt;Quartile!$A$2,"🔥Affordable Brand",TRUE,"✨ Bronze Brand")</f>
        <v>💎 Ultra Premium Brand</v>
      </c>
      <c r="X681" t="str" cm="1">
        <f t="array" ref="X681">_xlfn.IFS(D681&lt;=Quartile!$D$2,"Low rating",D681&lt;=Quartile!$D$3,"Medium rating",D681&lt;=Quartile!$D$4,"High rating",TRUE,"Extra High Rating")</f>
        <v>Medium rating</v>
      </c>
      <c r="Y681">
        <f t="shared" si="20"/>
        <v>1064.9000000000001</v>
      </c>
      <c r="Z681" s="14">
        <f t="shared" si="21"/>
        <v>9.2608052874162978E-3</v>
      </c>
    </row>
    <row r="682" spans="1:26" x14ac:dyDescent="0.25">
      <c r="A682" t="s">
        <v>624</v>
      </c>
      <c r="B682" t="s">
        <v>752</v>
      </c>
      <c r="C682">
        <v>119990</v>
      </c>
      <c r="D682" s="1">
        <v>8.5</v>
      </c>
      <c r="E682">
        <v>1</v>
      </c>
      <c r="F682" t="s">
        <v>72</v>
      </c>
      <c r="G682">
        <v>8</v>
      </c>
      <c r="H682">
        <v>2.2999999999999998</v>
      </c>
      <c r="I682" s="2">
        <v>5100</v>
      </c>
      <c r="J682">
        <v>1</v>
      </c>
      <c r="K682">
        <v>45</v>
      </c>
      <c r="L682">
        <v>12</v>
      </c>
      <c r="M682">
        <v>256</v>
      </c>
      <c r="N682">
        <v>6.83</v>
      </c>
      <c r="O682">
        <v>144</v>
      </c>
      <c r="P682">
        <v>4</v>
      </c>
      <c r="Q682" t="s">
        <v>73</v>
      </c>
      <c r="R682">
        <v>200</v>
      </c>
      <c r="S682">
        <v>60</v>
      </c>
      <c r="T682">
        <v>0</v>
      </c>
      <c r="U682">
        <v>2860</v>
      </c>
      <c r="V682">
        <v>1200</v>
      </c>
      <c r="W682" t="str" cm="1">
        <f t="array" ref="W682">_xlfn.IFS(smartphones_data_clean!C682&gt;Quartile!$A$4,"💎 Ultra Premium Brand",smartphones_data_clean!C682&gt;Quartile!$A$3,"🪙 Premium Brand",smartphones_data_clean!C682&gt;Quartile!$A$2,"🔥Affordable Brand",TRUE,"✨ Bronze Brand")</f>
        <v>💎 Ultra Premium Brand</v>
      </c>
      <c r="X682" t="str" cm="1">
        <f t="array" ref="X682">_xlfn.IFS(D682&lt;=Quartile!$D$2,"Low rating",D682&lt;=Quartile!$D$3,"Medium rating",D682&lt;=Quartile!$D$4,"High rating",TRUE,"Extra High Rating")</f>
        <v>Extra High Rating</v>
      </c>
      <c r="Y682">
        <f t="shared" si="20"/>
        <v>1086.6750000000002</v>
      </c>
      <c r="Z682" s="14">
        <f t="shared" si="21"/>
        <v>9.0563796983081941E-3</v>
      </c>
    </row>
    <row r="683" spans="1:26" x14ac:dyDescent="0.25">
      <c r="A683" t="s">
        <v>624</v>
      </c>
      <c r="B683" t="s">
        <v>753</v>
      </c>
      <c r="C683">
        <v>34999</v>
      </c>
      <c r="D683" s="1">
        <v>7.8</v>
      </c>
      <c r="E683">
        <v>0</v>
      </c>
      <c r="F683" t="s">
        <v>637</v>
      </c>
      <c r="G683">
        <v>8</v>
      </c>
      <c r="H683">
        <v>2.8</v>
      </c>
      <c r="I683" s="2">
        <v>3500</v>
      </c>
      <c r="J683">
        <v>1</v>
      </c>
      <c r="K683">
        <v>33</v>
      </c>
      <c r="L683">
        <v>6</v>
      </c>
      <c r="M683">
        <v>128</v>
      </c>
      <c r="N683">
        <v>6.2</v>
      </c>
      <c r="O683">
        <v>60</v>
      </c>
      <c r="P683">
        <v>2</v>
      </c>
      <c r="Q683" t="s">
        <v>73</v>
      </c>
      <c r="R683">
        <v>12</v>
      </c>
      <c r="S683">
        <v>8</v>
      </c>
      <c r="T683">
        <v>1</v>
      </c>
      <c r="U683">
        <v>2960</v>
      </c>
      <c r="V683">
        <v>1440</v>
      </c>
      <c r="W683" t="str" cm="1">
        <f t="array" ref="W683">_xlfn.IFS(smartphones_data_clean!C683&gt;Quartile!$A$4,"💎 Ultra Premium Brand",smartphones_data_clean!C683&gt;Quartile!$A$3,"🪙 Premium Brand",smartphones_data_clean!C683&gt;Quartile!$A$2,"🔥Affordable Brand",TRUE,"✨ Bronze Brand")</f>
        <v>🪙 Premium Brand</v>
      </c>
      <c r="X683" t="str" cm="1">
        <f t="array" ref="X683">_xlfn.IFS(D683&lt;=Quartile!$D$2,"Low rating",D683&lt;=Quartile!$D$3,"Medium rating",D683&lt;=Quartile!$D$4,"High rating",TRUE,"Extra High Rating")</f>
        <v>Medium rating</v>
      </c>
      <c r="Y683">
        <f t="shared" si="20"/>
        <v>734.6</v>
      </c>
      <c r="Z683" s="14">
        <f t="shared" si="21"/>
        <v>2.0989171119174834E-2</v>
      </c>
    </row>
    <row r="684" spans="1:26" x14ac:dyDescent="0.25">
      <c r="A684" t="s">
        <v>624</v>
      </c>
      <c r="B684" t="s">
        <v>754</v>
      </c>
      <c r="C684">
        <v>69999</v>
      </c>
      <c r="D684" s="1">
        <v>8.4</v>
      </c>
      <c r="E684">
        <v>1</v>
      </c>
      <c r="F684" t="s">
        <v>72</v>
      </c>
      <c r="G684">
        <v>8</v>
      </c>
      <c r="H684">
        <v>2.84</v>
      </c>
      <c r="I684" s="2">
        <v>3300</v>
      </c>
      <c r="J684">
        <v>1</v>
      </c>
      <c r="K684">
        <v>15</v>
      </c>
      <c r="L684">
        <v>8</v>
      </c>
      <c r="M684">
        <v>128</v>
      </c>
      <c r="N684">
        <v>6.7</v>
      </c>
      <c r="O684">
        <v>120</v>
      </c>
      <c r="P684">
        <v>2</v>
      </c>
      <c r="Q684" t="s">
        <v>73</v>
      </c>
      <c r="R684">
        <v>12</v>
      </c>
      <c r="S684">
        <v>10</v>
      </c>
      <c r="T684">
        <v>0</v>
      </c>
      <c r="U684">
        <v>2640</v>
      </c>
      <c r="V684">
        <v>1080</v>
      </c>
      <c r="W684" t="str" cm="1">
        <f t="array" ref="W684">_xlfn.IFS(smartphones_data_clean!C684&gt;Quartile!$A$4,"💎 Ultra Premium Brand",smartphones_data_clean!C684&gt;Quartile!$A$3,"🪙 Premium Brand",smartphones_data_clean!C684&gt;Quartile!$A$2,"🔥Affordable Brand",TRUE,"✨ Bronze Brand")</f>
        <v>💎 Ultra Premium Brand</v>
      </c>
      <c r="X684" t="str" cm="1">
        <f t="array" ref="X684">_xlfn.IFS(D684&lt;=Quartile!$D$2,"Low rating",D684&lt;=Quartile!$D$3,"Medium rating",D684&lt;=Quartile!$D$4,"High rating",TRUE,"Extra High Rating")</f>
        <v>High rating</v>
      </c>
      <c r="Y684">
        <f t="shared" si="20"/>
        <v>696.21</v>
      </c>
      <c r="Z684" s="14">
        <f t="shared" si="21"/>
        <v>9.945999228560409E-3</v>
      </c>
    </row>
    <row r="685" spans="1:26" x14ac:dyDescent="0.25">
      <c r="A685" t="s">
        <v>624</v>
      </c>
      <c r="B685" t="s">
        <v>755</v>
      </c>
      <c r="C685">
        <v>89999</v>
      </c>
      <c r="D685" s="1">
        <v>8.8000000000000007</v>
      </c>
      <c r="E685">
        <v>1</v>
      </c>
      <c r="F685" t="s">
        <v>72</v>
      </c>
      <c r="G685">
        <v>8</v>
      </c>
      <c r="H685">
        <v>3.2</v>
      </c>
      <c r="I685" s="2">
        <v>3700</v>
      </c>
      <c r="J685">
        <v>1</v>
      </c>
      <c r="K685">
        <v>25</v>
      </c>
      <c r="L685">
        <v>8</v>
      </c>
      <c r="M685">
        <v>128</v>
      </c>
      <c r="N685">
        <v>6.7</v>
      </c>
      <c r="O685">
        <v>120</v>
      </c>
      <c r="P685">
        <v>2</v>
      </c>
      <c r="Q685" t="s">
        <v>73</v>
      </c>
      <c r="R685">
        <v>12</v>
      </c>
      <c r="S685">
        <v>10</v>
      </c>
      <c r="T685">
        <v>0</v>
      </c>
      <c r="U685">
        <v>2640</v>
      </c>
      <c r="V685">
        <v>1080</v>
      </c>
      <c r="W685" t="str" cm="1">
        <f t="array" ref="W685">_xlfn.IFS(smartphones_data_clean!C685&gt;Quartile!$A$4,"💎 Ultra Premium Brand",smartphones_data_clean!C685&gt;Quartile!$A$3,"🪙 Premium Brand",smartphones_data_clean!C685&gt;Quartile!$A$2,"🔥Affordable Brand",TRUE,"✨ Bronze Brand")</f>
        <v>💎 Ultra Premium Brand</v>
      </c>
      <c r="X685" t="str" cm="1">
        <f t="array" ref="X685">_xlfn.IFS(D685&lt;=Quartile!$D$2,"Low rating",D685&lt;=Quartile!$D$3,"Medium rating",D685&lt;=Quartile!$D$4,"High rating",TRUE,"Extra High Rating")</f>
        <v>Extra High Rating</v>
      </c>
      <c r="Y685">
        <f t="shared" si="20"/>
        <v>777.30000000000007</v>
      </c>
      <c r="Z685" s="14">
        <f t="shared" si="21"/>
        <v>8.6367626306958975E-3</v>
      </c>
    </row>
    <row r="686" spans="1:26" x14ac:dyDescent="0.25">
      <c r="A686" t="s">
        <v>624</v>
      </c>
      <c r="B686" t="s">
        <v>756</v>
      </c>
      <c r="C686">
        <v>110999</v>
      </c>
      <c r="D686" s="1">
        <v>8.9</v>
      </c>
      <c r="E686">
        <v>1</v>
      </c>
      <c r="F686" t="s">
        <v>72</v>
      </c>
      <c r="G686">
        <v>8</v>
      </c>
      <c r="H686">
        <v>2.84</v>
      </c>
      <c r="I686" s="2">
        <v>4400</v>
      </c>
      <c r="J686">
        <v>1</v>
      </c>
      <c r="K686">
        <v>25</v>
      </c>
      <c r="L686">
        <v>12</v>
      </c>
      <c r="M686">
        <v>256</v>
      </c>
      <c r="N686">
        <v>7.6</v>
      </c>
      <c r="O686">
        <v>120</v>
      </c>
      <c r="P686">
        <v>3</v>
      </c>
      <c r="Q686" t="s">
        <v>73</v>
      </c>
      <c r="R686">
        <v>12</v>
      </c>
      <c r="S686">
        <v>10</v>
      </c>
      <c r="T686">
        <v>0</v>
      </c>
      <c r="U686">
        <v>2208</v>
      </c>
      <c r="V686">
        <v>1768</v>
      </c>
      <c r="W686" t="str" cm="1">
        <f t="array" ref="W686">_xlfn.IFS(smartphones_data_clean!C686&gt;Quartile!$A$4,"💎 Ultra Premium Brand",smartphones_data_clean!C686&gt;Quartile!$A$3,"🪙 Premium Brand",smartphones_data_clean!C686&gt;Quartile!$A$2,"🔥Affordable Brand",TRUE,"✨ Bronze Brand")</f>
        <v>💎 Ultra Premium Brand</v>
      </c>
      <c r="X686" t="str" cm="1">
        <f t="array" ref="X686">_xlfn.IFS(D686&lt;=Quartile!$D$2,"Low rating",D686&lt;=Quartile!$D$3,"Medium rating",D686&lt;=Quartile!$D$4,"High rating",TRUE,"Extra High Rating")</f>
        <v>Extra High Rating</v>
      </c>
      <c r="Y686">
        <f t="shared" si="20"/>
        <v>943.61</v>
      </c>
      <c r="Z686" s="14">
        <f t="shared" si="21"/>
        <v>8.5010675771853804E-3</v>
      </c>
    </row>
    <row r="687" spans="1:26" x14ac:dyDescent="0.25">
      <c r="A687" t="s">
        <v>624</v>
      </c>
      <c r="B687" t="s">
        <v>757</v>
      </c>
      <c r="C687">
        <v>154998</v>
      </c>
      <c r="D687" s="1">
        <v>7.7795811518324598</v>
      </c>
      <c r="E687">
        <v>1</v>
      </c>
      <c r="F687" t="s">
        <v>72</v>
      </c>
      <c r="G687">
        <v>8</v>
      </c>
      <c r="H687">
        <v>3.2</v>
      </c>
      <c r="I687" s="2">
        <v>4400</v>
      </c>
      <c r="J687">
        <v>1</v>
      </c>
      <c r="K687">
        <v>25</v>
      </c>
      <c r="L687">
        <v>12</v>
      </c>
      <c r="M687">
        <v>256</v>
      </c>
      <c r="N687">
        <v>7.6</v>
      </c>
      <c r="O687">
        <v>120</v>
      </c>
      <c r="P687">
        <v>3</v>
      </c>
      <c r="Q687" t="s">
        <v>73</v>
      </c>
      <c r="R687">
        <v>50</v>
      </c>
      <c r="S687">
        <v>10</v>
      </c>
      <c r="T687">
        <v>0</v>
      </c>
      <c r="U687">
        <v>2176</v>
      </c>
      <c r="V687">
        <v>1812</v>
      </c>
      <c r="W687" t="str" cm="1">
        <f t="array" ref="W687">_xlfn.IFS(smartphones_data_clean!C687&gt;Quartile!$A$4,"💎 Ultra Premium Brand",smartphones_data_clean!C687&gt;Quartile!$A$3,"🪙 Premium Brand",smartphones_data_clean!C687&gt;Quartile!$A$2,"🔥Affordable Brand",TRUE,"✨ Bronze Brand")</f>
        <v>💎 Ultra Premium Brand</v>
      </c>
      <c r="X687" t="str" cm="1">
        <f t="array" ref="X687">_xlfn.IFS(D687&lt;=Quartile!$D$2,"Low rating",D687&lt;=Quartile!$D$3,"Medium rating",D687&lt;=Quartile!$D$4,"High rating",TRUE,"Extra High Rating")</f>
        <v>Medium rating</v>
      </c>
      <c r="Y687">
        <f t="shared" si="20"/>
        <v>943.7</v>
      </c>
      <c r="Z687" s="14">
        <f t="shared" si="21"/>
        <v>6.0884656576213891E-3</v>
      </c>
    </row>
    <row r="688" spans="1:26" x14ac:dyDescent="0.25">
      <c r="A688" t="s">
        <v>624</v>
      </c>
      <c r="B688" t="s">
        <v>758</v>
      </c>
      <c r="C688">
        <v>163980</v>
      </c>
      <c r="D688" s="1">
        <v>7.7768421052631576</v>
      </c>
      <c r="E688">
        <v>1</v>
      </c>
      <c r="F688" t="s">
        <v>72</v>
      </c>
      <c r="G688">
        <v>8</v>
      </c>
      <c r="H688">
        <v>3.2</v>
      </c>
      <c r="I688" s="2">
        <v>4400</v>
      </c>
      <c r="J688">
        <v>1</v>
      </c>
      <c r="K688">
        <v>25</v>
      </c>
      <c r="L688">
        <v>12</v>
      </c>
      <c r="M688">
        <v>1024</v>
      </c>
      <c r="N688">
        <v>7.6</v>
      </c>
      <c r="O688">
        <v>120</v>
      </c>
      <c r="P688">
        <v>3</v>
      </c>
      <c r="Q688" t="s">
        <v>73</v>
      </c>
      <c r="R688">
        <v>50</v>
      </c>
      <c r="S688">
        <v>10</v>
      </c>
      <c r="T688">
        <v>0</v>
      </c>
      <c r="U688">
        <v>2176</v>
      </c>
      <c r="V688">
        <v>1812</v>
      </c>
      <c r="W688" t="str" cm="1">
        <f t="array" ref="W688">_xlfn.IFS(smartphones_data_clean!C688&gt;Quartile!$A$4,"💎 Ultra Premium Brand",smartphones_data_clean!C688&gt;Quartile!$A$3,"🪙 Premium Brand",smartphones_data_clean!C688&gt;Quartile!$A$2,"🔥Affordable Brand",TRUE,"✨ Bronze Brand")</f>
        <v>💎 Ultra Premium Brand</v>
      </c>
      <c r="X688" t="str" cm="1">
        <f t="array" ref="X688">_xlfn.IFS(D688&lt;=Quartile!$D$2,"Low rating",D688&lt;=Quartile!$D$3,"Medium rating",D688&lt;=Quartile!$D$4,"High rating",TRUE,"Extra High Rating")</f>
        <v>Medium rating</v>
      </c>
      <c r="Y688">
        <f t="shared" si="20"/>
        <v>1097.3</v>
      </c>
      <c r="Z688" s="14">
        <f t="shared" si="21"/>
        <v>6.6916697158190021E-3</v>
      </c>
    </row>
    <row r="689" spans="1:26" x14ac:dyDescent="0.25">
      <c r="A689" t="s">
        <v>759</v>
      </c>
      <c r="B689" t="s">
        <v>760</v>
      </c>
      <c r="C689">
        <v>59990</v>
      </c>
      <c r="D689" s="1">
        <v>8.8000000000000007</v>
      </c>
      <c r="E689">
        <v>0</v>
      </c>
      <c r="F689" t="s">
        <v>72</v>
      </c>
      <c r="G689">
        <v>8</v>
      </c>
      <c r="H689">
        <v>2.84</v>
      </c>
      <c r="I689" s="2">
        <v>3730</v>
      </c>
      <c r="J689">
        <v>1</v>
      </c>
      <c r="K689">
        <v>33</v>
      </c>
      <c r="L689">
        <v>12</v>
      </c>
      <c r="M689">
        <v>256</v>
      </c>
      <c r="N689">
        <v>6.5</v>
      </c>
      <c r="O689">
        <v>60</v>
      </c>
      <c r="P689">
        <v>3</v>
      </c>
      <c r="Q689" t="s">
        <v>73</v>
      </c>
      <c r="R689">
        <v>48</v>
      </c>
      <c r="S689">
        <v>16</v>
      </c>
      <c r="T689">
        <v>1</v>
      </c>
      <c r="U689">
        <v>3168</v>
      </c>
      <c r="V689">
        <v>1440</v>
      </c>
      <c r="W689" t="str" cm="1">
        <f t="array" ref="W689">_xlfn.IFS(smartphones_data_clean!C689&gt;Quartile!$A$4,"💎 Ultra Premium Brand",smartphones_data_clean!C689&gt;Quartile!$A$3,"🪙 Premium Brand",smartphones_data_clean!C689&gt;Quartile!$A$2,"🔥Affordable Brand",TRUE,"✨ Bronze Brand")</f>
        <v>💎 Ultra Premium Brand</v>
      </c>
      <c r="X689" t="str" cm="1">
        <f t="array" ref="X689">_xlfn.IFS(D689&lt;=Quartile!$D$2,"Low rating",D689&lt;=Quartile!$D$3,"Medium rating",D689&lt;=Quartile!$D$4,"High rating",TRUE,"Extra High Rating")</f>
        <v>Extra High Rating</v>
      </c>
      <c r="Y689">
        <f t="shared" si="20"/>
        <v>807.41</v>
      </c>
      <c r="Z689" s="14">
        <f t="shared" si="21"/>
        <v>1.3459076512752124E-2</v>
      </c>
    </row>
    <row r="690" spans="1:26" x14ac:dyDescent="0.25">
      <c r="A690" t="s">
        <v>761</v>
      </c>
      <c r="B690" t="s">
        <v>762</v>
      </c>
      <c r="C690">
        <v>69999</v>
      </c>
      <c r="D690" s="1">
        <v>8.9</v>
      </c>
      <c r="E690">
        <v>1</v>
      </c>
      <c r="F690" t="s">
        <v>72</v>
      </c>
      <c r="G690">
        <v>8</v>
      </c>
      <c r="H690">
        <v>2.84</v>
      </c>
      <c r="I690" s="2">
        <v>4000</v>
      </c>
      <c r="J690">
        <v>1</v>
      </c>
      <c r="K690">
        <v>21</v>
      </c>
      <c r="L690">
        <v>8</v>
      </c>
      <c r="M690">
        <v>256</v>
      </c>
      <c r="N690">
        <v>6.5</v>
      </c>
      <c r="O690">
        <v>60</v>
      </c>
      <c r="P690">
        <v>4</v>
      </c>
      <c r="Q690" t="s">
        <v>73</v>
      </c>
      <c r="R690">
        <v>12</v>
      </c>
      <c r="S690">
        <v>8</v>
      </c>
      <c r="T690">
        <v>1</v>
      </c>
      <c r="U690">
        <v>3840</v>
      </c>
      <c r="V690">
        <v>1644</v>
      </c>
      <c r="W690" t="str" cm="1">
        <f t="array" ref="W690">_xlfn.IFS(smartphones_data_clean!C690&gt;Quartile!$A$4,"💎 Ultra Premium Brand",smartphones_data_clean!C690&gt;Quartile!$A$3,"🪙 Premium Brand",smartphones_data_clean!C690&gt;Quartile!$A$2,"🔥Affordable Brand",TRUE,"✨ Bronze Brand")</f>
        <v>💎 Ultra Premium Brand</v>
      </c>
      <c r="X690" t="str" cm="1">
        <f t="array" ref="X690">_xlfn.IFS(D690&lt;=Quartile!$D$2,"Low rating",D690&lt;=Quartile!$D$3,"Medium rating",D690&lt;=Quartile!$D$4,"High rating",TRUE,"Extra High Rating")</f>
        <v>Extra High Rating</v>
      </c>
      <c r="Y690">
        <f t="shared" si="20"/>
        <v>859.41000000000008</v>
      </c>
      <c r="Z690" s="14">
        <f t="shared" si="21"/>
        <v>1.2277461106587239E-2</v>
      </c>
    </row>
    <row r="691" spans="1:26" x14ac:dyDescent="0.25">
      <c r="A691" t="s">
        <v>761</v>
      </c>
      <c r="B691" t="s">
        <v>763</v>
      </c>
      <c r="C691">
        <v>92980</v>
      </c>
      <c r="D691" s="1">
        <v>7.7636363636363646</v>
      </c>
      <c r="E691">
        <v>1</v>
      </c>
      <c r="F691" t="s">
        <v>72</v>
      </c>
      <c r="G691">
        <v>8</v>
      </c>
      <c r="H691">
        <v>3</v>
      </c>
      <c r="I691" s="2">
        <v>5000</v>
      </c>
      <c r="J691">
        <v>1</v>
      </c>
      <c r="K691">
        <v>30</v>
      </c>
      <c r="L691">
        <v>12</v>
      </c>
      <c r="M691">
        <v>512</v>
      </c>
      <c r="N691">
        <v>6.5</v>
      </c>
      <c r="O691">
        <v>120</v>
      </c>
      <c r="P691">
        <v>4</v>
      </c>
      <c r="Q691" t="s">
        <v>73</v>
      </c>
      <c r="R691">
        <v>12</v>
      </c>
      <c r="S691">
        <v>12</v>
      </c>
      <c r="T691">
        <v>1</v>
      </c>
      <c r="U691">
        <v>3840</v>
      </c>
      <c r="V691">
        <v>1644</v>
      </c>
      <c r="W691" t="str" cm="1">
        <f t="array" ref="W691">_xlfn.IFS(smartphones_data_clean!C691&gt;Quartile!$A$4,"💎 Ultra Premium Brand",smartphones_data_clean!C691&gt;Quartile!$A$3,"🪙 Premium Brand",smartphones_data_clean!C691&gt;Quartile!$A$2,"🔥Affordable Brand",TRUE,"✨ Bronze Brand")</f>
        <v>💎 Ultra Premium Brand</v>
      </c>
      <c r="X691" t="str" cm="1">
        <f t="array" ref="X691">_xlfn.IFS(D691&lt;=Quartile!$D$2,"Low rating",D691&lt;=Quartile!$D$3,"Medium rating",D691&lt;=Quartile!$D$4,"High rating",TRUE,"Extra High Rating")</f>
        <v>Medium rating</v>
      </c>
      <c r="Y691">
        <f t="shared" si="20"/>
        <v>1115.3499999999999</v>
      </c>
      <c r="Z691" s="14">
        <f t="shared" si="21"/>
        <v>1.1995590449559043E-2</v>
      </c>
    </row>
    <row r="692" spans="1:26" x14ac:dyDescent="0.25">
      <c r="A692" t="s">
        <v>761</v>
      </c>
      <c r="B692" t="s">
        <v>764</v>
      </c>
      <c r="C692">
        <v>27999</v>
      </c>
      <c r="D692" s="1">
        <v>7.5</v>
      </c>
      <c r="E692">
        <v>0</v>
      </c>
      <c r="F692" t="s">
        <v>72</v>
      </c>
      <c r="G692">
        <v>8</v>
      </c>
      <c r="H692">
        <v>2</v>
      </c>
      <c r="I692" s="2">
        <v>3600</v>
      </c>
      <c r="J692">
        <v>1</v>
      </c>
      <c r="K692">
        <v>18</v>
      </c>
      <c r="L692">
        <v>4</v>
      </c>
      <c r="M692">
        <v>128</v>
      </c>
      <c r="N692">
        <v>6</v>
      </c>
      <c r="O692">
        <v>90</v>
      </c>
      <c r="P692">
        <v>3</v>
      </c>
      <c r="Q692" t="s">
        <v>73</v>
      </c>
      <c r="R692">
        <v>12</v>
      </c>
      <c r="S692">
        <v>8</v>
      </c>
      <c r="T692">
        <v>1</v>
      </c>
      <c r="U692">
        <v>2520</v>
      </c>
      <c r="V692">
        <v>1080</v>
      </c>
      <c r="W692" t="str" cm="1">
        <f t="array" ref="W692">_xlfn.IFS(smartphones_data_clean!C692&gt;Quartile!$A$4,"💎 Ultra Premium Brand",smartphones_data_clean!C692&gt;Quartile!$A$3,"🪙 Premium Brand",smartphones_data_clean!C692&gt;Quartile!$A$2,"🔥Affordable Brand",TRUE,"✨ Bronze Brand")</f>
        <v>🪙 Premium Brand</v>
      </c>
      <c r="X692" t="str" cm="1">
        <f t="array" ref="X692">_xlfn.IFS(D692&lt;=Quartile!$D$2,"Low rating",D692&lt;=Quartile!$D$3,"Medium rating",D692&lt;=Quartile!$D$4,"High rating",TRUE,"Extra High Rating")</f>
        <v>Low rating</v>
      </c>
      <c r="Y692">
        <f t="shared" si="20"/>
        <v>753.99999999999989</v>
      </c>
      <c r="Z692" s="14">
        <f t="shared" si="21"/>
        <v>2.6929533197614198E-2</v>
      </c>
    </row>
    <row r="693" spans="1:26" x14ac:dyDescent="0.25">
      <c r="A693" t="s">
        <v>761</v>
      </c>
      <c r="B693" t="s">
        <v>765</v>
      </c>
      <c r="C693">
        <v>30990</v>
      </c>
      <c r="D693" s="1">
        <v>7.8</v>
      </c>
      <c r="E693">
        <v>1</v>
      </c>
      <c r="F693" t="s">
        <v>72</v>
      </c>
      <c r="G693">
        <v>8</v>
      </c>
      <c r="H693">
        <v>2</v>
      </c>
      <c r="I693" s="2">
        <v>4500</v>
      </c>
      <c r="J693">
        <v>1</v>
      </c>
      <c r="K693">
        <v>30</v>
      </c>
      <c r="L693">
        <v>6</v>
      </c>
      <c r="M693">
        <v>64</v>
      </c>
      <c r="N693">
        <v>6</v>
      </c>
      <c r="O693">
        <v>60</v>
      </c>
      <c r="P693">
        <v>3</v>
      </c>
      <c r="Q693" t="s">
        <v>73</v>
      </c>
      <c r="R693">
        <v>12</v>
      </c>
      <c r="S693">
        <v>8</v>
      </c>
      <c r="T693">
        <v>1</v>
      </c>
      <c r="U693">
        <v>2520</v>
      </c>
      <c r="V693">
        <v>1080</v>
      </c>
      <c r="W693" t="str" cm="1">
        <f t="array" ref="W693">_xlfn.IFS(smartphones_data_clean!C693&gt;Quartile!$A$4,"💎 Ultra Premium Brand",smartphones_data_clean!C693&gt;Quartile!$A$3,"🪙 Premium Brand",smartphones_data_clean!C693&gt;Quartile!$A$2,"🔥Affordable Brand",TRUE,"✨ Bronze Brand")</f>
        <v>🪙 Premium Brand</v>
      </c>
      <c r="X693" t="str" cm="1">
        <f t="array" ref="X693">_xlfn.IFS(D693&lt;=Quartile!$D$2,"Low rating",D693&lt;=Quartile!$D$3,"Medium rating",D693&lt;=Quartile!$D$4,"High rating",TRUE,"Extra High Rating")</f>
        <v>Medium rating</v>
      </c>
      <c r="Y693">
        <f t="shared" si="20"/>
        <v>921.3</v>
      </c>
      <c r="Z693" s="14">
        <f t="shared" si="21"/>
        <v>2.9728944820909969E-2</v>
      </c>
    </row>
    <row r="694" spans="1:26" x14ac:dyDescent="0.25">
      <c r="A694" t="s">
        <v>761</v>
      </c>
      <c r="B694" t="s">
        <v>766</v>
      </c>
      <c r="C694">
        <v>69990</v>
      </c>
      <c r="D694" s="1">
        <v>8.6</v>
      </c>
      <c r="E694">
        <v>1</v>
      </c>
      <c r="F694" t="s">
        <v>72</v>
      </c>
      <c r="G694">
        <v>8</v>
      </c>
      <c r="H694">
        <v>2.84</v>
      </c>
      <c r="I694" s="2">
        <v>4000</v>
      </c>
      <c r="J694">
        <v>1</v>
      </c>
      <c r="K694">
        <v>21</v>
      </c>
      <c r="L694">
        <v>8</v>
      </c>
      <c r="M694">
        <v>128</v>
      </c>
      <c r="N694">
        <v>6.1</v>
      </c>
      <c r="O694">
        <v>120</v>
      </c>
      <c r="P694">
        <v>3</v>
      </c>
      <c r="Q694" t="s">
        <v>73</v>
      </c>
      <c r="R694">
        <v>12</v>
      </c>
      <c r="S694">
        <v>8</v>
      </c>
      <c r="T694">
        <v>1</v>
      </c>
      <c r="U694">
        <v>2520</v>
      </c>
      <c r="V694">
        <v>1080</v>
      </c>
      <c r="W694" t="str" cm="1">
        <f t="array" ref="W694">_xlfn.IFS(smartphones_data_clean!C694&gt;Quartile!$A$4,"💎 Ultra Premium Brand",smartphones_data_clean!C694&gt;Quartile!$A$3,"🪙 Premium Brand",smartphones_data_clean!C694&gt;Quartile!$A$2,"🔥Affordable Brand",TRUE,"✨ Bronze Brand")</f>
        <v>💎 Ultra Premium Brand</v>
      </c>
      <c r="X694" t="str" cm="1">
        <f t="array" ref="X694">_xlfn.IFS(D694&lt;=Quartile!$D$2,"Low rating",D694&lt;=Quartile!$D$3,"Medium rating",D694&lt;=Quartile!$D$4,"High rating",TRUE,"Extra High Rating")</f>
        <v>Extra High Rating</v>
      </c>
      <c r="Y694">
        <f t="shared" si="20"/>
        <v>836.81000000000006</v>
      </c>
      <c r="Z694" s="14">
        <f t="shared" si="21"/>
        <v>1.1956136590941564E-2</v>
      </c>
    </row>
    <row r="695" spans="1:26" x14ac:dyDescent="0.25">
      <c r="A695" t="s">
        <v>761</v>
      </c>
      <c r="B695" t="s">
        <v>767</v>
      </c>
      <c r="C695">
        <v>82199</v>
      </c>
      <c r="D695" s="1">
        <v>8.9</v>
      </c>
      <c r="E695">
        <v>1</v>
      </c>
      <c r="F695" t="s">
        <v>72</v>
      </c>
      <c r="G695">
        <v>8</v>
      </c>
      <c r="H695">
        <v>3</v>
      </c>
      <c r="I695" s="2">
        <v>5000</v>
      </c>
      <c r="J695">
        <v>1</v>
      </c>
      <c r="K695">
        <v>30</v>
      </c>
      <c r="L695">
        <v>8</v>
      </c>
      <c r="M695">
        <v>256</v>
      </c>
      <c r="N695">
        <v>6.1</v>
      </c>
      <c r="O695">
        <v>120</v>
      </c>
      <c r="P695">
        <v>3</v>
      </c>
      <c r="Q695" t="s">
        <v>73</v>
      </c>
      <c r="R695">
        <v>12</v>
      </c>
      <c r="S695">
        <v>12</v>
      </c>
      <c r="T695">
        <v>1</v>
      </c>
      <c r="U695">
        <v>2520</v>
      </c>
      <c r="V695">
        <v>1080</v>
      </c>
      <c r="W695" t="str" cm="1">
        <f t="array" ref="W695">_xlfn.IFS(smartphones_data_clean!C695&gt;Quartile!$A$4,"💎 Ultra Premium Brand",smartphones_data_clean!C695&gt;Quartile!$A$3,"🪙 Premium Brand",smartphones_data_clean!C695&gt;Quartile!$A$2,"🔥Affordable Brand",TRUE,"✨ Bronze Brand")</f>
        <v>💎 Ultra Premium Brand</v>
      </c>
      <c r="X695" t="str" cm="1">
        <f t="array" ref="X695">_xlfn.IFS(D695&lt;=Quartile!$D$2,"Low rating",D695&lt;=Quartile!$D$3,"Medium rating",D695&lt;=Quartile!$D$4,"High rating",TRUE,"Extra High Rating")</f>
        <v>Extra High Rating</v>
      </c>
      <c r="Y695">
        <f t="shared" si="20"/>
        <v>1063.3499999999999</v>
      </c>
      <c r="Z695" s="14">
        <f t="shared" si="21"/>
        <v>1.2936288762637013E-2</v>
      </c>
    </row>
    <row r="696" spans="1:26" x14ac:dyDescent="0.25">
      <c r="A696" t="s">
        <v>761</v>
      </c>
      <c r="B696" t="s">
        <v>768</v>
      </c>
      <c r="C696">
        <v>19990</v>
      </c>
      <c r="D696" s="1">
        <v>8</v>
      </c>
      <c r="E696">
        <v>0</v>
      </c>
      <c r="F696" t="s">
        <v>72</v>
      </c>
      <c r="G696">
        <v>8</v>
      </c>
      <c r="H696">
        <v>2</v>
      </c>
      <c r="I696" s="2">
        <v>5000</v>
      </c>
      <c r="J696">
        <v>1</v>
      </c>
      <c r="K696">
        <v>33</v>
      </c>
      <c r="L696">
        <v>8</v>
      </c>
      <c r="M696">
        <v>128</v>
      </c>
      <c r="N696">
        <v>6.5</v>
      </c>
      <c r="O696">
        <v>120</v>
      </c>
      <c r="P696">
        <v>2</v>
      </c>
      <c r="Q696" t="s">
        <v>73</v>
      </c>
      <c r="R696">
        <v>50</v>
      </c>
      <c r="S696">
        <v>16</v>
      </c>
      <c r="T696">
        <v>1</v>
      </c>
      <c r="U696">
        <v>2400</v>
      </c>
      <c r="V696">
        <v>1080</v>
      </c>
      <c r="W696" t="str" cm="1">
        <f t="array" ref="W696">_xlfn.IFS(smartphones_data_clean!C696&gt;Quartile!$A$4,"💎 Ultra Premium Brand",smartphones_data_clean!C696&gt;Quartile!$A$3,"🪙 Premium Brand",smartphones_data_clean!C696&gt;Quartile!$A$2,"🔥Affordable Brand",TRUE,"✨ Bronze Brand")</f>
        <v>🔥Affordable Brand</v>
      </c>
      <c r="X696" t="str" cm="1">
        <f t="array" ref="X696">_xlfn.IFS(D696&lt;=Quartile!$D$2,"Low rating",D696&lt;=Quartile!$D$3,"Medium rating",D696&lt;=Quartile!$D$4,"High rating",TRUE,"Extra High Rating")</f>
        <v>High rating</v>
      </c>
      <c r="Y696">
        <f t="shared" si="20"/>
        <v>1037.8</v>
      </c>
      <c r="Z696" s="14">
        <f t="shared" si="21"/>
        <v>5.1915957978989492E-2</v>
      </c>
    </row>
    <row r="697" spans="1:26" x14ac:dyDescent="0.25">
      <c r="A697" t="s">
        <v>761</v>
      </c>
      <c r="B697" t="s">
        <v>769</v>
      </c>
      <c r="C697">
        <v>15990</v>
      </c>
      <c r="D697" s="1">
        <v>7.3</v>
      </c>
      <c r="E697">
        <v>0</v>
      </c>
      <c r="F697" t="s">
        <v>83</v>
      </c>
      <c r="G697">
        <v>8</v>
      </c>
      <c r="H697">
        <v>2.2999999999999998</v>
      </c>
      <c r="I697" s="2">
        <v>4000</v>
      </c>
      <c r="J697">
        <v>1</v>
      </c>
      <c r="K697">
        <v>33</v>
      </c>
      <c r="L697">
        <v>4</v>
      </c>
      <c r="M697">
        <v>64</v>
      </c>
      <c r="N697">
        <v>6.2</v>
      </c>
      <c r="O697">
        <v>60</v>
      </c>
      <c r="P697">
        <v>3</v>
      </c>
      <c r="Q697" t="s">
        <v>73</v>
      </c>
      <c r="R697">
        <v>13</v>
      </c>
      <c r="S697">
        <v>8</v>
      </c>
      <c r="T697">
        <v>1</v>
      </c>
      <c r="U697">
        <v>1680</v>
      </c>
      <c r="V697">
        <v>720</v>
      </c>
      <c r="W697" t="str" cm="1">
        <f t="array" ref="W697">_xlfn.IFS(smartphones_data_clean!C697&gt;Quartile!$A$4,"💎 Ultra Premium Brand",smartphones_data_clean!C697&gt;Quartile!$A$3,"🪙 Premium Brand",smartphones_data_clean!C697&gt;Quartile!$A$2,"🔥Affordable Brand",TRUE,"✨ Bronze Brand")</f>
        <v>🔥Affordable Brand</v>
      </c>
      <c r="X697" t="str" cm="1">
        <f t="array" ref="X697">_xlfn.IFS(D697&lt;=Quartile!$D$2,"Low rating",D697&lt;=Quartile!$D$3,"Medium rating",D697&lt;=Quartile!$D$4,"High rating",TRUE,"Extra High Rating")</f>
        <v>Low rating</v>
      </c>
      <c r="Y697">
        <f t="shared" si="20"/>
        <v>821.27499999999986</v>
      </c>
      <c r="Z697" s="14">
        <f t="shared" si="21"/>
        <v>5.1361788617886171E-2</v>
      </c>
    </row>
    <row r="698" spans="1:26" x14ac:dyDescent="0.25">
      <c r="A698" t="s">
        <v>761</v>
      </c>
      <c r="B698" t="s">
        <v>770</v>
      </c>
      <c r="C698">
        <v>134999</v>
      </c>
      <c r="D698" s="1">
        <v>7.7383333333333342</v>
      </c>
      <c r="E698">
        <v>1</v>
      </c>
      <c r="F698" t="s">
        <v>72</v>
      </c>
      <c r="G698">
        <v>8</v>
      </c>
      <c r="H698">
        <v>2.84</v>
      </c>
      <c r="I698" s="2">
        <v>4500</v>
      </c>
      <c r="J698">
        <v>1</v>
      </c>
      <c r="K698">
        <v>30</v>
      </c>
      <c r="L698">
        <v>12</v>
      </c>
      <c r="M698">
        <v>512</v>
      </c>
      <c r="N698">
        <v>6.5</v>
      </c>
      <c r="O698">
        <v>120</v>
      </c>
      <c r="P698">
        <v>3</v>
      </c>
      <c r="Q698" t="s">
        <v>73</v>
      </c>
      <c r="R698">
        <v>12</v>
      </c>
      <c r="S698">
        <v>8</v>
      </c>
      <c r="T698">
        <v>1</v>
      </c>
      <c r="U698">
        <v>3840</v>
      </c>
      <c r="V698">
        <v>1644</v>
      </c>
      <c r="W698" t="str" cm="1">
        <f t="array" ref="W698">_xlfn.IFS(smartphones_data_clean!C698&gt;Quartile!$A$4,"💎 Ultra Premium Brand",smartphones_data_clean!C698&gt;Quartile!$A$3,"🪙 Premium Brand",smartphones_data_clean!C698&gt;Quartile!$A$2,"🔥Affordable Brand",TRUE,"✨ Bronze Brand")</f>
        <v>💎 Ultra Premium Brand</v>
      </c>
      <c r="X698" t="str" cm="1">
        <f t="array" ref="X698">_xlfn.IFS(D698&lt;=Quartile!$D$2,"Low rating",D698&lt;=Quartile!$D$3,"Medium rating",D698&lt;=Quartile!$D$4,"High rating",TRUE,"Extra High Rating")</f>
        <v>Medium rating</v>
      </c>
      <c r="Y698">
        <f t="shared" si="20"/>
        <v>1015.31</v>
      </c>
      <c r="Z698" s="14">
        <f t="shared" si="21"/>
        <v>7.5208705249668511E-3</v>
      </c>
    </row>
    <row r="699" spans="1:26" x14ac:dyDescent="0.25">
      <c r="A699" t="s">
        <v>771</v>
      </c>
      <c r="B699" t="s">
        <v>772</v>
      </c>
      <c r="C699">
        <v>8990</v>
      </c>
      <c r="D699" s="1">
        <v>6</v>
      </c>
      <c r="E699">
        <v>0</v>
      </c>
      <c r="F699" t="s">
        <v>83</v>
      </c>
      <c r="G699">
        <v>8</v>
      </c>
      <c r="H699">
        <v>2</v>
      </c>
      <c r="I699" s="2">
        <v>3000</v>
      </c>
      <c r="J699">
        <v>1</v>
      </c>
      <c r="K699">
        <v>10</v>
      </c>
      <c r="L699">
        <v>3</v>
      </c>
      <c r="M699">
        <v>32</v>
      </c>
      <c r="N699">
        <v>6</v>
      </c>
      <c r="O699">
        <v>60</v>
      </c>
      <c r="P699">
        <v>1</v>
      </c>
      <c r="Q699" t="s">
        <v>73</v>
      </c>
      <c r="R699">
        <v>13</v>
      </c>
      <c r="S699">
        <v>5</v>
      </c>
      <c r="T699">
        <v>1</v>
      </c>
      <c r="U699">
        <v>1440</v>
      </c>
      <c r="V699">
        <v>720</v>
      </c>
      <c r="W699" t="str" cm="1">
        <f t="array" ref="W699">_xlfn.IFS(smartphones_data_clean!C699&gt;Quartile!$A$4,"💎 Ultra Premium Brand",smartphones_data_clean!C699&gt;Quartile!$A$3,"🪙 Premium Brand",smartphones_data_clean!C699&gt;Quartile!$A$2,"🔥Affordable Brand",TRUE,"✨ Bronze Brand")</f>
        <v>✨ Bronze Brand</v>
      </c>
      <c r="X699" t="str" cm="1">
        <f t="array" ref="X699">_xlfn.IFS(D699&lt;=Quartile!$D$2,"Low rating",D699&lt;=Quartile!$D$3,"Medium rating",D699&lt;=Quartile!$D$4,"High rating",TRUE,"Extra High Rating")</f>
        <v>Low rating</v>
      </c>
      <c r="Y699">
        <f t="shared" si="20"/>
        <v>612.29999999999995</v>
      </c>
      <c r="Z699" s="14">
        <f t="shared" si="21"/>
        <v>6.8109010011123461E-2</v>
      </c>
    </row>
    <row r="700" spans="1:26" x14ac:dyDescent="0.25">
      <c r="A700" t="s">
        <v>773</v>
      </c>
      <c r="B700" t="s">
        <v>774</v>
      </c>
      <c r="C700">
        <v>11499</v>
      </c>
      <c r="D700" s="1">
        <v>7.5</v>
      </c>
      <c r="E700">
        <v>0</v>
      </c>
      <c r="F700" t="s">
        <v>83</v>
      </c>
      <c r="G700">
        <v>8</v>
      </c>
      <c r="H700">
        <v>2</v>
      </c>
      <c r="I700" s="2">
        <v>5000</v>
      </c>
      <c r="J700">
        <v>1</v>
      </c>
      <c r="K700">
        <v>18</v>
      </c>
      <c r="L700">
        <v>4</v>
      </c>
      <c r="M700">
        <v>128</v>
      </c>
      <c r="N700">
        <v>6.8</v>
      </c>
      <c r="O700">
        <v>90</v>
      </c>
      <c r="P700">
        <v>3</v>
      </c>
      <c r="Q700" t="s">
        <v>73</v>
      </c>
      <c r="R700">
        <v>48</v>
      </c>
      <c r="S700">
        <v>16</v>
      </c>
      <c r="T700">
        <v>0</v>
      </c>
      <c r="U700">
        <v>2460</v>
      </c>
      <c r="V700">
        <v>1080</v>
      </c>
      <c r="W700" t="str" cm="1">
        <f t="array" ref="W700">_xlfn.IFS(smartphones_data_clean!C700&gt;Quartile!$A$4,"💎 Ultra Premium Brand",smartphones_data_clean!C700&gt;Quartile!$A$3,"🪙 Premium Brand",smartphones_data_clean!C700&gt;Quartile!$A$2,"🔥Affordable Brand",TRUE,"✨ Bronze Brand")</f>
        <v>✨ Bronze Brand</v>
      </c>
      <c r="X700" t="str" cm="1">
        <f t="array" ref="X700">_xlfn.IFS(D700&lt;=Quartile!$D$2,"Low rating",D700&lt;=Quartile!$D$3,"Medium rating",D700&lt;=Quartile!$D$4,"High rating",TRUE,"Extra High Rating")</f>
        <v>Low rating</v>
      </c>
      <c r="Y700">
        <f t="shared" si="20"/>
        <v>1033.9999999999998</v>
      </c>
      <c r="Z700" s="14">
        <f t="shared" si="21"/>
        <v>8.9920862683711605E-2</v>
      </c>
    </row>
    <row r="701" spans="1:26" x14ac:dyDescent="0.25">
      <c r="A701" t="s">
        <v>773</v>
      </c>
      <c r="B701" t="s">
        <v>775</v>
      </c>
      <c r="C701">
        <v>14746</v>
      </c>
      <c r="D701" s="1">
        <v>7.9</v>
      </c>
      <c r="E701">
        <v>0</v>
      </c>
      <c r="F701" t="s">
        <v>83</v>
      </c>
      <c r="G701">
        <v>8</v>
      </c>
      <c r="H701">
        <v>2</v>
      </c>
      <c r="I701" s="2">
        <v>5000</v>
      </c>
      <c r="J701">
        <v>1</v>
      </c>
      <c r="K701">
        <v>18</v>
      </c>
      <c r="L701">
        <v>6</v>
      </c>
      <c r="M701">
        <v>128</v>
      </c>
      <c r="N701">
        <v>6.8</v>
      </c>
      <c r="O701">
        <v>60</v>
      </c>
      <c r="P701">
        <v>3</v>
      </c>
      <c r="Q701" t="s">
        <v>73</v>
      </c>
      <c r="R701">
        <v>64</v>
      </c>
      <c r="S701">
        <v>16</v>
      </c>
      <c r="T701">
        <v>1</v>
      </c>
      <c r="U701">
        <v>2460</v>
      </c>
      <c r="V701">
        <v>1080</v>
      </c>
      <c r="W701" t="str" cm="1">
        <f t="array" ref="W701">_xlfn.IFS(smartphones_data_clean!C701&gt;Quartile!$A$4,"💎 Ultra Premium Brand",smartphones_data_clean!C701&gt;Quartile!$A$3,"🪙 Premium Brand",smartphones_data_clean!C701&gt;Quartile!$A$2,"🔥Affordable Brand",TRUE,"✨ Bronze Brand")</f>
        <v>🔥Affordable Brand</v>
      </c>
      <c r="X701" t="str" cm="1">
        <f t="array" ref="X701">_xlfn.IFS(D701&lt;=Quartile!$D$2,"Low rating",D701&lt;=Quartile!$D$3,"Medium rating",D701&lt;=Quartile!$D$4,"High rating",TRUE,"Extra High Rating")</f>
        <v>Medium rating</v>
      </c>
      <c r="Y701">
        <f t="shared" si="20"/>
        <v>1032.8999999999999</v>
      </c>
      <c r="Z701" s="14">
        <f t="shared" si="21"/>
        <v>7.0046114200461126E-2</v>
      </c>
    </row>
    <row r="702" spans="1:26" x14ac:dyDescent="0.25">
      <c r="A702" t="s">
        <v>773</v>
      </c>
      <c r="B702" t="s">
        <v>776</v>
      </c>
      <c r="C702">
        <v>14999</v>
      </c>
      <c r="D702" s="1">
        <v>7.7</v>
      </c>
      <c r="E702">
        <v>0</v>
      </c>
      <c r="F702" t="s">
        <v>83</v>
      </c>
      <c r="G702">
        <v>8</v>
      </c>
      <c r="H702">
        <v>2</v>
      </c>
      <c r="I702" s="2">
        <v>5000</v>
      </c>
      <c r="J702">
        <v>1</v>
      </c>
      <c r="K702">
        <v>18</v>
      </c>
      <c r="L702">
        <v>6</v>
      </c>
      <c r="M702">
        <v>128</v>
      </c>
      <c r="N702">
        <v>6.8</v>
      </c>
      <c r="O702">
        <v>90</v>
      </c>
      <c r="P702">
        <v>3</v>
      </c>
      <c r="Q702" t="s">
        <v>73</v>
      </c>
      <c r="R702">
        <v>48</v>
      </c>
      <c r="S702">
        <v>32</v>
      </c>
      <c r="T702">
        <v>0</v>
      </c>
      <c r="U702">
        <v>2400</v>
      </c>
      <c r="V702">
        <v>1080</v>
      </c>
      <c r="W702" t="str" cm="1">
        <f t="array" ref="W702">_xlfn.IFS(smartphones_data_clean!C702&gt;Quartile!$A$4,"💎 Ultra Premium Brand",smartphones_data_clean!C702&gt;Quartile!$A$3,"🪙 Premium Brand",smartphones_data_clean!C702&gt;Quartile!$A$2,"🔥Affordable Brand",TRUE,"✨ Bronze Brand")</f>
        <v>🔥Affordable Brand</v>
      </c>
      <c r="X702" t="str" cm="1">
        <f t="array" ref="X702">_xlfn.IFS(D702&lt;=Quartile!$D$2,"Low rating",D702&lt;=Quartile!$D$3,"Medium rating",D702&lt;=Quartile!$D$4,"High rating",TRUE,"Extra High Rating")</f>
        <v>Medium rating</v>
      </c>
      <c r="Y702">
        <f t="shared" si="20"/>
        <v>1034.3999999999999</v>
      </c>
      <c r="Z702" s="14">
        <f t="shared" si="21"/>
        <v>6.8964597639842654E-2</v>
      </c>
    </row>
    <row r="703" spans="1:26" x14ac:dyDescent="0.25">
      <c r="A703" t="s">
        <v>773</v>
      </c>
      <c r="B703" t="s">
        <v>777</v>
      </c>
      <c r="C703">
        <v>17990</v>
      </c>
      <c r="D703" s="1">
        <v>8.1</v>
      </c>
      <c r="E703">
        <v>0</v>
      </c>
      <c r="F703" t="s">
        <v>83</v>
      </c>
      <c r="G703">
        <v>8</v>
      </c>
      <c r="H703">
        <v>2.0499999999999998</v>
      </c>
      <c r="I703" s="2">
        <v>5000</v>
      </c>
      <c r="J703">
        <v>1</v>
      </c>
      <c r="K703">
        <v>33</v>
      </c>
      <c r="L703">
        <v>8</v>
      </c>
      <c r="M703">
        <v>128</v>
      </c>
      <c r="N703">
        <v>6.8</v>
      </c>
      <c r="O703">
        <v>120</v>
      </c>
      <c r="P703">
        <v>3</v>
      </c>
      <c r="Q703" t="s">
        <v>73</v>
      </c>
      <c r="R703">
        <v>64</v>
      </c>
      <c r="S703">
        <v>32</v>
      </c>
      <c r="T703">
        <v>0</v>
      </c>
      <c r="U703">
        <v>2460</v>
      </c>
      <c r="V703">
        <v>1080</v>
      </c>
      <c r="W703" t="str" cm="1">
        <f t="array" ref="W703">_xlfn.IFS(smartphones_data_clean!C703&gt;Quartile!$A$4,"💎 Ultra Premium Brand",smartphones_data_clean!C703&gt;Quartile!$A$3,"🪙 Premium Brand",smartphones_data_clean!C703&gt;Quartile!$A$2,"🔥Affordable Brand",TRUE,"✨ Bronze Brand")</f>
        <v>🔥Affordable Brand</v>
      </c>
      <c r="X703" t="str" cm="1">
        <f t="array" ref="X703">_xlfn.IFS(D703&lt;=Quartile!$D$2,"Low rating",D703&lt;=Quartile!$D$3,"Medium rating",D703&lt;=Quartile!$D$4,"High rating",TRUE,"Extra High Rating")</f>
        <v>High rating</v>
      </c>
      <c r="Y703">
        <f t="shared" si="20"/>
        <v>1037.8125</v>
      </c>
      <c r="Z703" s="14">
        <f t="shared" si="21"/>
        <v>5.7688299055030576E-2</v>
      </c>
    </row>
    <row r="704" spans="1:26" x14ac:dyDescent="0.25">
      <c r="A704" t="s">
        <v>773</v>
      </c>
      <c r="B704" t="s">
        <v>778</v>
      </c>
      <c r="C704">
        <v>21999</v>
      </c>
      <c r="D704" s="1">
        <v>8.1999999999999993</v>
      </c>
      <c r="E704">
        <v>1</v>
      </c>
      <c r="F704" t="s">
        <v>76</v>
      </c>
      <c r="G704">
        <v>8</v>
      </c>
      <c r="H704">
        <v>2.4</v>
      </c>
      <c r="I704" s="2">
        <v>5000</v>
      </c>
      <c r="J704">
        <v>1</v>
      </c>
      <c r="K704">
        <v>33</v>
      </c>
      <c r="L704">
        <v>8</v>
      </c>
      <c r="M704">
        <v>128</v>
      </c>
      <c r="N704">
        <v>6.8</v>
      </c>
      <c r="O704">
        <v>120</v>
      </c>
      <c r="P704">
        <v>3</v>
      </c>
      <c r="Q704" t="s">
        <v>73</v>
      </c>
      <c r="R704">
        <v>64</v>
      </c>
      <c r="S704">
        <v>16</v>
      </c>
      <c r="T704">
        <v>0</v>
      </c>
      <c r="U704">
        <v>2460</v>
      </c>
      <c r="V704">
        <v>1080</v>
      </c>
      <c r="W704" t="str" cm="1">
        <f t="array" ref="W704">_xlfn.IFS(smartphones_data_clean!C704&gt;Quartile!$A$4,"💎 Ultra Premium Brand",smartphones_data_clean!C704&gt;Quartile!$A$3,"🪙 Premium Brand",smartphones_data_clean!C704&gt;Quartile!$A$2,"🔥Affordable Brand",TRUE,"✨ Bronze Brand")</f>
        <v>🪙 Premium Brand</v>
      </c>
      <c r="X704" t="str" cm="1">
        <f t="array" ref="X704">_xlfn.IFS(D704&lt;=Quartile!$D$2,"Low rating",D704&lt;=Quartile!$D$3,"Medium rating",D704&lt;=Quartile!$D$4,"High rating",TRUE,"Extra High Rating")</f>
        <v>High rating</v>
      </c>
      <c r="Y704">
        <f t="shared" si="20"/>
        <v>1037.8999999999999</v>
      </c>
      <c r="Z704" s="14">
        <f t="shared" si="21"/>
        <v>4.7179417246238461E-2</v>
      </c>
    </row>
    <row r="705" spans="1:26" x14ac:dyDescent="0.25">
      <c r="A705" t="s">
        <v>773</v>
      </c>
      <c r="B705" t="s">
        <v>779</v>
      </c>
      <c r="C705">
        <v>17999</v>
      </c>
      <c r="D705" s="1">
        <v>8.4</v>
      </c>
      <c r="E705">
        <v>0</v>
      </c>
      <c r="F705" t="s">
        <v>83</v>
      </c>
      <c r="G705">
        <v>8</v>
      </c>
      <c r="H705">
        <v>2.0499999999999998</v>
      </c>
      <c r="I705" s="2">
        <v>5000</v>
      </c>
      <c r="J705">
        <v>1</v>
      </c>
      <c r="K705">
        <v>33</v>
      </c>
      <c r="L705">
        <v>8</v>
      </c>
      <c r="M705">
        <v>128</v>
      </c>
      <c r="N705">
        <v>6.8</v>
      </c>
      <c r="O705">
        <v>120</v>
      </c>
      <c r="P705">
        <v>3</v>
      </c>
      <c r="Q705" t="s">
        <v>73</v>
      </c>
      <c r="R705">
        <v>64</v>
      </c>
      <c r="S705">
        <v>32</v>
      </c>
      <c r="T705">
        <v>1</v>
      </c>
      <c r="U705">
        <v>2460</v>
      </c>
      <c r="V705">
        <v>1080</v>
      </c>
      <c r="W705" t="str" cm="1">
        <f t="array" ref="W705">_xlfn.IFS(smartphones_data_clean!C705&gt;Quartile!$A$4,"💎 Ultra Premium Brand",smartphones_data_clean!C705&gt;Quartile!$A$3,"🪙 Premium Brand",smartphones_data_clean!C705&gt;Quartile!$A$2,"🔥Affordable Brand",TRUE,"✨ Bronze Brand")</f>
        <v>🔥Affordable Brand</v>
      </c>
      <c r="X705" t="str" cm="1">
        <f t="array" ref="X705">_xlfn.IFS(D705&lt;=Quartile!$D$2,"Low rating",D705&lt;=Quartile!$D$3,"Medium rating",D705&lt;=Quartile!$D$4,"High rating",TRUE,"Extra High Rating")</f>
        <v>High rating</v>
      </c>
      <c r="Y705">
        <f t="shared" si="20"/>
        <v>1037.8125</v>
      </c>
      <c r="Z705" s="14">
        <f t="shared" si="21"/>
        <v>5.7659453302961274E-2</v>
      </c>
    </row>
    <row r="706" spans="1:26" x14ac:dyDescent="0.25">
      <c r="A706" t="s">
        <v>773</v>
      </c>
      <c r="B706" t="s">
        <v>780</v>
      </c>
      <c r="C706">
        <v>20999</v>
      </c>
      <c r="D706" s="1">
        <v>7.9</v>
      </c>
      <c r="E706">
        <v>1</v>
      </c>
      <c r="F706" t="s">
        <v>76</v>
      </c>
      <c r="G706">
        <v>8</v>
      </c>
      <c r="H706">
        <v>2.2000000000000002</v>
      </c>
      <c r="I706" s="2">
        <v>5000</v>
      </c>
      <c r="J706">
        <v>1</v>
      </c>
      <c r="K706">
        <v>33</v>
      </c>
      <c r="L706">
        <v>6</v>
      </c>
      <c r="M706">
        <v>128</v>
      </c>
      <c r="N706">
        <v>6.83</v>
      </c>
      <c r="O706">
        <v>120</v>
      </c>
      <c r="P706">
        <v>3</v>
      </c>
      <c r="Q706" t="s">
        <v>73</v>
      </c>
      <c r="R706">
        <v>50</v>
      </c>
      <c r="S706">
        <v>16</v>
      </c>
      <c r="T706">
        <v>0</v>
      </c>
      <c r="U706">
        <v>2460</v>
      </c>
      <c r="V706">
        <v>1080</v>
      </c>
      <c r="W706" t="str" cm="1">
        <f t="array" ref="W706">_xlfn.IFS(smartphones_data_clean!C706&gt;Quartile!$A$4,"💎 Ultra Premium Brand",smartphones_data_clean!C706&gt;Quartile!$A$3,"🪙 Premium Brand",smartphones_data_clean!C706&gt;Quartile!$A$2,"🔥Affordable Brand",TRUE,"✨ Bronze Brand")</f>
        <v>🪙 Premium Brand</v>
      </c>
      <c r="X706" t="str" cm="1">
        <f t="array" ref="X706">_xlfn.IFS(D706&lt;=Quartile!$D$2,"Low rating",D706&lt;=Quartile!$D$3,"Medium rating",D706&lt;=Quartile!$D$4,"High rating",TRUE,"Extra High Rating")</f>
        <v>Medium rating</v>
      </c>
      <c r="Y706">
        <f t="shared" ref="Y706:Y769" si="22">((G706*0.1)+ (H706*0.25)+(I706*0.2)+(K706*0.1)+(L706*0.2)+(M706*0.2)+(O706*0.05))</f>
        <v>1037.45</v>
      </c>
      <c r="Z706" s="14">
        <f t="shared" ref="Z706:Z769" si="23">Y706/C706</f>
        <v>4.9404733558740893E-2</v>
      </c>
    </row>
    <row r="707" spans="1:26" x14ac:dyDescent="0.25">
      <c r="A707" t="s">
        <v>773</v>
      </c>
      <c r="B707" t="s">
        <v>781</v>
      </c>
      <c r="C707">
        <v>25999</v>
      </c>
      <c r="D707" s="1">
        <v>8.4</v>
      </c>
      <c r="E707">
        <v>0</v>
      </c>
      <c r="F707" t="s">
        <v>83</v>
      </c>
      <c r="G707">
        <v>8</v>
      </c>
      <c r="H707">
        <v>2.0499999999999998</v>
      </c>
      <c r="I707" s="2">
        <v>4700</v>
      </c>
      <c r="J707">
        <v>1</v>
      </c>
      <c r="K707">
        <v>33</v>
      </c>
      <c r="L707">
        <v>8</v>
      </c>
      <c r="M707">
        <v>256</v>
      </c>
      <c r="N707">
        <v>6.7</v>
      </c>
      <c r="O707">
        <v>90</v>
      </c>
      <c r="P707">
        <v>3</v>
      </c>
      <c r="Q707" t="s">
        <v>73</v>
      </c>
      <c r="R707">
        <v>50</v>
      </c>
      <c r="S707">
        <v>48</v>
      </c>
      <c r="T707">
        <v>0</v>
      </c>
      <c r="U707">
        <v>2340</v>
      </c>
      <c r="V707">
        <v>1080</v>
      </c>
      <c r="W707" t="str" cm="1">
        <f t="array" ref="W707">_xlfn.IFS(smartphones_data_clean!C707&gt;Quartile!$A$4,"💎 Ultra Premium Brand",smartphones_data_clean!C707&gt;Quartile!$A$3,"🪙 Premium Brand",smartphones_data_clean!C707&gt;Quartile!$A$2,"🔥Affordable Brand",TRUE,"✨ Bronze Brand")</f>
        <v>🪙 Premium Brand</v>
      </c>
      <c r="X707" t="str" cm="1">
        <f t="array" ref="X707">_xlfn.IFS(D707&lt;=Quartile!$D$2,"Low rating",D707&lt;=Quartile!$D$3,"Medium rating",D707&lt;=Quartile!$D$4,"High rating",TRUE,"Extra High Rating")</f>
        <v>High rating</v>
      </c>
      <c r="Y707">
        <f t="shared" si="22"/>
        <v>1001.9125</v>
      </c>
      <c r="Z707" s="14">
        <f t="shared" si="23"/>
        <v>3.8536578329935768E-2</v>
      </c>
    </row>
    <row r="708" spans="1:26" x14ac:dyDescent="0.25">
      <c r="A708" t="s">
        <v>773</v>
      </c>
      <c r="B708" t="s">
        <v>782</v>
      </c>
      <c r="C708">
        <v>22999</v>
      </c>
      <c r="D708" s="1">
        <v>8.4</v>
      </c>
      <c r="E708">
        <v>0</v>
      </c>
      <c r="F708" t="s">
        <v>83</v>
      </c>
      <c r="G708">
        <v>8</v>
      </c>
      <c r="H708">
        <v>2.0499999999999998</v>
      </c>
      <c r="I708" s="2">
        <v>5000</v>
      </c>
      <c r="J708">
        <v>1</v>
      </c>
      <c r="K708">
        <v>44</v>
      </c>
      <c r="L708">
        <v>8</v>
      </c>
      <c r="M708">
        <v>256</v>
      </c>
      <c r="N708">
        <v>6.7</v>
      </c>
      <c r="O708">
        <v>120</v>
      </c>
      <c r="P708">
        <v>4</v>
      </c>
      <c r="Q708" t="s">
        <v>73</v>
      </c>
      <c r="R708">
        <v>50</v>
      </c>
      <c r="S708">
        <v>48</v>
      </c>
      <c r="T708">
        <v>0</v>
      </c>
      <c r="U708">
        <v>2400</v>
      </c>
      <c r="V708">
        <v>1080</v>
      </c>
      <c r="W708" t="str" cm="1">
        <f t="array" ref="W708">_xlfn.IFS(smartphones_data_clean!C708&gt;Quartile!$A$4,"💎 Ultra Premium Brand",smartphones_data_clean!C708&gt;Quartile!$A$3,"🪙 Premium Brand",smartphones_data_clean!C708&gt;Quartile!$A$2,"🔥Affordable Brand",TRUE,"✨ Bronze Brand")</f>
        <v>🪙 Premium Brand</v>
      </c>
      <c r="X708" t="str" cm="1">
        <f t="array" ref="X708">_xlfn.IFS(D708&lt;=Quartile!$D$2,"Low rating",D708&lt;=Quartile!$D$3,"Medium rating",D708&lt;=Quartile!$D$4,"High rating",TRUE,"Extra High Rating")</f>
        <v>High rating</v>
      </c>
      <c r="Y708">
        <f t="shared" si="22"/>
        <v>1064.5125</v>
      </c>
      <c r="Z708" s="14">
        <f t="shared" si="23"/>
        <v>4.6285164572372715E-2</v>
      </c>
    </row>
    <row r="709" spans="1:26" x14ac:dyDescent="0.25">
      <c r="A709" t="s">
        <v>773</v>
      </c>
      <c r="B709" t="s">
        <v>783</v>
      </c>
      <c r="C709">
        <v>39999</v>
      </c>
      <c r="D709" s="1">
        <v>8.5</v>
      </c>
      <c r="E709">
        <v>1</v>
      </c>
      <c r="F709" t="s">
        <v>76</v>
      </c>
      <c r="G709">
        <v>8</v>
      </c>
      <c r="H709">
        <v>3.05</v>
      </c>
      <c r="I709" s="2">
        <v>5160</v>
      </c>
      <c r="J709">
        <v>1</v>
      </c>
      <c r="K709">
        <v>45</v>
      </c>
      <c r="L709">
        <v>8</v>
      </c>
      <c r="M709">
        <v>256</v>
      </c>
      <c r="N709">
        <v>6.8</v>
      </c>
      <c r="O709">
        <v>120</v>
      </c>
      <c r="P709">
        <v>3</v>
      </c>
      <c r="Q709" t="s">
        <v>73</v>
      </c>
      <c r="R709">
        <v>64</v>
      </c>
      <c r="S709">
        <v>32</v>
      </c>
      <c r="T709">
        <v>0</v>
      </c>
      <c r="U709">
        <v>2400</v>
      </c>
      <c r="V709">
        <v>1080</v>
      </c>
      <c r="W709" t="str" cm="1">
        <f t="array" ref="W709">_xlfn.IFS(smartphones_data_clean!C709&gt;Quartile!$A$4,"💎 Ultra Premium Brand",smartphones_data_clean!C709&gt;Quartile!$A$3,"🪙 Premium Brand",smartphones_data_clean!C709&gt;Quartile!$A$2,"🔥Affordable Brand",TRUE,"✨ Bronze Brand")</f>
        <v>💎 Ultra Premium Brand</v>
      </c>
      <c r="X709" t="str" cm="1">
        <f t="array" ref="X709">_xlfn.IFS(D709&lt;=Quartile!$D$2,"Low rating",D709&lt;=Quartile!$D$3,"Medium rating",D709&lt;=Quartile!$D$4,"High rating",TRUE,"Extra High Rating")</f>
        <v>Extra High Rating</v>
      </c>
      <c r="Y709">
        <f t="shared" si="22"/>
        <v>1096.8625</v>
      </c>
      <c r="Z709" s="14">
        <f t="shared" si="23"/>
        <v>2.7422248056201404E-2</v>
      </c>
    </row>
    <row r="710" spans="1:26" x14ac:dyDescent="0.25">
      <c r="A710" t="s">
        <v>773</v>
      </c>
      <c r="B710" t="s">
        <v>784</v>
      </c>
      <c r="C710">
        <v>49999</v>
      </c>
      <c r="D710" s="1">
        <v>8.9</v>
      </c>
      <c r="E710">
        <v>1</v>
      </c>
      <c r="F710" t="s">
        <v>76</v>
      </c>
      <c r="G710">
        <v>8</v>
      </c>
      <c r="H710">
        <v>3.05</v>
      </c>
      <c r="I710" s="2">
        <v>5160</v>
      </c>
      <c r="J710">
        <v>1</v>
      </c>
      <c r="K710">
        <v>45</v>
      </c>
      <c r="L710">
        <v>12</v>
      </c>
      <c r="M710">
        <v>256</v>
      </c>
      <c r="N710">
        <v>6.8</v>
      </c>
      <c r="O710">
        <v>120</v>
      </c>
      <c r="P710">
        <v>3</v>
      </c>
      <c r="Q710" t="s">
        <v>73</v>
      </c>
      <c r="R710">
        <v>50</v>
      </c>
      <c r="S710">
        <v>32</v>
      </c>
      <c r="T710">
        <v>0</v>
      </c>
      <c r="U710">
        <v>2400</v>
      </c>
      <c r="V710">
        <v>1080</v>
      </c>
      <c r="W710" t="str" cm="1">
        <f t="array" ref="W710">_xlfn.IFS(smartphones_data_clean!C710&gt;Quartile!$A$4,"💎 Ultra Premium Brand",smartphones_data_clean!C710&gt;Quartile!$A$3,"🪙 Premium Brand",smartphones_data_clean!C710&gt;Quartile!$A$2,"🔥Affordable Brand",TRUE,"✨ Bronze Brand")</f>
        <v>💎 Ultra Premium Brand</v>
      </c>
      <c r="X710" t="str" cm="1">
        <f t="array" ref="X710">_xlfn.IFS(D710&lt;=Quartile!$D$2,"Low rating",D710&lt;=Quartile!$D$3,"Medium rating",D710&lt;=Quartile!$D$4,"High rating",TRUE,"Extra High Rating")</f>
        <v>Extra High Rating</v>
      </c>
      <c r="Y710">
        <f t="shared" si="22"/>
        <v>1097.6625000000001</v>
      </c>
      <c r="Z710" s="14">
        <f t="shared" si="23"/>
        <v>2.1953689073781479E-2</v>
      </c>
    </row>
    <row r="711" spans="1:26" x14ac:dyDescent="0.25">
      <c r="A711" t="s">
        <v>773</v>
      </c>
      <c r="B711" t="s">
        <v>785</v>
      </c>
      <c r="C711">
        <v>6999</v>
      </c>
      <c r="D711" s="1">
        <v>7.7052023121387299</v>
      </c>
      <c r="E711">
        <v>0</v>
      </c>
      <c r="F711" t="s">
        <v>217</v>
      </c>
      <c r="G711">
        <v>4</v>
      </c>
      <c r="H711">
        <v>1.3</v>
      </c>
      <c r="I711" s="2">
        <v>4000</v>
      </c>
      <c r="J711">
        <v>0</v>
      </c>
      <c r="K711">
        <v>33</v>
      </c>
      <c r="L711">
        <v>1</v>
      </c>
      <c r="M711">
        <v>16</v>
      </c>
      <c r="N711">
        <v>6.1</v>
      </c>
      <c r="O711">
        <v>60</v>
      </c>
      <c r="P711">
        <v>2</v>
      </c>
      <c r="Q711" t="s">
        <v>73</v>
      </c>
      <c r="R711">
        <v>5</v>
      </c>
      <c r="S711">
        <v>5</v>
      </c>
      <c r="T711">
        <v>1</v>
      </c>
      <c r="U711">
        <v>1520</v>
      </c>
      <c r="V711">
        <v>720</v>
      </c>
      <c r="W711" t="str" cm="1">
        <f t="array" ref="W711">_xlfn.IFS(smartphones_data_clean!C711&gt;Quartile!$A$4,"💎 Ultra Premium Brand",smartphones_data_clean!C711&gt;Quartile!$A$3,"🪙 Premium Brand",smartphones_data_clean!C711&gt;Quartile!$A$2,"🔥Affordable Brand",TRUE,"✨ Bronze Brand")</f>
        <v>✨ Bronze Brand</v>
      </c>
      <c r="X711" t="str" cm="1">
        <f t="array" ref="X711">_xlfn.IFS(D711&lt;=Quartile!$D$2,"Low rating",D711&lt;=Quartile!$D$3,"Medium rating",D711&lt;=Quartile!$D$4,"High rating",TRUE,"Extra High Rating")</f>
        <v>Medium rating</v>
      </c>
      <c r="Y711">
        <f t="shared" si="22"/>
        <v>810.42500000000007</v>
      </c>
      <c r="Z711" s="14">
        <f t="shared" si="23"/>
        <v>0.11579154164880698</v>
      </c>
    </row>
    <row r="712" spans="1:26" x14ac:dyDescent="0.25">
      <c r="A712" t="s">
        <v>773</v>
      </c>
      <c r="B712" t="s">
        <v>786</v>
      </c>
      <c r="C712">
        <v>6299</v>
      </c>
      <c r="D712" s="1">
        <v>7.7052023121387299</v>
      </c>
      <c r="E712">
        <v>0</v>
      </c>
      <c r="F712" t="s">
        <v>83</v>
      </c>
      <c r="G712">
        <v>4</v>
      </c>
      <c r="H712">
        <v>2</v>
      </c>
      <c r="I712" s="2">
        <v>5000</v>
      </c>
      <c r="J712">
        <v>0</v>
      </c>
      <c r="K712">
        <v>33</v>
      </c>
      <c r="L712">
        <v>2</v>
      </c>
      <c r="M712">
        <v>32</v>
      </c>
      <c r="N712">
        <v>6.56</v>
      </c>
      <c r="O712">
        <v>60</v>
      </c>
      <c r="P712">
        <v>2</v>
      </c>
      <c r="Q712" t="s">
        <v>73</v>
      </c>
      <c r="R712">
        <v>8</v>
      </c>
      <c r="S712">
        <v>5</v>
      </c>
      <c r="T712">
        <v>1</v>
      </c>
      <c r="U712">
        <v>1600</v>
      </c>
      <c r="V712">
        <v>720</v>
      </c>
      <c r="W712" t="str" cm="1">
        <f t="array" ref="W712">_xlfn.IFS(smartphones_data_clean!C712&gt;Quartile!$A$4,"💎 Ultra Premium Brand",smartphones_data_clean!C712&gt;Quartile!$A$3,"🪙 Premium Brand",smartphones_data_clean!C712&gt;Quartile!$A$2,"🔥Affordable Brand",TRUE,"✨ Bronze Brand")</f>
        <v>✨ Bronze Brand</v>
      </c>
      <c r="X712" t="str" cm="1">
        <f t="array" ref="X712">_xlfn.IFS(D712&lt;=Quartile!$D$2,"Low rating",D712&lt;=Quartile!$D$3,"Medium rating",D712&lt;=Quartile!$D$4,"High rating",TRUE,"Extra High Rating")</f>
        <v>Medium rating</v>
      </c>
      <c r="Y712">
        <f t="shared" si="22"/>
        <v>1013.9999999999999</v>
      </c>
      <c r="Z712" s="14">
        <f t="shared" si="23"/>
        <v>0.16097793300523891</v>
      </c>
    </row>
    <row r="713" spans="1:26" x14ac:dyDescent="0.25">
      <c r="A713" t="s">
        <v>773</v>
      </c>
      <c r="B713" t="s">
        <v>787</v>
      </c>
      <c r="C713">
        <v>10999</v>
      </c>
      <c r="D713" s="1">
        <v>7.4</v>
      </c>
      <c r="E713">
        <v>0</v>
      </c>
      <c r="F713" t="s">
        <v>83</v>
      </c>
      <c r="G713">
        <v>8</v>
      </c>
      <c r="H713">
        <v>2</v>
      </c>
      <c r="I713" s="2">
        <v>7000</v>
      </c>
      <c r="J713">
        <v>1</v>
      </c>
      <c r="K713">
        <v>18</v>
      </c>
      <c r="L713">
        <v>4</v>
      </c>
      <c r="M713">
        <v>64</v>
      </c>
      <c r="N713">
        <v>6.95</v>
      </c>
      <c r="O713">
        <v>60</v>
      </c>
      <c r="P713">
        <v>4</v>
      </c>
      <c r="Q713" t="s">
        <v>73</v>
      </c>
      <c r="R713">
        <v>48</v>
      </c>
      <c r="S713">
        <v>8</v>
      </c>
      <c r="T713">
        <v>1</v>
      </c>
      <c r="U713">
        <v>2460</v>
      </c>
      <c r="V713">
        <v>1080</v>
      </c>
      <c r="W713" t="str" cm="1">
        <f t="array" ref="W713">_xlfn.IFS(smartphones_data_clean!C713&gt;Quartile!$A$4,"💎 Ultra Premium Brand",smartphones_data_clean!C713&gt;Quartile!$A$3,"🪙 Premium Brand",smartphones_data_clean!C713&gt;Quartile!$A$2,"🔥Affordable Brand",TRUE,"✨ Bronze Brand")</f>
        <v>✨ Bronze Brand</v>
      </c>
      <c r="X713" t="str" cm="1">
        <f t="array" ref="X713">_xlfn.IFS(D713&lt;=Quartile!$D$2,"Low rating",D713&lt;=Quartile!$D$3,"Medium rating",D713&lt;=Quartile!$D$4,"High rating",TRUE,"Extra High Rating")</f>
        <v>Low rating</v>
      </c>
      <c r="Y713">
        <f t="shared" si="22"/>
        <v>1419.6999999999998</v>
      </c>
      <c r="Z713" s="14">
        <f t="shared" si="23"/>
        <v>0.12907537048822618</v>
      </c>
    </row>
    <row r="714" spans="1:26" x14ac:dyDescent="0.25">
      <c r="A714" t="s">
        <v>773</v>
      </c>
      <c r="B714" t="s">
        <v>788</v>
      </c>
      <c r="C714">
        <v>9999</v>
      </c>
      <c r="D714" s="1">
        <v>7.4</v>
      </c>
      <c r="E714">
        <v>0</v>
      </c>
      <c r="F714" t="s">
        <v>83</v>
      </c>
      <c r="G714">
        <v>8</v>
      </c>
      <c r="H714">
        <v>2</v>
      </c>
      <c r="I714" s="2">
        <v>7000</v>
      </c>
      <c r="J714">
        <v>1</v>
      </c>
      <c r="K714">
        <v>33</v>
      </c>
      <c r="L714">
        <v>4</v>
      </c>
      <c r="M714">
        <v>64</v>
      </c>
      <c r="N714">
        <v>6.95</v>
      </c>
      <c r="O714">
        <v>90</v>
      </c>
      <c r="P714">
        <v>3</v>
      </c>
      <c r="Q714" t="s">
        <v>73</v>
      </c>
      <c r="R714">
        <v>50</v>
      </c>
      <c r="S714">
        <v>8</v>
      </c>
      <c r="T714">
        <v>1</v>
      </c>
      <c r="U714">
        <v>2460</v>
      </c>
      <c r="V714">
        <v>1080</v>
      </c>
      <c r="W714" t="str" cm="1">
        <f t="array" ref="W714">_xlfn.IFS(smartphones_data_clean!C714&gt;Quartile!$A$4,"💎 Ultra Premium Brand",smartphones_data_clean!C714&gt;Quartile!$A$3,"🪙 Premium Brand",smartphones_data_clean!C714&gt;Quartile!$A$2,"🔥Affordable Brand",TRUE,"✨ Bronze Brand")</f>
        <v>✨ Bronze Brand</v>
      </c>
      <c r="X714" t="str" cm="1">
        <f t="array" ref="X714">_xlfn.IFS(D714&lt;=Quartile!$D$2,"Low rating",D714&lt;=Quartile!$D$3,"Medium rating",D714&lt;=Quartile!$D$4,"High rating",TRUE,"Extra High Rating")</f>
        <v>Low rating</v>
      </c>
      <c r="Y714">
        <f t="shared" si="22"/>
        <v>1422.6999999999998</v>
      </c>
      <c r="Z714" s="14">
        <f t="shared" si="23"/>
        <v>0.14228422842284227</v>
      </c>
    </row>
    <row r="715" spans="1:26" x14ac:dyDescent="0.25">
      <c r="A715" t="s">
        <v>773</v>
      </c>
      <c r="B715" t="s">
        <v>789</v>
      </c>
      <c r="C715">
        <v>13799</v>
      </c>
      <c r="D715" s="1">
        <v>7.7</v>
      </c>
      <c r="E715">
        <v>0</v>
      </c>
      <c r="F715" t="s">
        <v>83</v>
      </c>
      <c r="G715">
        <v>8</v>
      </c>
      <c r="H715">
        <v>2</v>
      </c>
      <c r="I715" s="2">
        <v>7000</v>
      </c>
      <c r="J715">
        <v>1</v>
      </c>
      <c r="K715">
        <v>33</v>
      </c>
      <c r="L715">
        <v>6</v>
      </c>
      <c r="M715">
        <v>128</v>
      </c>
      <c r="N715">
        <v>6.9</v>
      </c>
      <c r="O715">
        <v>90</v>
      </c>
      <c r="P715">
        <v>3</v>
      </c>
      <c r="Q715" t="s">
        <v>73</v>
      </c>
      <c r="R715">
        <v>50</v>
      </c>
      <c r="S715">
        <v>8</v>
      </c>
      <c r="T715">
        <v>1</v>
      </c>
      <c r="U715">
        <v>2460</v>
      </c>
      <c r="V715">
        <v>1080</v>
      </c>
      <c r="W715" t="str" cm="1">
        <f t="array" ref="W715">_xlfn.IFS(smartphones_data_clean!C715&gt;Quartile!$A$4,"💎 Ultra Premium Brand",smartphones_data_clean!C715&gt;Quartile!$A$3,"🪙 Premium Brand",smartphones_data_clean!C715&gt;Quartile!$A$2,"🔥Affordable Brand",TRUE,"✨ Bronze Brand")</f>
        <v>🔥Affordable Brand</v>
      </c>
      <c r="X715" t="str" cm="1">
        <f t="array" ref="X715">_xlfn.IFS(D715&lt;=Quartile!$D$2,"Low rating",D715&lt;=Quartile!$D$3,"Medium rating",D715&lt;=Quartile!$D$4,"High rating",TRUE,"Extra High Rating")</f>
        <v>Medium rating</v>
      </c>
      <c r="Y715">
        <f t="shared" si="22"/>
        <v>1435.8999999999999</v>
      </c>
      <c r="Z715" s="14">
        <f t="shared" si="23"/>
        <v>0.1040582650916733</v>
      </c>
    </row>
    <row r="716" spans="1:26" x14ac:dyDescent="0.25">
      <c r="A716" t="s">
        <v>773</v>
      </c>
      <c r="B716" t="s">
        <v>790</v>
      </c>
      <c r="C716">
        <v>11999</v>
      </c>
      <c r="D716" s="1">
        <v>7.3</v>
      </c>
      <c r="E716">
        <v>0</v>
      </c>
      <c r="F716" t="s">
        <v>83</v>
      </c>
      <c r="G716">
        <v>8</v>
      </c>
      <c r="H716">
        <v>2.2000000000000002</v>
      </c>
      <c r="I716" s="2">
        <v>6000</v>
      </c>
      <c r="J716">
        <v>1</v>
      </c>
      <c r="K716">
        <v>18</v>
      </c>
      <c r="L716">
        <v>8</v>
      </c>
      <c r="M716">
        <v>128</v>
      </c>
      <c r="N716">
        <v>6.82</v>
      </c>
      <c r="O716">
        <v>90</v>
      </c>
      <c r="P716">
        <v>2</v>
      </c>
      <c r="Q716" t="s">
        <v>73</v>
      </c>
      <c r="R716">
        <v>50</v>
      </c>
      <c r="S716">
        <v>8</v>
      </c>
      <c r="T716">
        <v>1</v>
      </c>
      <c r="U716">
        <v>1600</v>
      </c>
      <c r="V716">
        <v>720</v>
      </c>
      <c r="W716" t="str" cm="1">
        <f t="array" ref="W716">_xlfn.IFS(smartphones_data_clean!C716&gt;Quartile!$A$4,"💎 Ultra Premium Brand",smartphones_data_clean!C716&gt;Quartile!$A$3,"🪙 Premium Brand",smartphones_data_clean!C716&gt;Quartile!$A$2,"🔥Affordable Brand",TRUE,"✨ Bronze Brand")</f>
        <v>✨ Bronze Brand</v>
      </c>
      <c r="X716" t="str" cm="1">
        <f t="array" ref="X716">_xlfn.IFS(D716&lt;=Quartile!$D$2,"Low rating",D716&lt;=Quartile!$D$3,"Medium rating",D716&lt;=Quartile!$D$4,"High rating",TRUE,"Extra High Rating")</f>
        <v>Low rating</v>
      </c>
      <c r="Y716">
        <f t="shared" si="22"/>
        <v>1234.8499999999997</v>
      </c>
      <c r="Z716" s="14">
        <f t="shared" si="23"/>
        <v>0.10291274272856069</v>
      </c>
    </row>
    <row r="717" spans="1:26" x14ac:dyDescent="0.25">
      <c r="A717" t="s">
        <v>773</v>
      </c>
      <c r="B717" t="s">
        <v>791</v>
      </c>
      <c r="C717">
        <v>15999</v>
      </c>
      <c r="D717" s="1">
        <v>7.4</v>
      </c>
      <c r="E717">
        <v>0</v>
      </c>
      <c r="F717" t="s">
        <v>83</v>
      </c>
      <c r="G717">
        <v>8</v>
      </c>
      <c r="H717">
        <v>2.2000000000000002</v>
      </c>
      <c r="I717" s="2">
        <v>6000</v>
      </c>
      <c r="J717">
        <v>1</v>
      </c>
      <c r="K717">
        <v>45</v>
      </c>
      <c r="L717">
        <v>8</v>
      </c>
      <c r="M717">
        <v>256</v>
      </c>
      <c r="N717">
        <v>6.66</v>
      </c>
      <c r="O717">
        <v>90</v>
      </c>
      <c r="P717">
        <v>2</v>
      </c>
      <c r="Q717" t="s">
        <v>73</v>
      </c>
      <c r="R717">
        <v>50</v>
      </c>
      <c r="S717">
        <v>8</v>
      </c>
      <c r="T717">
        <v>1</v>
      </c>
      <c r="U717">
        <v>1600</v>
      </c>
      <c r="V717">
        <v>720</v>
      </c>
      <c r="W717" t="str" cm="1">
        <f t="array" ref="W717">_xlfn.IFS(smartphones_data_clean!C717&gt;Quartile!$A$4,"💎 Ultra Premium Brand",smartphones_data_clean!C717&gt;Quartile!$A$3,"🪙 Premium Brand",smartphones_data_clean!C717&gt;Quartile!$A$2,"🔥Affordable Brand",TRUE,"✨ Bronze Brand")</f>
        <v>🔥Affordable Brand</v>
      </c>
      <c r="X717" t="str" cm="1">
        <f t="array" ref="X717">_xlfn.IFS(D717&lt;=Quartile!$D$2,"Low rating",D717&lt;=Quartile!$D$3,"Medium rating",D717&lt;=Quartile!$D$4,"High rating",TRUE,"Extra High Rating")</f>
        <v>Low rating</v>
      </c>
      <c r="Y717">
        <f t="shared" si="22"/>
        <v>1263.1499999999999</v>
      </c>
      <c r="Z717" s="14">
        <f t="shared" si="23"/>
        <v>7.8951809488092994E-2</v>
      </c>
    </row>
    <row r="718" spans="1:26" x14ac:dyDescent="0.25">
      <c r="A718" t="s">
        <v>773</v>
      </c>
      <c r="B718" t="s">
        <v>792</v>
      </c>
      <c r="C718">
        <v>15499</v>
      </c>
      <c r="D718" s="1">
        <v>7.8</v>
      </c>
      <c r="E718">
        <v>1</v>
      </c>
      <c r="F718" t="s">
        <v>76</v>
      </c>
      <c r="G718">
        <v>8</v>
      </c>
      <c r="H718">
        <v>2.4</v>
      </c>
      <c r="I718" s="2">
        <v>6000</v>
      </c>
      <c r="J718">
        <v>1</v>
      </c>
      <c r="K718">
        <v>18</v>
      </c>
      <c r="L718">
        <v>8</v>
      </c>
      <c r="M718">
        <v>128</v>
      </c>
      <c r="N718">
        <v>6.9</v>
      </c>
      <c r="O718">
        <v>120</v>
      </c>
      <c r="P718">
        <v>3</v>
      </c>
      <c r="Q718" t="s">
        <v>73</v>
      </c>
      <c r="R718">
        <v>50</v>
      </c>
      <c r="S718">
        <v>16</v>
      </c>
      <c r="T718">
        <v>1</v>
      </c>
      <c r="U718">
        <v>2460</v>
      </c>
      <c r="V718">
        <v>1080</v>
      </c>
      <c r="W718" t="str" cm="1">
        <f t="array" ref="W718">_xlfn.IFS(smartphones_data_clean!C718&gt;Quartile!$A$4,"💎 Ultra Premium Brand",smartphones_data_clean!C718&gt;Quartile!$A$3,"🪙 Premium Brand",smartphones_data_clean!C718&gt;Quartile!$A$2,"🔥Affordable Brand",TRUE,"✨ Bronze Brand")</f>
        <v>🔥Affordable Brand</v>
      </c>
      <c r="X718" t="str" cm="1">
        <f t="array" ref="X718">_xlfn.IFS(D718&lt;=Quartile!$D$2,"Low rating",D718&lt;=Quartile!$D$3,"Medium rating",D718&lt;=Quartile!$D$4,"High rating",TRUE,"Extra High Rating")</f>
        <v>Medium rating</v>
      </c>
      <c r="Y718">
        <f t="shared" si="22"/>
        <v>1236.3999999999999</v>
      </c>
      <c r="Z718" s="14">
        <f t="shared" si="23"/>
        <v>7.9772888573456338E-2</v>
      </c>
    </row>
    <row r="719" spans="1:26" x14ac:dyDescent="0.25">
      <c r="A719" t="s">
        <v>773</v>
      </c>
      <c r="B719" t="s">
        <v>793</v>
      </c>
      <c r="C719">
        <v>13990</v>
      </c>
      <c r="D719" s="1">
        <v>6.7</v>
      </c>
      <c r="E719">
        <v>0</v>
      </c>
      <c r="F719" t="s">
        <v>83</v>
      </c>
      <c r="G719">
        <v>8</v>
      </c>
      <c r="H719">
        <v>2</v>
      </c>
      <c r="I719" s="2">
        <v>7000</v>
      </c>
      <c r="J719">
        <v>0</v>
      </c>
      <c r="K719">
        <v>33</v>
      </c>
      <c r="L719">
        <v>6</v>
      </c>
      <c r="M719">
        <v>128</v>
      </c>
      <c r="N719">
        <v>6.82</v>
      </c>
      <c r="O719">
        <v>90</v>
      </c>
      <c r="P719">
        <v>2</v>
      </c>
      <c r="Q719" t="s">
        <v>73</v>
      </c>
      <c r="R719">
        <v>16</v>
      </c>
      <c r="S719">
        <v>8</v>
      </c>
      <c r="T719">
        <v>1</v>
      </c>
      <c r="U719">
        <v>1600</v>
      </c>
      <c r="V719">
        <v>720</v>
      </c>
      <c r="W719" t="str" cm="1">
        <f t="array" ref="W719">_xlfn.IFS(smartphones_data_clean!C719&gt;Quartile!$A$4,"💎 Ultra Premium Brand",smartphones_data_clean!C719&gt;Quartile!$A$3,"🪙 Premium Brand",smartphones_data_clean!C719&gt;Quartile!$A$2,"🔥Affordable Brand",TRUE,"✨ Bronze Brand")</f>
        <v>🔥Affordable Brand</v>
      </c>
      <c r="X719" t="str" cm="1">
        <f t="array" ref="X719">_xlfn.IFS(D719&lt;=Quartile!$D$2,"Low rating",D719&lt;=Quartile!$D$3,"Medium rating",D719&lt;=Quartile!$D$4,"High rating",TRUE,"Extra High Rating")</f>
        <v>Low rating</v>
      </c>
      <c r="Y719">
        <f t="shared" si="22"/>
        <v>1435.8999999999999</v>
      </c>
      <c r="Z719" s="14">
        <f t="shared" si="23"/>
        <v>0.10263759828448892</v>
      </c>
    </row>
    <row r="720" spans="1:26" x14ac:dyDescent="0.25">
      <c r="A720" t="s">
        <v>773</v>
      </c>
      <c r="B720" t="s">
        <v>794</v>
      </c>
      <c r="C720">
        <v>15499</v>
      </c>
      <c r="D720" s="1">
        <v>7.1</v>
      </c>
      <c r="E720">
        <v>0</v>
      </c>
      <c r="F720" t="s">
        <v>76</v>
      </c>
      <c r="G720">
        <v>8</v>
      </c>
      <c r="H720">
        <v>2.4</v>
      </c>
      <c r="I720" s="2">
        <v>6000</v>
      </c>
      <c r="J720">
        <v>1</v>
      </c>
      <c r="K720">
        <v>18</v>
      </c>
      <c r="L720">
        <v>4</v>
      </c>
      <c r="M720">
        <v>128</v>
      </c>
      <c r="N720">
        <v>6.8</v>
      </c>
      <c r="O720">
        <v>120</v>
      </c>
      <c r="P720">
        <v>2</v>
      </c>
      <c r="Q720" t="s">
        <v>73</v>
      </c>
      <c r="R720">
        <v>50</v>
      </c>
      <c r="S720">
        <v>8</v>
      </c>
      <c r="T720">
        <v>1</v>
      </c>
      <c r="U720">
        <v>2400</v>
      </c>
      <c r="V720">
        <v>1080</v>
      </c>
      <c r="W720" t="str" cm="1">
        <f t="array" ref="W720">_xlfn.IFS(smartphones_data_clean!C720&gt;Quartile!$A$4,"💎 Ultra Premium Brand",smartphones_data_clean!C720&gt;Quartile!$A$3,"🪙 Premium Brand",smartphones_data_clean!C720&gt;Quartile!$A$2,"🔥Affordable Brand",TRUE,"✨ Bronze Brand")</f>
        <v>🔥Affordable Brand</v>
      </c>
      <c r="X720" t="str" cm="1">
        <f t="array" ref="X720">_xlfn.IFS(D720&lt;=Quartile!$D$2,"Low rating",D720&lt;=Quartile!$D$3,"Medium rating",D720&lt;=Quartile!$D$4,"High rating",TRUE,"Extra High Rating")</f>
        <v>Low rating</v>
      </c>
      <c r="Y720">
        <f t="shared" si="22"/>
        <v>1235.5999999999999</v>
      </c>
      <c r="Z720" s="14">
        <f t="shared" si="23"/>
        <v>7.9721272340150973E-2</v>
      </c>
    </row>
    <row r="721" spans="1:26" x14ac:dyDescent="0.25">
      <c r="A721" t="s">
        <v>773</v>
      </c>
      <c r="B721" t="s">
        <v>795</v>
      </c>
      <c r="C721">
        <v>8999</v>
      </c>
      <c r="D721" s="1">
        <v>6.4</v>
      </c>
      <c r="E721">
        <v>0</v>
      </c>
      <c r="F721" t="s">
        <v>83</v>
      </c>
      <c r="G721">
        <v>8</v>
      </c>
      <c r="H721">
        <v>1.8</v>
      </c>
      <c r="I721" s="2">
        <v>5000</v>
      </c>
      <c r="J721">
        <v>0</v>
      </c>
      <c r="K721">
        <v>33</v>
      </c>
      <c r="L721">
        <v>4</v>
      </c>
      <c r="M721">
        <v>64</v>
      </c>
      <c r="N721">
        <v>6.52</v>
      </c>
      <c r="O721">
        <v>60</v>
      </c>
      <c r="P721">
        <v>2</v>
      </c>
      <c r="Q721" t="s">
        <v>73</v>
      </c>
      <c r="R721">
        <v>16</v>
      </c>
      <c r="S721">
        <v>8</v>
      </c>
      <c r="T721">
        <v>1</v>
      </c>
      <c r="U721">
        <v>1600</v>
      </c>
      <c r="V721">
        <v>720</v>
      </c>
      <c r="W721" t="str" cm="1">
        <f t="array" ref="W721">_xlfn.IFS(smartphones_data_clean!C721&gt;Quartile!$A$4,"💎 Ultra Premium Brand",smartphones_data_clean!C721&gt;Quartile!$A$3,"🪙 Premium Brand",smartphones_data_clean!C721&gt;Quartile!$A$2,"🔥Affordable Brand",TRUE,"✨ Bronze Brand")</f>
        <v>✨ Bronze Brand</v>
      </c>
      <c r="X721" t="str" cm="1">
        <f t="array" ref="X721">_xlfn.IFS(D721&lt;=Quartile!$D$2,"Low rating",D721&lt;=Quartile!$D$3,"Medium rating",D721&lt;=Quartile!$D$4,"High rating",TRUE,"Extra High Rating")</f>
        <v>Low rating</v>
      </c>
      <c r="Y721">
        <f t="shared" si="22"/>
        <v>1021.1499999999999</v>
      </c>
      <c r="Z721" s="14">
        <f t="shared" si="23"/>
        <v>0.11347371930214467</v>
      </c>
    </row>
    <row r="722" spans="1:26" x14ac:dyDescent="0.25">
      <c r="A722" t="s">
        <v>773</v>
      </c>
      <c r="B722" t="s">
        <v>796</v>
      </c>
      <c r="C722">
        <v>8799</v>
      </c>
      <c r="D722" s="1">
        <v>7.2</v>
      </c>
      <c r="E722">
        <v>0</v>
      </c>
      <c r="F722" t="s">
        <v>83</v>
      </c>
      <c r="G722">
        <v>8</v>
      </c>
      <c r="H722">
        <v>2</v>
      </c>
      <c r="I722" s="2">
        <v>5000</v>
      </c>
      <c r="J722">
        <v>1</v>
      </c>
      <c r="K722">
        <v>33</v>
      </c>
      <c r="L722">
        <v>4</v>
      </c>
      <c r="M722">
        <v>64</v>
      </c>
      <c r="N722">
        <v>6.8</v>
      </c>
      <c r="O722">
        <v>60</v>
      </c>
      <c r="P722">
        <v>3</v>
      </c>
      <c r="Q722" t="s">
        <v>73</v>
      </c>
      <c r="R722">
        <v>48</v>
      </c>
      <c r="S722">
        <v>8</v>
      </c>
      <c r="T722">
        <v>1</v>
      </c>
      <c r="U722">
        <v>2460</v>
      </c>
      <c r="V722">
        <v>1080</v>
      </c>
      <c r="W722" t="str" cm="1">
        <f t="array" ref="W722">_xlfn.IFS(smartphones_data_clean!C722&gt;Quartile!$A$4,"💎 Ultra Premium Brand",smartphones_data_clean!C722&gt;Quartile!$A$3,"🪙 Premium Brand",smartphones_data_clean!C722&gt;Quartile!$A$2,"🔥Affordable Brand",TRUE,"✨ Bronze Brand")</f>
        <v>✨ Bronze Brand</v>
      </c>
      <c r="X722" t="str" cm="1">
        <f t="array" ref="X722">_xlfn.IFS(D722&lt;=Quartile!$D$2,"Low rating",D722&lt;=Quartile!$D$3,"Medium rating",D722&lt;=Quartile!$D$4,"High rating",TRUE,"Extra High Rating")</f>
        <v>Low rating</v>
      </c>
      <c r="Y722">
        <f t="shared" si="22"/>
        <v>1021.1999999999998</v>
      </c>
      <c r="Z722" s="14">
        <f t="shared" si="23"/>
        <v>0.11605864302761676</v>
      </c>
    </row>
    <row r="723" spans="1:26" x14ac:dyDescent="0.25">
      <c r="A723" t="s">
        <v>773</v>
      </c>
      <c r="B723" t="s">
        <v>797</v>
      </c>
      <c r="C723">
        <v>7399</v>
      </c>
      <c r="D723" s="1">
        <v>6.2</v>
      </c>
      <c r="E723">
        <v>0</v>
      </c>
      <c r="F723" t="s">
        <v>220</v>
      </c>
      <c r="G723">
        <v>8</v>
      </c>
      <c r="H723">
        <v>2</v>
      </c>
      <c r="I723" s="2">
        <v>5000</v>
      </c>
      <c r="J723">
        <v>0</v>
      </c>
      <c r="K723">
        <v>33</v>
      </c>
      <c r="L723">
        <v>3</v>
      </c>
      <c r="M723">
        <v>64</v>
      </c>
      <c r="N723">
        <v>6.6</v>
      </c>
      <c r="O723">
        <v>90</v>
      </c>
      <c r="P723">
        <v>2</v>
      </c>
      <c r="Q723" t="s">
        <v>73</v>
      </c>
      <c r="R723">
        <v>13</v>
      </c>
      <c r="S723">
        <v>8</v>
      </c>
      <c r="T723">
        <v>1</v>
      </c>
      <c r="U723">
        <v>1612</v>
      </c>
      <c r="V723">
        <v>720</v>
      </c>
      <c r="W723" t="str" cm="1">
        <f t="array" ref="W723">_xlfn.IFS(smartphones_data_clean!C723&gt;Quartile!$A$4,"💎 Ultra Premium Brand",smartphones_data_clean!C723&gt;Quartile!$A$3,"🪙 Premium Brand",smartphones_data_clean!C723&gt;Quartile!$A$2,"🔥Affordable Brand",TRUE,"✨ Bronze Brand")</f>
        <v>✨ Bronze Brand</v>
      </c>
      <c r="X723" t="str" cm="1">
        <f t="array" ref="X723">_xlfn.IFS(D723&lt;=Quartile!$D$2,"Low rating",D723&lt;=Quartile!$D$3,"Medium rating",D723&lt;=Quartile!$D$4,"High rating",TRUE,"Extra High Rating")</f>
        <v>Low rating</v>
      </c>
      <c r="Y723">
        <f t="shared" si="22"/>
        <v>1022.4999999999999</v>
      </c>
      <c r="Z723" s="14">
        <f t="shared" si="23"/>
        <v>0.13819435058791726</v>
      </c>
    </row>
    <row r="724" spans="1:26" x14ac:dyDescent="0.25">
      <c r="A724" t="s">
        <v>773</v>
      </c>
      <c r="B724" t="s">
        <v>798</v>
      </c>
      <c r="C724">
        <v>8890</v>
      </c>
      <c r="D724" s="1">
        <v>6.3</v>
      </c>
      <c r="E724">
        <v>0</v>
      </c>
      <c r="F724" t="s">
        <v>220</v>
      </c>
      <c r="G724">
        <v>8</v>
      </c>
      <c r="H724">
        <v>2</v>
      </c>
      <c r="I724" s="2">
        <v>5000</v>
      </c>
      <c r="J724">
        <v>0</v>
      </c>
      <c r="K724">
        <v>33</v>
      </c>
      <c r="L724">
        <v>4</v>
      </c>
      <c r="M724">
        <v>64</v>
      </c>
      <c r="N724">
        <v>6.6</v>
      </c>
      <c r="O724">
        <v>90</v>
      </c>
      <c r="P724">
        <v>2</v>
      </c>
      <c r="Q724" t="s">
        <v>73</v>
      </c>
      <c r="R724">
        <v>13</v>
      </c>
      <c r="S724">
        <v>8</v>
      </c>
      <c r="T724">
        <v>1</v>
      </c>
      <c r="U724">
        <v>1612</v>
      </c>
      <c r="V724">
        <v>720</v>
      </c>
      <c r="W724" t="str" cm="1">
        <f t="array" ref="W724">_xlfn.IFS(smartphones_data_clean!C724&gt;Quartile!$A$4,"💎 Ultra Premium Brand",smartphones_data_clean!C724&gt;Quartile!$A$3,"🪙 Premium Brand",smartphones_data_clean!C724&gt;Quartile!$A$2,"🔥Affordable Brand",TRUE,"✨ Bronze Brand")</f>
        <v>✨ Bronze Brand</v>
      </c>
      <c r="X724" t="str" cm="1">
        <f t="array" ref="X724">_xlfn.IFS(D724&lt;=Quartile!$D$2,"Low rating",D724&lt;=Quartile!$D$3,"Medium rating",D724&lt;=Quartile!$D$4,"High rating",TRUE,"Extra High Rating")</f>
        <v>Low rating</v>
      </c>
      <c r="Y724">
        <f t="shared" si="22"/>
        <v>1022.6999999999998</v>
      </c>
      <c r="Z724" s="14">
        <f t="shared" si="23"/>
        <v>0.11503937007874014</v>
      </c>
    </row>
    <row r="725" spans="1:26" x14ac:dyDescent="0.25">
      <c r="A725" t="s">
        <v>773</v>
      </c>
      <c r="B725" t="s">
        <v>799</v>
      </c>
      <c r="C725">
        <v>7999</v>
      </c>
      <c r="D725" s="1">
        <v>7</v>
      </c>
      <c r="E725">
        <v>0</v>
      </c>
      <c r="F725" t="s">
        <v>83</v>
      </c>
      <c r="G725">
        <v>8</v>
      </c>
      <c r="H725">
        <v>2.2999999999999998</v>
      </c>
      <c r="I725" s="2">
        <v>5000</v>
      </c>
      <c r="J725">
        <v>0</v>
      </c>
      <c r="K725">
        <v>33</v>
      </c>
      <c r="L725">
        <v>4</v>
      </c>
      <c r="M725">
        <v>64</v>
      </c>
      <c r="N725">
        <v>6.6</v>
      </c>
      <c r="O725">
        <v>60</v>
      </c>
      <c r="P725">
        <v>2</v>
      </c>
      <c r="Q725" t="s">
        <v>73</v>
      </c>
      <c r="R725">
        <v>50</v>
      </c>
      <c r="S725">
        <v>8</v>
      </c>
      <c r="T725">
        <v>1</v>
      </c>
      <c r="U725">
        <v>1600</v>
      </c>
      <c r="V725">
        <v>720</v>
      </c>
      <c r="W725" t="str" cm="1">
        <f t="array" ref="W725">_xlfn.IFS(smartphones_data_clean!C725&gt;Quartile!$A$4,"💎 Ultra Premium Brand",smartphones_data_clean!C725&gt;Quartile!$A$3,"🪙 Premium Brand",smartphones_data_clean!C725&gt;Quartile!$A$2,"🔥Affordable Brand",TRUE,"✨ Bronze Brand")</f>
        <v>✨ Bronze Brand</v>
      </c>
      <c r="X725" t="str" cm="1">
        <f t="array" ref="X725">_xlfn.IFS(D725&lt;=Quartile!$D$2,"Low rating",D725&lt;=Quartile!$D$3,"Medium rating",D725&lt;=Quartile!$D$4,"High rating",TRUE,"Extra High Rating")</f>
        <v>Low rating</v>
      </c>
      <c r="Y725">
        <f t="shared" si="22"/>
        <v>1021.2749999999999</v>
      </c>
      <c r="Z725" s="14">
        <f t="shared" si="23"/>
        <v>0.12767533441680209</v>
      </c>
    </row>
    <row r="726" spans="1:26" x14ac:dyDescent="0.25">
      <c r="A726" t="s">
        <v>773</v>
      </c>
      <c r="B726" t="s">
        <v>800</v>
      </c>
      <c r="C726">
        <v>8999</v>
      </c>
      <c r="D726" s="1">
        <v>6.9</v>
      </c>
      <c r="E726">
        <v>0</v>
      </c>
      <c r="F726" t="s">
        <v>83</v>
      </c>
      <c r="G726">
        <v>8</v>
      </c>
      <c r="H726">
        <v>2.2999999999999998</v>
      </c>
      <c r="I726" s="2">
        <v>5000</v>
      </c>
      <c r="J726">
        <v>0</v>
      </c>
      <c r="K726">
        <v>33</v>
      </c>
      <c r="L726">
        <v>6</v>
      </c>
      <c r="M726">
        <v>128</v>
      </c>
      <c r="N726">
        <v>6.6</v>
      </c>
      <c r="O726">
        <v>90</v>
      </c>
      <c r="P726">
        <v>2</v>
      </c>
      <c r="Q726" t="s">
        <v>73</v>
      </c>
      <c r="R726">
        <v>13</v>
      </c>
      <c r="S726">
        <v>8</v>
      </c>
      <c r="T726">
        <v>1</v>
      </c>
      <c r="U726">
        <v>1600</v>
      </c>
      <c r="V726">
        <v>720</v>
      </c>
      <c r="W726" t="str" cm="1">
        <f t="array" ref="W726">_xlfn.IFS(smartphones_data_clean!C726&gt;Quartile!$A$4,"💎 Ultra Premium Brand",smartphones_data_clean!C726&gt;Quartile!$A$3,"🪙 Premium Brand",smartphones_data_clean!C726&gt;Quartile!$A$2,"🔥Affordable Brand",TRUE,"✨ Bronze Brand")</f>
        <v>✨ Bronze Brand</v>
      </c>
      <c r="X726" t="str" cm="1">
        <f t="array" ref="X726">_xlfn.IFS(D726&lt;=Quartile!$D$2,"Low rating",D726&lt;=Quartile!$D$3,"Medium rating",D726&lt;=Quartile!$D$4,"High rating",TRUE,"Extra High Rating")</f>
        <v>Low rating</v>
      </c>
      <c r="Y726">
        <f t="shared" si="22"/>
        <v>1035.9749999999999</v>
      </c>
      <c r="Z726" s="14">
        <f t="shared" si="23"/>
        <v>0.11512112456939659</v>
      </c>
    </row>
    <row r="727" spans="1:26" x14ac:dyDescent="0.25">
      <c r="A727" t="s">
        <v>773</v>
      </c>
      <c r="B727" t="s">
        <v>801</v>
      </c>
      <c r="C727">
        <v>8390</v>
      </c>
      <c r="D727" s="1">
        <v>6.3</v>
      </c>
      <c r="E727">
        <v>0</v>
      </c>
      <c r="F727" t="s">
        <v>83</v>
      </c>
      <c r="G727">
        <v>8</v>
      </c>
      <c r="H727">
        <v>2.2999999999999998</v>
      </c>
      <c r="I727" s="2">
        <v>5000</v>
      </c>
      <c r="J727">
        <v>0</v>
      </c>
      <c r="K727">
        <v>33</v>
      </c>
      <c r="L727">
        <v>3</v>
      </c>
      <c r="M727">
        <v>64</v>
      </c>
      <c r="N727">
        <v>6.6</v>
      </c>
      <c r="O727">
        <v>90</v>
      </c>
      <c r="P727">
        <v>2</v>
      </c>
      <c r="Q727" t="s">
        <v>73</v>
      </c>
      <c r="R727">
        <v>13</v>
      </c>
      <c r="S727">
        <v>8</v>
      </c>
      <c r="T727">
        <v>1</v>
      </c>
      <c r="U727">
        <v>1600</v>
      </c>
      <c r="V727">
        <v>720</v>
      </c>
      <c r="W727" t="str" cm="1">
        <f t="array" ref="W727">_xlfn.IFS(smartphones_data_clean!C727&gt;Quartile!$A$4,"💎 Ultra Premium Brand",smartphones_data_clean!C727&gt;Quartile!$A$3,"🪙 Premium Brand",smartphones_data_clean!C727&gt;Quartile!$A$2,"🔥Affordable Brand",TRUE,"✨ Bronze Brand")</f>
        <v>✨ Bronze Brand</v>
      </c>
      <c r="X727" t="str" cm="1">
        <f t="array" ref="X727">_xlfn.IFS(D727&lt;=Quartile!$D$2,"Low rating",D727&lt;=Quartile!$D$3,"Medium rating",D727&lt;=Quartile!$D$4,"High rating",TRUE,"Extra High Rating")</f>
        <v>Low rating</v>
      </c>
      <c r="Y727">
        <f t="shared" si="22"/>
        <v>1022.5749999999999</v>
      </c>
      <c r="Z727" s="14">
        <f t="shared" si="23"/>
        <v>0.12188021454112037</v>
      </c>
    </row>
    <row r="728" spans="1:26" x14ac:dyDescent="0.25">
      <c r="A728" t="s">
        <v>773</v>
      </c>
      <c r="B728" t="s">
        <v>802</v>
      </c>
      <c r="C728">
        <v>7999</v>
      </c>
      <c r="D728" s="1">
        <v>6.5</v>
      </c>
      <c r="E728">
        <v>0</v>
      </c>
      <c r="F728" t="s">
        <v>83</v>
      </c>
      <c r="G728">
        <v>8</v>
      </c>
      <c r="H728">
        <v>2.2999999999999998</v>
      </c>
      <c r="I728" s="2">
        <v>5000</v>
      </c>
      <c r="J728">
        <v>0</v>
      </c>
      <c r="K728">
        <v>33</v>
      </c>
      <c r="L728">
        <v>4</v>
      </c>
      <c r="M728">
        <v>64</v>
      </c>
      <c r="N728">
        <v>6.6</v>
      </c>
      <c r="O728">
        <v>90</v>
      </c>
      <c r="P728">
        <v>2</v>
      </c>
      <c r="Q728" t="s">
        <v>73</v>
      </c>
      <c r="R728">
        <v>13</v>
      </c>
      <c r="S728">
        <v>8</v>
      </c>
      <c r="T728">
        <v>1</v>
      </c>
      <c r="U728">
        <v>1600</v>
      </c>
      <c r="V728">
        <v>720</v>
      </c>
      <c r="W728" t="str" cm="1">
        <f t="array" ref="W728">_xlfn.IFS(smartphones_data_clean!C728&gt;Quartile!$A$4,"💎 Ultra Premium Brand",smartphones_data_clean!C728&gt;Quartile!$A$3,"🪙 Premium Brand",smartphones_data_clean!C728&gt;Quartile!$A$2,"🔥Affordable Brand",TRUE,"✨ Bronze Brand")</f>
        <v>✨ Bronze Brand</v>
      </c>
      <c r="X728" t="str" cm="1">
        <f t="array" ref="X728">_xlfn.IFS(D728&lt;=Quartile!$D$2,"Low rating",D728&lt;=Quartile!$D$3,"Medium rating",D728&lt;=Quartile!$D$4,"High rating",TRUE,"Extra High Rating")</f>
        <v>Low rating</v>
      </c>
      <c r="Y728">
        <f t="shared" si="22"/>
        <v>1022.7749999999999</v>
      </c>
      <c r="Z728" s="14">
        <f t="shared" si="23"/>
        <v>0.12786285785723214</v>
      </c>
    </row>
    <row r="729" spans="1:26" x14ac:dyDescent="0.25">
      <c r="A729" t="s">
        <v>773</v>
      </c>
      <c r="B729" t="s">
        <v>803</v>
      </c>
      <c r="C729">
        <v>9999</v>
      </c>
      <c r="D729" s="1">
        <v>7.4</v>
      </c>
      <c r="E729">
        <v>0</v>
      </c>
      <c r="F729" t="s">
        <v>83</v>
      </c>
      <c r="G729">
        <v>8</v>
      </c>
      <c r="H729">
        <v>2</v>
      </c>
      <c r="I729" s="2">
        <v>5000</v>
      </c>
      <c r="J729">
        <v>1</v>
      </c>
      <c r="K729">
        <v>18</v>
      </c>
      <c r="L729">
        <v>4</v>
      </c>
      <c r="M729">
        <v>64</v>
      </c>
      <c r="N729">
        <v>6.6</v>
      </c>
      <c r="O729">
        <v>90</v>
      </c>
      <c r="P729">
        <v>3</v>
      </c>
      <c r="Q729" t="s">
        <v>73</v>
      </c>
      <c r="R729">
        <v>48</v>
      </c>
      <c r="S729">
        <v>32</v>
      </c>
      <c r="T729">
        <v>1</v>
      </c>
      <c r="U729">
        <v>2460</v>
      </c>
      <c r="V729">
        <v>1080</v>
      </c>
      <c r="W729" t="str" cm="1">
        <f t="array" ref="W729">_xlfn.IFS(smartphones_data_clean!C729&gt;Quartile!$A$4,"💎 Ultra Premium Brand",smartphones_data_clean!C729&gt;Quartile!$A$3,"🪙 Premium Brand",smartphones_data_clean!C729&gt;Quartile!$A$2,"🔥Affordable Brand",TRUE,"✨ Bronze Brand")</f>
        <v>✨ Bronze Brand</v>
      </c>
      <c r="X729" t="str" cm="1">
        <f t="array" ref="X729">_xlfn.IFS(D729&lt;=Quartile!$D$2,"Low rating",D729&lt;=Quartile!$D$3,"Medium rating",D729&lt;=Quartile!$D$4,"High rating",TRUE,"Extra High Rating")</f>
        <v>Low rating</v>
      </c>
      <c r="Y729">
        <f t="shared" si="22"/>
        <v>1021.1999999999998</v>
      </c>
      <c r="Z729" s="14">
        <f t="shared" si="23"/>
        <v>0.10213021302130211</v>
      </c>
    </row>
    <row r="730" spans="1:26" x14ac:dyDescent="0.25">
      <c r="A730" t="s">
        <v>773</v>
      </c>
      <c r="B730" t="s">
        <v>804</v>
      </c>
      <c r="C730">
        <v>8968</v>
      </c>
      <c r="D730" s="1">
        <v>7.2</v>
      </c>
      <c r="E730">
        <v>0</v>
      </c>
      <c r="F730" t="s">
        <v>83</v>
      </c>
      <c r="G730">
        <v>8</v>
      </c>
      <c r="H730">
        <v>2.2999999999999998</v>
      </c>
      <c r="I730" s="2">
        <v>5000</v>
      </c>
      <c r="J730">
        <v>1</v>
      </c>
      <c r="K730">
        <v>18</v>
      </c>
      <c r="L730">
        <v>4</v>
      </c>
      <c r="M730">
        <v>64</v>
      </c>
      <c r="N730">
        <v>6.6</v>
      </c>
      <c r="O730">
        <v>60</v>
      </c>
      <c r="P730">
        <v>3</v>
      </c>
      <c r="Q730" t="s">
        <v>73</v>
      </c>
      <c r="R730">
        <v>50</v>
      </c>
      <c r="S730">
        <v>8</v>
      </c>
      <c r="T730">
        <v>1</v>
      </c>
      <c r="U730">
        <v>2408</v>
      </c>
      <c r="V730">
        <v>1080</v>
      </c>
      <c r="W730" t="str" cm="1">
        <f t="array" ref="W730">_xlfn.IFS(smartphones_data_clean!C730&gt;Quartile!$A$4,"💎 Ultra Premium Brand",smartphones_data_clean!C730&gt;Quartile!$A$3,"🪙 Premium Brand",smartphones_data_clean!C730&gt;Quartile!$A$2,"🔥Affordable Brand",TRUE,"✨ Bronze Brand")</f>
        <v>✨ Bronze Brand</v>
      </c>
      <c r="X730" t="str" cm="1">
        <f t="array" ref="X730">_xlfn.IFS(D730&lt;=Quartile!$D$2,"Low rating",D730&lt;=Quartile!$D$3,"Medium rating",D730&lt;=Quartile!$D$4,"High rating",TRUE,"Extra High Rating")</f>
        <v>Low rating</v>
      </c>
      <c r="Y730">
        <f t="shared" si="22"/>
        <v>1019.7749999999999</v>
      </c>
      <c r="Z730" s="14">
        <f t="shared" si="23"/>
        <v>0.11371264495985725</v>
      </c>
    </row>
    <row r="731" spans="1:26" x14ac:dyDescent="0.25">
      <c r="A731" t="s">
        <v>773</v>
      </c>
      <c r="B731" t="s">
        <v>805</v>
      </c>
      <c r="C731">
        <v>6249</v>
      </c>
      <c r="D731" s="1">
        <v>6.1</v>
      </c>
      <c r="E731">
        <v>0</v>
      </c>
      <c r="F731" t="s">
        <v>83</v>
      </c>
      <c r="G731">
        <v>8</v>
      </c>
      <c r="H731">
        <v>2.2000000000000002</v>
      </c>
      <c r="I731" s="2">
        <v>5000</v>
      </c>
      <c r="J731">
        <v>0</v>
      </c>
      <c r="K731">
        <v>33</v>
      </c>
      <c r="L731">
        <v>2</v>
      </c>
      <c r="M731">
        <v>32</v>
      </c>
      <c r="N731">
        <v>6.51</v>
      </c>
      <c r="O731">
        <v>60</v>
      </c>
      <c r="P731">
        <v>2</v>
      </c>
      <c r="Q731" t="s">
        <v>73</v>
      </c>
      <c r="R731">
        <v>13</v>
      </c>
      <c r="S731">
        <v>8</v>
      </c>
      <c r="T731">
        <v>1</v>
      </c>
      <c r="U731">
        <v>1600</v>
      </c>
      <c r="V731">
        <v>720</v>
      </c>
      <c r="W731" t="str" cm="1">
        <f t="array" ref="W731">_xlfn.IFS(smartphones_data_clean!C731&gt;Quartile!$A$4,"💎 Ultra Premium Brand",smartphones_data_clean!C731&gt;Quartile!$A$3,"🪙 Premium Brand",smartphones_data_clean!C731&gt;Quartile!$A$2,"🔥Affordable Brand",TRUE,"✨ Bronze Brand")</f>
        <v>✨ Bronze Brand</v>
      </c>
      <c r="X731" t="str" cm="1">
        <f t="array" ref="X731">_xlfn.IFS(D731&lt;=Quartile!$D$2,"Low rating",D731&lt;=Quartile!$D$3,"Medium rating",D731&lt;=Quartile!$D$4,"High rating",TRUE,"Extra High Rating")</f>
        <v>Low rating</v>
      </c>
      <c r="Y731">
        <f t="shared" si="22"/>
        <v>1014.4499999999999</v>
      </c>
      <c r="Z731" s="14">
        <f t="shared" si="23"/>
        <v>0.16233797407585213</v>
      </c>
    </row>
    <row r="732" spans="1:26" x14ac:dyDescent="0.25">
      <c r="A732" t="s">
        <v>773</v>
      </c>
      <c r="B732" t="s">
        <v>806</v>
      </c>
      <c r="C732">
        <v>6999</v>
      </c>
      <c r="D732" s="1">
        <v>6.2</v>
      </c>
      <c r="E732">
        <v>0</v>
      </c>
      <c r="F732" t="s">
        <v>83</v>
      </c>
      <c r="G732">
        <v>4</v>
      </c>
      <c r="H732">
        <v>2</v>
      </c>
      <c r="I732" s="2">
        <v>5000</v>
      </c>
      <c r="J732">
        <v>1</v>
      </c>
      <c r="K732">
        <v>10</v>
      </c>
      <c r="L732">
        <v>3</v>
      </c>
      <c r="M732">
        <v>32</v>
      </c>
      <c r="N732">
        <v>6.56</v>
      </c>
      <c r="O732">
        <v>60</v>
      </c>
      <c r="P732">
        <v>2</v>
      </c>
      <c r="Q732" t="s">
        <v>73</v>
      </c>
      <c r="R732">
        <v>13</v>
      </c>
      <c r="S732">
        <v>5</v>
      </c>
      <c r="T732">
        <v>1</v>
      </c>
      <c r="U732">
        <v>1600</v>
      </c>
      <c r="V732">
        <v>720</v>
      </c>
      <c r="W732" t="str" cm="1">
        <f t="array" ref="W732">_xlfn.IFS(smartphones_data_clean!C732&gt;Quartile!$A$4,"💎 Ultra Premium Brand",smartphones_data_clean!C732&gt;Quartile!$A$3,"🪙 Premium Brand",smartphones_data_clean!C732&gt;Quartile!$A$2,"🔥Affordable Brand",TRUE,"✨ Bronze Brand")</f>
        <v>✨ Bronze Brand</v>
      </c>
      <c r="X732" t="str" cm="1">
        <f t="array" ref="X732">_xlfn.IFS(D732&lt;=Quartile!$D$2,"Low rating",D732&lt;=Quartile!$D$3,"Medium rating",D732&lt;=Quartile!$D$4,"High rating",TRUE,"Extra High Rating")</f>
        <v>Low rating</v>
      </c>
      <c r="Y732">
        <f t="shared" si="22"/>
        <v>1011.9</v>
      </c>
      <c r="Z732" s="14">
        <f t="shared" si="23"/>
        <v>0.1445777968281183</v>
      </c>
    </row>
    <row r="733" spans="1:26" x14ac:dyDescent="0.25">
      <c r="A733" t="s">
        <v>807</v>
      </c>
      <c r="B733" t="s">
        <v>808</v>
      </c>
      <c r="C733">
        <v>69999</v>
      </c>
      <c r="D733" s="1">
        <v>8.3000000000000007</v>
      </c>
      <c r="E733">
        <v>1</v>
      </c>
      <c r="F733" t="s">
        <v>83</v>
      </c>
      <c r="G733">
        <v>8</v>
      </c>
      <c r="H733">
        <v>2.2999999999999998</v>
      </c>
      <c r="I733" s="2">
        <v>5000</v>
      </c>
      <c r="J733">
        <v>1</v>
      </c>
      <c r="K733">
        <v>120</v>
      </c>
      <c r="L733">
        <v>16</v>
      </c>
      <c r="M733">
        <v>512</v>
      </c>
      <c r="N733">
        <v>6.73</v>
      </c>
      <c r="O733">
        <v>165</v>
      </c>
      <c r="P733">
        <v>3</v>
      </c>
      <c r="Q733" t="s">
        <v>73</v>
      </c>
      <c r="R733">
        <v>50</v>
      </c>
      <c r="S733">
        <v>32</v>
      </c>
      <c r="T733">
        <v>0</v>
      </c>
      <c r="U733">
        <v>2448</v>
      </c>
      <c r="V733">
        <v>1080</v>
      </c>
      <c r="W733" t="str" cm="1">
        <f t="array" ref="W733">_xlfn.IFS(smartphones_data_clean!C733&gt;Quartile!$A$4,"💎 Ultra Premium Brand",smartphones_data_clean!C733&gt;Quartile!$A$3,"🪙 Premium Brand",smartphones_data_clean!C733&gt;Quartile!$A$2,"🔥Affordable Brand",TRUE,"✨ Bronze Brand")</f>
        <v>💎 Ultra Premium Brand</v>
      </c>
      <c r="X733" t="str" cm="1">
        <f t="array" ref="X733">_xlfn.IFS(D733&lt;=Quartile!$D$2,"Low rating",D733&lt;=Quartile!$D$3,"Medium rating",D733&lt;=Quartile!$D$4,"High rating",TRUE,"Extra High Rating")</f>
        <v>High rating</v>
      </c>
      <c r="Y733">
        <f t="shared" si="22"/>
        <v>1127.2250000000001</v>
      </c>
      <c r="Z733" s="14">
        <f t="shared" si="23"/>
        <v>1.6103444334919073E-2</v>
      </c>
    </row>
    <row r="734" spans="1:26" x14ac:dyDescent="0.25">
      <c r="A734" t="s">
        <v>809</v>
      </c>
      <c r="B734" t="s">
        <v>810</v>
      </c>
      <c r="C734">
        <v>650000</v>
      </c>
      <c r="D734" s="1">
        <v>6.2</v>
      </c>
      <c r="E734">
        <v>0</v>
      </c>
      <c r="F734" t="s">
        <v>72</v>
      </c>
      <c r="G734">
        <v>8</v>
      </c>
      <c r="H734">
        <v>1.5</v>
      </c>
      <c r="I734" s="2">
        <v>2275</v>
      </c>
      <c r="J734">
        <v>0</v>
      </c>
      <c r="K734">
        <v>33</v>
      </c>
      <c r="L734">
        <v>2</v>
      </c>
      <c r="M734">
        <v>64</v>
      </c>
      <c r="N734">
        <v>4.7</v>
      </c>
      <c r="O734">
        <v>60</v>
      </c>
      <c r="P734">
        <v>1</v>
      </c>
      <c r="Q734" t="s">
        <v>73</v>
      </c>
      <c r="R734">
        <v>13</v>
      </c>
      <c r="S734">
        <v>2</v>
      </c>
      <c r="T734">
        <v>0</v>
      </c>
      <c r="U734">
        <v>1920</v>
      </c>
      <c r="V734">
        <v>1080</v>
      </c>
      <c r="W734" t="str" cm="1">
        <f t="array" ref="W734">_xlfn.IFS(smartphones_data_clean!C734&gt;Quartile!$A$4,"💎 Ultra Premium Brand",smartphones_data_clean!C734&gt;Quartile!$A$3,"🪙 Premium Brand",smartphones_data_clean!C734&gt;Quartile!$A$2,"🔥Affordable Brand",TRUE,"✨ Bronze Brand")</f>
        <v>💎 Ultra Premium Brand</v>
      </c>
      <c r="X734" t="str" cm="1">
        <f t="array" ref="X734">_xlfn.IFS(D734&lt;=Quartile!$D$2,"Low rating",D734&lt;=Quartile!$D$3,"Medium rating",D734&lt;=Quartile!$D$4,"High rating",TRUE,"Extra High Rating")</f>
        <v>Low rating</v>
      </c>
      <c r="Y734">
        <f t="shared" si="22"/>
        <v>475.67500000000001</v>
      </c>
      <c r="Z734" s="14">
        <f t="shared" si="23"/>
        <v>7.318076923076923E-4</v>
      </c>
    </row>
    <row r="735" spans="1:26" x14ac:dyDescent="0.25">
      <c r="A735" t="s">
        <v>811</v>
      </c>
      <c r="B735" t="s">
        <v>812</v>
      </c>
      <c r="C735">
        <v>29999</v>
      </c>
      <c r="D735" s="1">
        <v>8.1999999999999993</v>
      </c>
      <c r="E735">
        <v>0</v>
      </c>
      <c r="F735" t="s">
        <v>72</v>
      </c>
      <c r="G735">
        <v>8</v>
      </c>
      <c r="H735">
        <v>2</v>
      </c>
      <c r="I735" s="2">
        <v>4500</v>
      </c>
      <c r="J735">
        <v>1</v>
      </c>
      <c r="K735">
        <v>18</v>
      </c>
      <c r="L735">
        <v>8</v>
      </c>
      <c r="M735">
        <v>128</v>
      </c>
      <c r="N735">
        <v>6.38</v>
      </c>
      <c r="O735">
        <v>60</v>
      </c>
      <c r="P735">
        <v>4</v>
      </c>
      <c r="Q735" t="s">
        <v>73</v>
      </c>
      <c r="R735">
        <v>48</v>
      </c>
      <c r="S735">
        <v>32</v>
      </c>
      <c r="T735">
        <v>1</v>
      </c>
      <c r="U735">
        <v>2340</v>
      </c>
      <c r="V735">
        <v>1080</v>
      </c>
      <c r="W735" t="str" cm="1">
        <f t="array" ref="W735">_xlfn.IFS(smartphones_data_clean!C735&gt;Quartile!$A$4,"💎 Ultra Premium Brand",smartphones_data_clean!C735&gt;Quartile!$A$3,"🪙 Premium Brand",smartphones_data_clean!C735&gt;Quartile!$A$2,"🔥Affordable Brand",TRUE,"✨ Bronze Brand")</f>
        <v>🪙 Premium Brand</v>
      </c>
      <c r="X735" t="str" cm="1">
        <f t="array" ref="X735">_xlfn.IFS(D735&lt;=Quartile!$D$2,"Low rating",D735&lt;=Quartile!$D$3,"Medium rating",D735&lt;=Quartile!$D$4,"High rating",TRUE,"Extra High Rating")</f>
        <v>High rating</v>
      </c>
      <c r="Y735">
        <f t="shared" si="22"/>
        <v>933.3</v>
      </c>
      <c r="Z735" s="14">
        <f t="shared" si="23"/>
        <v>3.1111037034567818E-2</v>
      </c>
    </row>
    <row r="736" spans="1:26" x14ac:dyDescent="0.25">
      <c r="A736" t="s">
        <v>811</v>
      </c>
      <c r="B736" t="s">
        <v>813</v>
      </c>
      <c r="C736">
        <v>29990</v>
      </c>
      <c r="D736" s="1">
        <v>8.5</v>
      </c>
      <c r="E736">
        <v>1</v>
      </c>
      <c r="F736" t="s">
        <v>72</v>
      </c>
      <c r="G736">
        <v>8</v>
      </c>
      <c r="H736">
        <v>3.2</v>
      </c>
      <c r="I736" s="2">
        <v>4600</v>
      </c>
      <c r="J736">
        <v>1</v>
      </c>
      <c r="K736">
        <v>66</v>
      </c>
      <c r="L736">
        <v>8</v>
      </c>
      <c r="M736">
        <v>128</v>
      </c>
      <c r="N736">
        <v>6.78</v>
      </c>
      <c r="O736">
        <v>120</v>
      </c>
      <c r="P736">
        <v>3</v>
      </c>
      <c r="Q736" t="s">
        <v>73</v>
      </c>
      <c r="R736">
        <v>64</v>
      </c>
      <c r="S736">
        <v>50</v>
      </c>
      <c r="T736">
        <v>0</v>
      </c>
      <c r="U736">
        <v>2400</v>
      </c>
      <c r="V736">
        <v>1080</v>
      </c>
      <c r="W736" t="str" cm="1">
        <f t="array" ref="W736">_xlfn.IFS(smartphones_data_clean!C736&gt;Quartile!$A$4,"💎 Ultra Premium Brand",smartphones_data_clean!C736&gt;Quartile!$A$3,"🪙 Premium Brand",smartphones_data_clean!C736&gt;Quartile!$A$2,"🔥Affordable Brand",TRUE,"✨ Bronze Brand")</f>
        <v>🪙 Premium Brand</v>
      </c>
      <c r="X736" t="str" cm="1">
        <f t="array" ref="X736">_xlfn.IFS(D736&lt;=Quartile!$D$2,"Low rating",D736&lt;=Quartile!$D$3,"Medium rating",D736&lt;=Quartile!$D$4,"High rating",TRUE,"Extra High Rating")</f>
        <v>Extra High Rating</v>
      </c>
      <c r="Y736">
        <f t="shared" si="22"/>
        <v>961.40000000000009</v>
      </c>
      <c r="Z736" s="14">
        <f t="shared" si="23"/>
        <v>3.2057352450816944E-2</v>
      </c>
    </row>
    <row r="737" spans="1:26" x14ac:dyDescent="0.25">
      <c r="A737" t="s">
        <v>811</v>
      </c>
      <c r="B737" t="s">
        <v>814</v>
      </c>
      <c r="C737">
        <v>35499</v>
      </c>
      <c r="D737" s="1">
        <v>8.6</v>
      </c>
      <c r="E737">
        <v>1</v>
      </c>
      <c r="F737" t="s">
        <v>76</v>
      </c>
      <c r="G737">
        <v>8</v>
      </c>
      <c r="H737">
        <v>3.1</v>
      </c>
      <c r="I737" s="2">
        <v>4600</v>
      </c>
      <c r="J737">
        <v>1</v>
      </c>
      <c r="K737">
        <v>66</v>
      </c>
      <c r="L737">
        <v>8</v>
      </c>
      <c r="M737">
        <v>256</v>
      </c>
      <c r="N737">
        <v>6.78</v>
      </c>
      <c r="O737">
        <v>120</v>
      </c>
      <c r="P737">
        <v>3</v>
      </c>
      <c r="Q737" t="s">
        <v>73</v>
      </c>
      <c r="R737">
        <v>50</v>
      </c>
      <c r="S737">
        <v>50</v>
      </c>
      <c r="T737">
        <v>0</v>
      </c>
      <c r="U737">
        <v>2400</v>
      </c>
      <c r="V737">
        <v>1080</v>
      </c>
      <c r="W737" t="str" cm="1">
        <f t="array" ref="W737">_xlfn.IFS(smartphones_data_clean!C737&gt;Quartile!$A$4,"💎 Ultra Premium Brand",smartphones_data_clean!C737&gt;Quartile!$A$3,"🪙 Premium Brand",smartphones_data_clean!C737&gt;Quartile!$A$2,"🔥Affordable Brand",TRUE,"✨ Bronze Brand")</f>
        <v>💎 Ultra Premium Brand</v>
      </c>
      <c r="X737" t="str" cm="1">
        <f t="array" ref="X737">_xlfn.IFS(D737&lt;=Quartile!$D$2,"Low rating",D737&lt;=Quartile!$D$3,"Medium rating",D737&lt;=Quartile!$D$4,"High rating",TRUE,"Extra High Rating")</f>
        <v>Extra High Rating</v>
      </c>
      <c r="Y737">
        <f t="shared" si="22"/>
        <v>986.97500000000014</v>
      </c>
      <c r="Z737" s="14">
        <f t="shared" si="23"/>
        <v>2.7802895856221307E-2</v>
      </c>
    </row>
    <row r="738" spans="1:26" x14ac:dyDescent="0.25">
      <c r="A738" t="s">
        <v>811</v>
      </c>
      <c r="B738" t="s">
        <v>815</v>
      </c>
      <c r="C738">
        <v>49990</v>
      </c>
      <c r="D738" s="1">
        <v>7.7</v>
      </c>
      <c r="E738">
        <v>1</v>
      </c>
      <c r="F738" t="s">
        <v>76</v>
      </c>
      <c r="G738">
        <v>8</v>
      </c>
      <c r="H738">
        <v>2.2999999999999998</v>
      </c>
      <c r="I738" s="2">
        <v>5000</v>
      </c>
      <c r="J738">
        <v>1</v>
      </c>
      <c r="K738">
        <v>120</v>
      </c>
      <c r="L738">
        <v>12</v>
      </c>
      <c r="M738">
        <v>256</v>
      </c>
      <c r="N738">
        <v>6.67</v>
      </c>
      <c r="O738">
        <v>120</v>
      </c>
      <c r="P738">
        <v>3</v>
      </c>
      <c r="Q738" t="s">
        <v>73</v>
      </c>
      <c r="R738">
        <v>50</v>
      </c>
      <c r="S738">
        <v>32</v>
      </c>
      <c r="T738">
        <v>0</v>
      </c>
      <c r="U738">
        <v>2400</v>
      </c>
      <c r="V738">
        <v>1080</v>
      </c>
      <c r="W738" t="str" cm="1">
        <f t="array" ref="W738">_xlfn.IFS(smartphones_data_clean!C738&gt;Quartile!$A$4,"💎 Ultra Premium Brand",smartphones_data_clean!C738&gt;Quartile!$A$3,"🪙 Premium Brand",smartphones_data_clean!C738&gt;Quartile!$A$2,"🔥Affordable Brand",TRUE,"✨ Bronze Brand")</f>
        <v>💎 Ultra Premium Brand</v>
      </c>
      <c r="X738" t="str" cm="1">
        <f t="array" ref="X738">_xlfn.IFS(D738&lt;=Quartile!$D$2,"Low rating",D738&lt;=Quartile!$D$3,"Medium rating",D738&lt;=Quartile!$D$4,"High rating",TRUE,"Extra High Rating")</f>
        <v>Medium rating</v>
      </c>
      <c r="Y738">
        <f t="shared" si="22"/>
        <v>1072.9749999999999</v>
      </c>
      <c r="Z738" s="14">
        <f t="shared" si="23"/>
        <v>2.146379275855171E-2</v>
      </c>
    </row>
    <row r="739" spans="1:26" x14ac:dyDescent="0.25">
      <c r="A739" t="s">
        <v>811</v>
      </c>
      <c r="B739" t="s">
        <v>816</v>
      </c>
      <c r="C739">
        <v>14499</v>
      </c>
      <c r="D739" s="1">
        <v>7.7</v>
      </c>
      <c r="E739">
        <v>0</v>
      </c>
      <c r="F739" t="s">
        <v>72</v>
      </c>
      <c r="G739">
        <v>8</v>
      </c>
      <c r="H739">
        <v>2.4</v>
      </c>
      <c r="I739" s="2">
        <v>5000</v>
      </c>
      <c r="J739">
        <v>1</v>
      </c>
      <c r="K739">
        <v>44</v>
      </c>
      <c r="L739">
        <v>4</v>
      </c>
      <c r="M739">
        <v>128</v>
      </c>
      <c r="N739">
        <v>6.44</v>
      </c>
      <c r="O739">
        <v>60</v>
      </c>
      <c r="P739">
        <v>3</v>
      </c>
      <c r="Q739" t="s">
        <v>73</v>
      </c>
      <c r="R739">
        <v>50</v>
      </c>
      <c r="S739">
        <v>16</v>
      </c>
      <c r="T739">
        <v>1</v>
      </c>
      <c r="U739">
        <v>2408</v>
      </c>
      <c r="V739">
        <v>1080</v>
      </c>
      <c r="W739" t="str" cm="1">
        <f t="array" ref="W739">_xlfn.IFS(smartphones_data_clean!C739&gt;Quartile!$A$4,"💎 Ultra Premium Brand",smartphones_data_clean!C739&gt;Quartile!$A$3,"🪙 Premium Brand",smartphones_data_clean!C739&gt;Quartile!$A$2,"🔥Affordable Brand",TRUE,"✨ Bronze Brand")</f>
        <v>🔥Affordable Brand</v>
      </c>
      <c r="X739" t="str" cm="1">
        <f t="array" ref="X739">_xlfn.IFS(D739&lt;=Quartile!$D$2,"Low rating",D739&lt;=Quartile!$D$3,"Medium rating",D739&lt;=Quartile!$D$4,"High rating",TRUE,"Extra High Rating")</f>
        <v>Medium rating</v>
      </c>
      <c r="Y739">
        <f t="shared" si="22"/>
        <v>1035.1999999999998</v>
      </c>
      <c r="Z739" s="14">
        <f t="shared" si="23"/>
        <v>7.139802745016896E-2</v>
      </c>
    </row>
    <row r="740" spans="1:26" x14ac:dyDescent="0.25">
      <c r="A740" t="s">
        <v>811</v>
      </c>
      <c r="B740" t="s">
        <v>817</v>
      </c>
      <c r="C740">
        <v>15999</v>
      </c>
      <c r="D740" s="1">
        <v>7.9</v>
      </c>
      <c r="E740">
        <v>0</v>
      </c>
      <c r="F740" t="s">
        <v>72</v>
      </c>
      <c r="G740">
        <v>8</v>
      </c>
      <c r="H740">
        <v>2.4</v>
      </c>
      <c r="I740" s="2">
        <v>5000</v>
      </c>
      <c r="J740">
        <v>1</v>
      </c>
      <c r="K740">
        <v>44</v>
      </c>
      <c r="L740">
        <v>6</v>
      </c>
      <c r="M740">
        <v>128</v>
      </c>
      <c r="N740">
        <v>6.44</v>
      </c>
      <c r="O740">
        <v>60</v>
      </c>
      <c r="P740">
        <v>3</v>
      </c>
      <c r="Q740" t="s">
        <v>73</v>
      </c>
      <c r="R740">
        <v>50</v>
      </c>
      <c r="S740">
        <v>16</v>
      </c>
      <c r="T740">
        <v>1</v>
      </c>
      <c r="U740">
        <v>2408</v>
      </c>
      <c r="V740">
        <v>1080</v>
      </c>
      <c r="W740" t="str" cm="1">
        <f t="array" ref="W740">_xlfn.IFS(smartphones_data_clean!C740&gt;Quartile!$A$4,"💎 Ultra Premium Brand",smartphones_data_clean!C740&gt;Quartile!$A$3,"🪙 Premium Brand",smartphones_data_clean!C740&gt;Quartile!$A$2,"🔥Affordable Brand",TRUE,"✨ Bronze Brand")</f>
        <v>🔥Affordable Brand</v>
      </c>
      <c r="X740" t="str" cm="1">
        <f t="array" ref="X740">_xlfn.IFS(D740&lt;=Quartile!$D$2,"Low rating",D740&lt;=Quartile!$D$3,"Medium rating",D740&lt;=Quartile!$D$4,"High rating",TRUE,"Extra High Rating")</f>
        <v>Medium rating</v>
      </c>
      <c r="Y740">
        <f t="shared" si="22"/>
        <v>1035.5999999999999</v>
      </c>
      <c r="Z740" s="14">
        <f t="shared" si="23"/>
        <v>6.4729045565347823E-2</v>
      </c>
    </row>
    <row r="741" spans="1:26" x14ac:dyDescent="0.25">
      <c r="A741" t="s">
        <v>811</v>
      </c>
      <c r="B741" t="s">
        <v>818</v>
      </c>
      <c r="C741">
        <v>17999</v>
      </c>
      <c r="D741" s="1">
        <v>8.1999999999999993</v>
      </c>
      <c r="E741">
        <v>0</v>
      </c>
      <c r="F741" t="s">
        <v>72</v>
      </c>
      <c r="G741">
        <v>8</v>
      </c>
      <c r="H741">
        <v>2.4</v>
      </c>
      <c r="I741" s="2">
        <v>5000</v>
      </c>
      <c r="J741">
        <v>1</v>
      </c>
      <c r="K741">
        <v>44</v>
      </c>
      <c r="L741">
        <v>8</v>
      </c>
      <c r="M741">
        <v>128</v>
      </c>
      <c r="N741">
        <v>6.44</v>
      </c>
      <c r="O741">
        <v>60</v>
      </c>
      <c r="P741">
        <v>3</v>
      </c>
      <c r="Q741" t="s">
        <v>73</v>
      </c>
      <c r="R741">
        <v>50</v>
      </c>
      <c r="S741">
        <v>16</v>
      </c>
      <c r="T741">
        <v>1</v>
      </c>
      <c r="U741">
        <v>2408</v>
      </c>
      <c r="V741">
        <v>1080</v>
      </c>
      <c r="W741" t="str" cm="1">
        <f t="array" ref="W741">_xlfn.IFS(smartphones_data_clean!C741&gt;Quartile!$A$4,"💎 Ultra Premium Brand",smartphones_data_clean!C741&gt;Quartile!$A$3,"🪙 Premium Brand",smartphones_data_clean!C741&gt;Quartile!$A$2,"🔥Affordable Brand",TRUE,"✨ Bronze Brand")</f>
        <v>🔥Affordable Brand</v>
      </c>
      <c r="X741" t="str" cm="1">
        <f t="array" ref="X741">_xlfn.IFS(D741&lt;=Quartile!$D$2,"Low rating",D741&lt;=Quartile!$D$3,"Medium rating",D741&lt;=Quartile!$D$4,"High rating",TRUE,"Extra High Rating")</f>
        <v>High rating</v>
      </c>
      <c r="Y741">
        <f t="shared" si="22"/>
        <v>1036</v>
      </c>
      <c r="Z741" s="14">
        <f t="shared" si="23"/>
        <v>5.7558753264070228E-2</v>
      </c>
    </row>
    <row r="742" spans="1:26" x14ac:dyDescent="0.25">
      <c r="A742" t="s">
        <v>811</v>
      </c>
      <c r="B742" t="s">
        <v>819</v>
      </c>
      <c r="C742">
        <v>15990</v>
      </c>
      <c r="D742" s="1">
        <v>7.8</v>
      </c>
      <c r="E742">
        <v>1</v>
      </c>
      <c r="F742" t="s">
        <v>72</v>
      </c>
      <c r="G742">
        <v>8</v>
      </c>
      <c r="H742">
        <v>2.2000000000000002</v>
      </c>
      <c r="I742" s="2">
        <v>5000</v>
      </c>
      <c r="J742">
        <v>1</v>
      </c>
      <c r="K742">
        <v>18</v>
      </c>
      <c r="L742">
        <v>4</v>
      </c>
      <c r="M742">
        <v>128</v>
      </c>
      <c r="N742">
        <v>6.58</v>
      </c>
      <c r="O742">
        <v>120</v>
      </c>
      <c r="P742">
        <v>3</v>
      </c>
      <c r="Q742" t="s">
        <v>73</v>
      </c>
      <c r="R742">
        <v>50</v>
      </c>
      <c r="S742">
        <v>16</v>
      </c>
      <c r="T742">
        <v>1</v>
      </c>
      <c r="U742">
        <v>2408</v>
      </c>
      <c r="V742">
        <v>1080</v>
      </c>
      <c r="W742" t="str" cm="1">
        <f t="array" ref="W742">_xlfn.IFS(smartphones_data_clean!C742&gt;Quartile!$A$4,"💎 Ultra Premium Brand",smartphones_data_clean!C742&gt;Quartile!$A$3,"🪙 Premium Brand",smartphones_data_clean!C742&gt;Quartile!$A$2,"🔥Affordable Brand",TRUE,"✨ Bronze Brand")</f>
        <v>🔥Affordable Brand</v>
      </c>
      <c r="X742" t="str" cm="1">
        <f t="array" ref="X742">_xlfn.IFS(D742&lt;=Quartile!$D$2,"Low rating",D742&lt;=Quartile!$D$3,"Medium rating",D742&lt;=Quartile!$D$4,"High rating",TRUE,"Extra High Rating")</f>
        <v>Medium rating</v>
      </c>
      <c r="Y742">
        <f t="shared" si="22"/>
        <v>1035.55</v>
      </c>
      <c r="Z742" s="14">
        <f t="shared" si="23"/>
        <v>6.4762351469668536E-2</v>
      </c>
    </row>
    <row r="743" spans="1:26" x14ac:dyDescent="0.25">
      <c r="A743" t="s">
        <v>811</v>
      </c>
      <c r="B743" t="s">
        <v>820</v>
      </c>
      <c r="C743">
        <v>16990</v>
      </c>
      <c r="D743" s="1">
        <v>8</v>
      </c>
      <c r="E743">
        <v>1</v>
      </c>
      <c r="F743" t="s">
        <v>72</v>
      </c>
      <c r="G743">
        <v>8</v>
      </c>
      <c r="H743">
        <v>2.2000000000000002</v>
      </c>
      <c r="I743" s="2">
        <v>5000</v>
      </c>
      <c r="J743">
        <v>1</v>
      </c>
      <c r="K743">
        <v>18</v>
      </c>
      <c r="L743">
        <v>6</v>
      </c>
      <c r="M743">
        <v>128</v>
      </c>
      <c r="N743">
        <v>6.58</v>
      </c>
      <c r="O743">
        <v>120</v>
      </c>
      <c r="P743">
        <v>3</v>
      </c>
      <c r="Q743" t="s">
        <v>73</v>
      </c>
      <c r="R743">
        <v>50</v>
      </c>
      <c r="S743">
        <v>16</v>
      </c>
      <c r="T743">
        <v>1</v>
      </c>
      <c r="U743">
        <v>2408</v>
      </c>
      <c r="V743">
        <v>1080</v>
      </c>
      <c r="W743" t="str" cm="1">
        <f t="array" ref="W743">_xlfn.IFS(smartphones_data_clean!C743&gt;Quartile!$A$4,"💎 Ultra Premium Brand",smartphones_data_clean!C743&gt;Quartile!$A$3,"🪙 Premium Brand",smartphones_data_clean!C743&gt;Quartile!$A$2,"🔥Affordable Brand",TRUE,"✨ Bronze Brand")</f>
        <v>🔥Affordable Brand</v>
      </c>
      <c r="X743" t="str" cm="1">
        <f t="array" ref="X743">_xlfn.IFS(D743&lt;=Quartile!$D$2,"Low rating",D743&lt;=Quartile!$D$3,"Medium rating",D743&lt;=Quartile!$D$4,"High rating",TRUE,"Extra High Rating")</f>
        <v>High rating</v>
      </c>
      <c r="Y743">
        <f t="shared" si="22"/>
        <v>1035.95</v>
      </c>
      <c r="Z743" s="14">
        <f t="shared" si="23"/>
        <v>6.0974102413184232E-2</v>
      </c>
    </row>
    <row r="744" spans="1:26" x14ac:dyDescent="0.25">
      <c r="A744" t="s">
        <v>811</v>
      </c>
      <c r="B744" t="s">
        <v>821</v>
      </c>
      <c r="C744">
        <v>19990</v>
      </c>
      <c r="D744" s="1">
        <v>8.3000000000000007</v>
      </c>
      <c r="E744">
        <v>1</v>
      </c>
      <c r="F744" t="s">
        <v>72</v>
      </c>
      <c r="G744">
        <v>8</v>
      </c>
      <c r="H744">
        <v>2.2000000000000002</v>
      </c>
      <c r="I744" s="2">
        <v>5000</v>
      </c>
      <c r="J744">
        <v>1</v>
      </c>
      <c r="K744">
        <v>18</v>
      </c>
      <c r="L744">
        <v>8</v>
      </c>
      <c r="M744">
        <v>128</v>
      </c>
      <c r="N744">
        <v>6.58</v>
      </c>
      <c r="O744">
        <v>120</v>
      </c>
      <c r="P744">
        <v>3</v>
      </c>
      <c r="Q744" t="s">
        <v>73</v>
      </c>
      <c r="R744">
        <v>50</v>
      </c>
      <c r="S744">
        <v>16</v>
      </c>
      <c r="T744">
        <v>1</v>
      </c>
      <c r="U744">
        <v>2408</v>
      </c>
      <c r="V744">
        <v>1080</v>
      </c>
      <c r="W744" t="str" cm="1">
        <f t="array" ref="W744">_xlfn.IFS(smartphones_data_clean!C744&gt;Quartile!$A$4,"💎 Ultra Premium Brand",smartphones_data_clean!C744&gt;Quartile!$A$3,"🪙 Premium Brand",smartphones_data_clean!C744&gt;Quartile!$A$2,"🔥Affordable Brand",TRUE,"✨ Bronze Brand")</f>
        <v>🔥Affordable Brand</v>
      </c>
      <c r="X744" t="str" cm="1">
        <f t="array" ref="X744">_xlfn.IFS(D744&lt;=Quartile!$D$2,"Low rating",D744&lt;=Quartile!$D$3,"Medium rating",D744&lt;=Quartile!$D$4,"High rating",TRUE,"Extra High Rating")</f>
        <v>High rating</v>
      </c>
      <c r="Y744">
        <f t="shared" si="22"/>
        <v>1036.3499999999999</v>
      </c>
      <c r="Z744" s="14">
        <f t="shared" si="23"/>
        <v>5.1843421710855424E-2</v>
      </c>
    </row>
    <row r="745" spans="1:26" x14ac:dyDescent="0.25">
      <c r="A745" t="s">
        <v>811</v>
      </c>
      <c r="B745" t="s">
        <v>822</v>
      </c>
      <c r="C745">
        <v>23999</v>
      </c>
      <c r="D745" s="1">
        <v>8.1</v>
      </c>
      <c r="E745">
        <v>1</v>
      </c>
      <c r="F745" t="s">
        <v>72</v>
      </c>
      <c r="G745">
        <v>8</v>
      </c>
      <c r="H745">
        <v>2.4</v>
      </c>
      <c r="I745" s="2">
        <v>4700</v>
      </c>
      <c r="J745">
        <v>1</v>
      </c>
      <c r="K745">
        <v>66</v>
      </c>
      <c r="L745">
        <v>6</v>
      </c>
      <c r="M745">
        <v>128</v>
      </c>
      <c r="N745">
        <v>6.44</v>
      </c>
      <c r="O745">
        <v>90</v>
      </c>
      <c r="P745">
        <v>3</v>
      </c>
      <c r="Q745" t="s">
        <v>73</v>
      </c>
      <c r="R745">
        <v>64</v>
      </c>
      <c r="S745">
        <v>16</v>
      </c>
      <c r="T745">
        <v>1</v>
      </c>
      <c r="U745">
        <v>2404</v>
      </c>
      <c r="V745">
        <v>1080</v>
      </c>
      <c r="W745" t="str" cm="1">
        <f t="array" ref="W745">_xlfn.IFS(smartphones_data_clean!C745&gt;Quartile!$A$4,"💎 Ultra Premium Brand",smartphones_data_clean!C745&gt;Quartile!$A$3,"🪙 Premium Brand",smartphones_data_clean!C745&gt;Quartile!$A$2,"🔥Affordable Brand",TRUE,"✨ Bronze Brand")</f>
        <v>🪙 Premium Brand</v>
      </c>
      <c r="X745" t="str" cm="1">
        <f t="array" ref="X745">_xlfn.IFS(D745&lt;=Quartile!$D$2,"Low rating",D745&lt;=Quartile!$D$3,"Medium rating",D745&lt;=Quartile!$D$4,"High rating",TRUE,"Extra High Rating")</f>
        <v>High rating</v>
      </c>
      <c r="Y745">
        <f t="shared" si="22"/>
        <v>979.30000000000007</v>
      </c>
      <c r="Z745" s="14">
        <f t="shared" si="23"/>
        <v>4.08058669111213E-2</v>
      </c>
    </row>
    <row r="746" spans="1:26" x14ac:dyDescent="0.25">
      <c r="A746" t="s">
        <v>811</v>
      </c>
      <c r="B746" t="s">
        <v>823</v>
      </c>
      <c r="C746">
        <v>24999</v>
      </c>
      <c r="D746" s="1">
        <v>8.4</v>
      </c>
      <c r="E746">
        <v>1</v>
      </c>
      <c r="F746" t="s">
        <v>72</v>
      </c>
      <c r="G746">
        <v>8</v>
      </c>
      <c r="H746">
        <v>2.4</v>
      </c>
      <c r="I746" s="2">
        <v>4700</v>
      </c>
      <c r="J746">
        <v>1</v>
      </c>
      <c r="K746">
        <v>66</v>
      </c>
      <c r="L746">
        <v>8</v>
      </c>
      <c r="M746">
        <v>128</v>
      </c>
      <c r="N746">
        <v>6.44</v>
      </c>
      <c r="O746">
        <v>90</v>
      </c>
      <c r="P746">
        <v>3</v>
      </c>
      <c r="Q746" t="s">
        <v>73</v>
      </c>
      <c r="R746">
        <v>64</v>
      </c>
      <c r="S746">
        <v>16</v>
      </c>
      <c r="T746">
        <v>1</v>
      </c>
      <c r="U746">
        <v>2404</v>
      </c>
      <c r="V746">
        <v>1080</v>
      </c>
      <c r="W746" t="str" cm="1">
        <f t="array" ref="W746">_xlfn.IFS(smartphones_data_clean!C746&gt;Quartile!$A$4,"💎 Ultra Premium Brand",smartphones_data_clean!C746&gt;Quartile!$A$3,"🪙 Premium Brand",smartphones_data_clean!C746&gt;Quartile!$A$2,"🔥Affordable Brand",TRUE,"✨ Bronze Brand")</f>
        <v>🪙 Premium Brand</v>
      </c>
      <c r="X746" t="str" cm="1">
        <f t="array" ref="X746">_xlfn.IFS(D746&lt;=Quartile!$D$2,"Low rating",D746&lt;=Quartile!$D$3,"Medium rating",D746&lt;=Quartile!$D$4,"High rating",TRUE,"Extra High Rating")</f>
        <v>High rating</v>
      </c>
      <c r="Y746">
        <f t="shared" si="22"/>
        <v>979.7</v>
      </c>
      <c r="Z746" s="14">
        <f t="shared" si="23"/>
        <v>3.9189567582703311E-2</v>
      </c>
    </row>
    <row r="747" spans="1:26" x14ac:dyDescent="0.25">
      <c r="A747" t="s">
        <v>811</v>
      </c>
      <c r="B747" t="s">
        <v>824</v>
      </c>
      <c r="C747">
        <v>12999</v>
      </c>
      <c r="D747" s="1">
        <v>7.5</v>
      </c>
      <c r="E747">
        <v>0</v>
      </c>
      <c r="F747" t="s">
        <v>72</v>
      </c>
      <c r="G747">
        <v>8</v>
      </c>
      <c r="H747">
        <v>2.4</v>
      </c>
      <c r="I747" s="2">
        <v>5000</v>
      </c>
      <c r="J747">
        <v>1</v>
      </c>
      <c r="K747">
        <v>18</v>
      </c>
      <c r="L747">
        <v>4</v>
      </c>
      <c r="M747">
        <v>128</v>
      </c>
      <c r="N747">
        <v>6.58</v>
      </c>
      <c r="O747">
        <v>90</v>
      </c>
      <c r="P747">
        <v>2</v>
      </c>
      <c r="Q747" t="s">
        <v>73</v>
      </c>
      <c r="R747">
        <v>50</v>
      </c>
      <c r="S747">
        <v>8</v>
      </c>
      <c r="T747">
        <v>1</v>
      </c>
      <c r="U747">
        <v>2408</v>
      </c>
      <c r="V747">
        <v>1080</v>
      </c>
      <c r="W747" t="str" cm="1">
        <f t="array" ref="W747">_xlfn.IFS(smartphones_data_clean!C747&gt;Quartile!$A$4,"💎 Ultra Premium Brand",smartphones_data_clean!C747&gt;Quartile!$A$3,"🪙 Premium Brand",smartphones_data_clean!C747&gt;Quartile!$A$2,"🔥Affordable Brand",TRUE,"✨ Bronze Brand")</f>
        <v>✨ Bronze Brand</v>
      </c>
      <c r="X747" t="str" cm="1">
        <f t="array" ref="X747">_xlfn.IFS(D747&lt;=Quartile!$D$2,"Low rating",D747&lt;=Quartile!$D$3,"Medium rating",D747&lt;=Quartile!$D$4,"High rating",TRUE,"Extra High Rating")</f>
        <v>Low rating</v>
      </c>
      <c r="Y747">
        <f t="shared" si="22"/>
        <v>1034.0999999999999</v>
      </c>
      <c r="Z747" s="14">
        <f t="shared" si="23"/>
        <v>7.9552273251788597E-2</v>
      </c>
    </row>
    <row r="748" spans="1:26" x14ac:dyDescent="0.25">
      <c r="A748" t="s">
        <v>811</v>
      </c>
      <c r="B748" t="s">
        <v>825</v>
      </c>
      <c r="C748">
        <v>14999</v>
      </c>
      <c r="D748" s="1">
        <v>7.7</v>
      </c>
      <c r="E748">
        <v>0</v>
      </c>
      <c r="F748" t="s">
        <v>72</v>
      </c>
      <c r="G748">
        <v>8</v>
      </c>
      <c r="H748">
        <v>2.4</v>
      </c>
      <c r="I748" s="2">
        <v>5000</v>
      </c>
      <c r="J748">
        <v>1</v>
      </c>
      <c r="K748">
        <v>18</v>
      </c>
      <c r="L748">
        <v>6</v>
      </c>
      <c r="M748">
        <v>128</v>
      </c>
      <c r="N748">
        <v>6.58</v>
      </c>
      <c r="O748">
        <v>90</v>
      </c>
      <c r="P748">
        <v>2</v>
      </c>
      <c r="Q748" t="s">
        <v>73</v>
      </c>
      <c r="R748">
        <v>50</v>
      </c>
      <c r="S748">
        <v>8</v>
      </c>
      <c r="T748">
        <v>1</v>
      </c>
      <c r="U748">
        <v>2408</v>
      </c>
      <c r="V748">
        <v>1080</v>
      </c>
      <c r="W748" t="str" cm="1">
        <f t="array" ref="W748">_xlfn.IFS(smartphones_data_clean!C748&gt;Quartile!$A$4,"💎 Ultra Premium Brand",smartphones_data_clean!C748&gt;Quartile!$A$3,"🪙 Premium Brand",smartphones_data_clean!C748&gt;Quartile!$A$2,"🔥Affordable Brand",TRUE,"✨ Bronze Brand")</f>
        <v>🔥Affordable Brand</v>
      </c>
      <c r="X748" t="str" cm="1">
        <f t="array" ref="X748">_xlfn.IFS(D748&lt;=Quartile!$D$2,"Low rating",D748&lt;=Quartile!$D$3,"Medium rating",D748&lt;=Quartile!$D$4,"High rating",TRUE,"Extra High Rating")</f>
        <v>Medium rating</v>
      </c>
      <c r="Y748">
        <f t="shared" si="22"/>
        <v>1034.5</v>
      </c>
      <c r="Z748" s="14">
        <f t="shared" si="23"/>
        <v>6.8971264750983405E-2</v>
      </c>
    </row>
    <row r="749" spans="1:26" x14ac:dyDescent="0.25">
      <c r="A749" t="s">
        <v>811</v>
      </c>
      <c r="B749" t="s">
        <v>826</v>
      </c>
      <c r="C749">
        <v>11999</v>
      </c>
      <c r="D749" s="1">
        <v>7.4</v>
      </c>
      <c r="E749">
        <v>0</v>
      </c>
      <c r="F749" t="s">
        <v>72</v>
      </c>
      <c r="G749">
        <v>8</v>
      </c>
      <c r="H749">
        <v>2.4</v>
      </c>
      <c r="I749" s="2">
        <v>5000</v>
      </c>
      <c r="J749">
        <v>1</v>
      </c>
      <c r="K749">
        <v>18</v>
      </c>
      <c r="L749">
        <v>4</v>
      </c>
      <c r="M749">
        <v>64</v>
      </c>
      <c r="N749">
        <v>6.58</v>
      </c>
      <c r="O749">
        <v>90</v>
      </c>
      <c r="P749">
        <v>2</v>
      </c>
      <c r="Q749" t="s">
        <v>73</v>
      </c>
      <c r="R749">
        <v>50</v>
      </c>
      <c r="S749">
        <v>8</v>
      </c>
      <c r="T749">
        <v>1</v>
      </c>
      <c r="U749">
        <v>2408</v>
      </c>
      <c r="V749">
        <v>1080</v>
      </c>
      <c r="W749" t="str" cm="1">
        <f t="array" ref="W749">_xlfn.IFS(smartphones_data_clean!C749&gt;Quartile!$A$4,"💎 Ultra Premium Brand",smartphones_data_clean!C749&gt;Quartile!$A$3,"🪙 Premium Brand",smartphones_data_clean!C749&gt;Quartile!$A$2,"🔥Affordable Brand",TRUE,"✨ Bronze Brand")</f>
        <v>✨ Bronze Brand</v>
      </c>
      <c r="X749" t="str" cm="1">
        <f t="array" ref="X749">_xlfn.IFS(D749&lt;=Quartile!$D$2,"Low rating",D749&lt;=Quartile!$D$3,"Medium rating",D749&lt;=Quartile!$D$4,"High rating",TRUE,"Extra High Rating")</f>
        <v>Low rating</v>
      </c>
      <c r="Y749">
        <f t="shared" si="22"/>
        <v>1021.2999999999998</v>
      </c>
      <c r="Z749" s="14">
        <f t="shared" si="23"/>
        <v>8.5115426285523779E-2</v>
      </c>
    </row>
    <row r="750" spans="1:26" x14ac:dyDescent="0.25">
      <c r="A750" t="s">
        <v>811</v>
      </c>
      <c r="B750" t="s">
        <v>827</v>
      </c>
      <c r="C750">
        <v>24990</v>
      </c>
      <c r="D750" s="1">
        <v>8.5</v>
      </c>
      <c r="E750">
        <v>1</v>
      </c>
      <c r="F750" t="s">
        <v>72</v>
      </c>
      <c r="G750">
        <v>8</v>
      </c>
      <c r="H750">
        <v>3.2</v>
      </c>
      <c r="I750" s="2">
        <v>4700</v>
      </c>
      <c r="J750">
        <v>1</v>
      </c>
      <c r="K750">
        <v>80</v>
      </c>
      <c r="L750">
        <v>8</v>
      </c>
      <c r="M750">
        <v>128</v>
      </c>
      <c r="N750">
        <v>6.62</v>
      </c>
      <c r="O750">
        <v>120</v>
      </c>
      <c r="P750">
        <v>3</v>
      </c>
      <c r="Q750" t="s">
        <v>73</v>
      </c>
      <c r="R750">
        <v>64</v>
      </c>
      <c r="S750">
        <v>16</v>
      </c>
      <c r="T750">
        <v>1</v>
      </c>
      <c r="U750">
        <v>2400</v>
      </c>
      <c r="V750">
        <v>1080</v>
      </c>
      <c r="W750" t="str" cm="1">
        <f t="array" ref="W750">_xlfn.IFS(smartphones_data_clean!C750&gt;Quartile!$A$4,"💎 Ultra Premium Brand",smartphones_data_clean!C750&gt;Quartile!$A$3,"🪙 Premium Brand",smartphones_data_clean!C750&gt;Quartile!$A$2,"🔥Affordable Brand",TRUE,"✨ Bronze Brand")</f>
        <v>🪙 Premium Brand</v>
      </c>
      <c r="X750" t="str" cm="1">
        <f t="array" ref="X750">_xlfn.IFS(D750&lt;=Quartile!$D$2,"Low rating",D750&lt;=Quartile!$D$3,"Medium rating",D750&lt;=Quartile!$D$4,"High rating",TRUE,"Extra High Rating")</f>
        <v>Extra High Rating</v>
      </c>
      <c r="Y750">
        <f t="shared" si="22"/>
        <v>982.80000000000007</v>
      </c>
      <c r="Z750" s="14">
        <f t="shared" si="23"/>
        <v>3.9327731092436979E-2</v>
      </c>
    </row>
    <row r="751" spans="1:26" x14ac:dyDescent="0.25">
      <c r="A751" t="s">
        <v>811</v>
      </c>
      <c r="B751" t="s">
        <v>828</v>
      </c>
      <c r="C751">
        <v>29990</v>
      </c>
      <c r="D751" s="1">
        <v>7.6</v>
      </c>
      <c r="E751">
        <v>1</v>
      </c>
      <c r="F751" t="s">
        <v>72</v>
      </c>
      <c r="G751">
        <v>8</v>
      </c>
      <c r="H751">
        <v>2.2999999999999998</v>
      </c>
      <c r="I751" s="2">
        <v>4500</v>
      </c>
      <c r="J751">
        <v>1</v>
      </c>
      <c r="K751">
        <v>67</v>
      </c>
      <c r="L751">
        <v>8</v>
      </c>
      <c r="M751">
        <v>128</v>
      </c>
      <c r="N751">
        <v>6.44</v>
      </c>
      <c r="O751">
        <v>90</v>
      </c>
      <c r="P751">
        <v>3</v>
      </c>
      <c r="Q751" t="s">
        <v>73</v>
      </c>
      <c r="R751">
        <v>50</v>
      </c>
      <c r="S751">
        <v>16</v>
      </c>
      <c r="T751">
        <v>1</v>
      </c>
      <c r="U751">
        <v>2408</v>
      </c>
      <c r="V751">
        <v>1080</v>
      </c>
      <c r="W751" t="str" cm="1">
        <f t="array" ref="W751">_xlfn.IFS(smartphones_data_clean!C751&gt;Quartile!$A$4,"💎 Ultra Premium Brand",smartphones_data_clean!C751&gt;Quartile!$A$3,"🪙 Premium Brand",smartphones_data_clean!C751&gt;Quartile!$A$2,"🔥Affordable Brand",TRUE,"✨ Bronze Brand")</f>
        <v>🪙 Premium Brand</v>
      </c>
      <c r="X751" t="str" cm="1">
        <f t="array" ref="X751">_xlfn.IFS(D751&lt;=Quartile!$D$2,"Low rating",D751&lt;=Quartile!$D$3,"Medium rating",D751&lt;=Quartile!$D$4,"High rating",TRUE,"Extra High Rating")</f>
        <v>Medium rating</v>
      </c>
      <c r="Y751">
        <f t="shared" si="22"/>
        <v>939.77500000000009</v>
      </c>
      <c r="Z751" s="14">
        <f t="shared" si="23"/>
        <v>3.1336278759586535E-2</v>
      </c>
    </row>
    <row r="752" spans="1:26" x14ac:dyDescent="0.25">
      <c r="A752" t="s">
        <v>811</v>
      </c>
      <c r="B752" t="s">
        <v>829</v>
      </c>
      <c r="C752">
        <v>18990</v>
      </c>
      <c r="D752" s="1">
        <v>8</v>
      </c>
      <c r="E752">
        <v>1</v>
      </c>
      <c r="F752" t="s">
        <v>76</v>
      </c>
      <c r="G752">
        <v>8</v>
      </c>
      <c r="H752">
        <v>3</v>
      </c>
      <c r="I752" s="2">
        <v>6000</v>
      </c>
      <c r="J752">
        <v>1</v>
      </c>
      <c r="K752">
        <v>44</v>
      </c>
      <c r="L752">
        <v>8</v>
      </c>
      <c r="M752">
        <v>128</v>
      </c>
      <c r="N752">
        <v>6.58</v>
      </c>
      <c r="O752">
        <v>120</v>
      </c>
      <c r="P752">
        <v>2</v>
      </c>
      <c r="Q752" t="s">
        <v>73</v>
      </c>
      <c r="R752">
        <v>50</v>
      </c>
      <c r="S752">
        <v>16</v>
      </c>
      <c r="T752">
        <v>0</v>
      </c>
      <c r="U752">
        <v>2408</v>
      </c>
      <c r="V752">
        <v>1080</v>
      </c>
      <c r="W752" t="str" cm="1">
        <f t="array" ref="W752">_xlfn.IFS(smartphones_data_clean!C752&gt;Quartile!$A$4,"💎 Ultra Premium Brand",smartphones_data_clean!C752&gt;Quartile!$A$3,"🪙 Premium Brand",smartphones_data_clean!C752&gt;Quartile!$A$2,"🔥Affordable Brand",TRUE,"✨ Bronze Brand")</f>
        <v>🔥Affordable Brand</v>
      </c>
      <c r="X752" t="str" cm="1">
        <f t="array" ref="X752">_xlfn.IFS(D752&lt;=Quartile!$D$2,"Low rating",D752&lt;=Quartile!$D$3,"Medium rating",D752&lt;=Quartile!$D$4,"High rating",TRUE,"Extra High Rating")</f>
        <v>High rating</v>
      </c>
      <c r="Y752">
        <f t="shared" si="22"/>
        <v>1239.1499999999999</v>
      </c>
      <c r="Z752" s="14">
        <f t="shared" si="23"/>
        <v>6.5252764612954178E-2</v>
      </c>
    </row>
    <row r="753" spans="1:26" x14ac:dyDescent="0.25">
      <c r="A753" t="s">
        <v>811</v>
      </c>
      <c r="B753" t="s">
        <v>830</v>
      </c>
      <c r="C753">
        <v>31990</v>
      </c>
      <c r="D753" s="1">
        <v>8.6</v>
      </c>
      <c r="E753">
        <v>1</v>
      </c>
      <c r="F753" t="s">
        <v>72</v>
      </c>
      <c r="G753">
        <v>8</v>
      </c>
      <c r="H753">
        <v>2.7</v>
      </c>
      <c r="I753" s="2">
        <v>4700</v>
      </c>
      <c r="J753">
        <v>1</v>
      </c>
      <c r="K753">
        <v>80</v>
      </c>
      <c r="L753">
        <v>8</v>
      </c>
      <c r="M753">
        <v>256</v>
      </c>
      <c r="N753">
        <v>6.67</v>
      </c>
      <c r="O753">
        <v>120</v>
      </c>
      <c r="P753">
        <v>3</v>
      </c>
      <c r="Q753" t="s">
        <v>73</v>
      </c>
      <c r="R753">
        <v>64</v>
      </c>
      <c r="S753">
        <v>32</v>
      </c>
      <c r="T753">
        <v>1</v>
      </c>
      <c r="U753">
        <v>2408</v>
      </c>
      <c r="V753">
        <v>1080</v>
      </c>
      <c r="W753" t="str" cm="1">
        <f t="array" ref="W753">_xlfn.IFS(smartphones_data_clean!C753&gt;Quartile!$A$4,"💎 Ultra Premium Brand",smartphones_data_clean!C753&gt;Quartile!$A$3,"🪙 Premium Brand",smartphones_data_clean!C753&gt;Quartile!$A$2,"🔥Affordable Brand",TRUE,"✨ Bronze Brand")</f>
        <v>🪙 Premium Brand</v>
      </c>
      <c r="X753" t="str" cm="1">
        <f t="array" ref="X753">_xlfn.IFS(D753&lt;=Quartile!$D$2,"Low rating",D753&lt;=Quartile!$D$3,"Medium rating",D753&lt;=Quartile!$D$4,"High rating",TRUE,"Extra High Rating")</f>
        <v>Extra High Rating</v>
      </c>
      <c r="Y753">
        <f t="shared" si="22"/>
        <v>1008.2750000000001</v>
      </c>
      <c r="Z753" s="14">
        <f t="shared" si="23"/>
        <v>3.1518443263519852E-2</v>
      </c>
    </row>
    <row r="754" spans="1:26" x14ac:dyDescent="0.25">
      <c r="A754" t="s">
        <v>811</v>
      </c>
      <c r="B754" t="s">
        <v>831</v>
      </c>
      <c r="C754">
        <v>9990</v>
      </c>
      <c r="D754" s="1">
        <v>7.2</v>
      </c>
      <c r="E754">
        <v>0</v>
      </c>
      <c r="F754" t="s">
        <v>72</v>
      </c>
      <c r="G754">
        <v>8</v>
      </c>
      <c r="H754">
        <v>2</v>
      </c>
      <c r="I754" s="2">
        <v>5000</v>
      </c>
      <c r="J754">
        <v>1</v>
      </c>
      <c r="K754">
        <v>18</v>
      </c>
      <c r="L754">
        <v>4</v>
      </c>
      <c r="M754">
        <v>64</v>
      </c>
      <c r="N754">
        <v>6.53</v>
      </c>
      <c r="O754">
        <v>60</v>
      </c>
      <c r="P754">
        <v>3</v>
      </c>
      <c r="Q754" t="s">
        <v>73</v>
      </c>
      <c r="R754">
        <v>16</v>
      </c>
      <c r="S754">
        <v>16</v>
      </c>
      <c r="T754">
        <v>1</v>
      </c>
      <c r="U754">
        <v>2340</v>
      </c>
      <c r="V754">
        <v>1080</v>
      </c>
      <c r="W754" t="str" cm="1">
        <f t="array" ref="W754">_xlfn.IFS(smartphones_data_clean!C754&gt;Quartile!$A$4,"💎 Ultra Premium Brand",smartphones_data_clean!C754&gt;Quartile!$A$3,"🪙 Premium Brand",smartphones_data_clean!C754&gt;Quartile!$A$2,"🔥Affordable Brand",TRUE,"✨ Bronze Brand")</f>
        <v>✨ Bronze Brand</v>
      </c>
      <c r="X754" t="str" cm="1">
        <f t="array" ref="X754">_xlfn.IFS(D754&lt;=Quartile!$D$2,"Low rating",D754&lt;=Quartile!$D$3,"Medium rating",D754&lt;=Quartile!$D$4,"High rating",TRUE,"Extra High Rating")</f>
        <v>Low rating</v>
      </c>
      <c r="Y754">
        <f t="shared" si="22"/>
        <v>1019.6999999999998</v>
      </c>
      <c r="Z754" s="14">
        <f t="shared" si="23"/>
        <v>0.10207207207207206</v>
      </c>
    </row>
    <row r="755" spans="1:26" x14ac:dyDescent="0.25">
      <c r="A755" t="s">
        <v>811</v>
      </c>
      <c r="B755" t="s">
        <v>832</v>
      </c>
      <c r="C755">
        <v>11990</v>
      </c>
      <c r="D755" s="1">
        <v>7.4</v>
      </c>
      <c r="E755">
        <v>0</v>
      </c>
      <c r="F755" t="s">
        <v>72</v>
      </c>
      <c r="G755">
        <v>8</v>
      </c>
      <c r="H755">
        <v>2</v>
      </c>
      <c r="I755" s="2">
        <v>5000</v>
      </c>
      <c r="J755">
        <v>1</v>
      </c>
      <c r="K755">
        <v>18</v>
      </c>
      <c r="L755">
        <v>6</v>
      </c>
      <c r="M755">
        <v>64</v>
      </c>
      <c r="N755">
        <v>6.53</v>
      </c>
      <c r="O755">
        <v>60</v>
      </c>
      <c r="P755">
        <v>3</v>
      </c>
      <c r="Q755" t="s">
        <v>73</v>
      </c>
      <c r="R755">
        <v>16</v>
      </c>
      <c r="S755">
        <v>16</v>
      </c>
      <c r="T755">
        <v>1</v>
      </c>
      <c r="U755">
        <v>2340</v>
      </c>
      <c r="V755">
        <v>1080</v>
      </c>
      <c r="W755" t="str" cm="1">
        <f t="array" ref="W755">_xlfn.IFS(smartphones_data_clean!C755&gt;Quartile!$A$4,"💎 Ultra Premium Brand",smartphones_data_clean!C755&gt;Quartile!$A$3,"🪙 Premium Brand",smartphones_data_clean!C755&gt;Quartile!$A$2,"🔥Affordable Brand",TRUE,"✨ Bronze Brand")</f>
        <v>✨ Bronze Brand</v>
      </c>
      <c r="X755" t="str" cm="1">
        <f t="array" ref="X755">_xlfn.IFS(D755&lt;=Quartile!$D$2,"Low rating",D755&lt;=Quartile!$D$3,"Medium rating",D755&lt;=Quartile!$D$4,"High rating",TRUE,"Extra High Rating")</f>
        <v>Low rating</v>
      </c>
      <c r="Y755">
        <f t="shared" si="22"/>
        <v>1020.0999999999999</v>
      </c>
      <c r="Z755" s="14">
        <f t="shared" si="23"/>
        <v>8.5079232693911586E-2</v>
      </c>
    </row>
    <row r="756" spans="1:26" x14ac:dyDescent="0.25">
      <c r="A756" t="s">
        <v>811</v>
      </c>
      <c r="B756" t="s">
        <v>833</v>
      </c>
      <c r="C756">
        <v>8990</v>
      </c>
      <c r="D756" s="1">
        <v>7.1</v>
      </c>
      <c r="E756">
        <v>1</v>
      </c>
      <c r="F756" t="s">
        <v>72</v>
      </c>
      <c r="G756">
        <v>8</v>
      </c>
      <c r="H756">
        <v>2</v>
      </c>
      <c r="I756" s="2">
        <v>5000</v>
      </c>
      <c r="J756">
        <v>1</v>
      </c>
      <c r="K756">
        <v>18</v>
      </c>
      <c r="L756">
        <v>6</v>
      </c>
      <c r="M756">
        <v>64</v>
      </c>
      <c r="N756">
        <v>6.58</v>
      </c>
      <c r="O756">
        <v>90</v>
      </c>
      <c r="P756">
        <v>2</v>
      </c>
      <c r="Q756" t="s">
        <v>73</v>
      </c>
      <c r="R756">
        <v>13</v>
      </c>
      <c r="S756">
        <v>8</v>
      </c>
      <c r="T756">
        <v>0</v>
      </c>
      <c r="U756">
        <v>2408</v>
      </c>
      <c r="V756">
        <v>1080</v>
      </c>
      <c r="W756" t="str" cm="1">
        <f t="array" ref="W756">_xlfn.IFS(smartphones_data_clean!C756&gt;Quartile!$A$4,"💎 Ultra Premium Brand",smartphones_data_clean!C756&gt;Quartile!$A$3,"🪙 Premium Brand",smartphones_data_clean!C756&gt;Quartile!$A$2,"🔥Affordable Brand",TRUE,"✨ Bronze Brand")</f>
        <v>✨ Bronze Brand</v>
      </c>
      <c r="X756" t="str" cm="1">
        <f t="array" ref="X756">_xlfn.IFS(D756&lt;=Quartile!$D$2,"Low rating",D756&lt;=Quartile!$D$3,"Medium rating",D756&lt;=Quartile!$D$4,"High rating",TRUE,"Extra High Rating")</f>
        <v>Low rating</v>
      </c>
      <c r="Y756">
        <f t="shared" si="22"/>
        <v>1021.5999999999999</v>
      </c>
      <c r="Z756" s="14">
        <f t="shared" si="23"/>
        <v>0.11363737486095661</v>
      </c>
    </row>
    <row r="757" spans="1:26" x14ac:dyDescent="0.25">
      <c r="A757" t="s">
        <v>811</v>
      </c>
      <c r="B757" t="s">
        <v>834</v>
      </c>
      <c r="C757">
        <v>20990</v>
      </c>
      <c r="D757" s="1">
        <v>7</v>
      </c>
      <c r="E757">
        <v>0</v>
      </c>
      <c r="F757" t="s">
        <v>83</v>
      </c>
      <c r="G757">
        <v>8</v>
      </c>
      <c r="H757">
        <v>2</v>
      </c>
      <c r="I757" s="2">
        <v>3315</v>
      </c>
      <c r="J757">
        <v>0</v>
      </c>
      <c r="K757">
        <v>33</v>
      </c>
      <c r="L757">
        <v>4</v>
      </c>
      <c r="M757">
        <v>128</v>
      </c>
      <c r="N757">
        <v>6.3</v>
      </c>
      <c r="O757">
        <v>60</v>
      </c>
      <c r="P757">
        <v>2</v>
      </c>
      <c r="Q757" t="s">
        <v>73</v>
      </c>
      <c r="R757">
        <v>16</v>
      </c>
      <c r="S757">
        <v>25</v>
      </c>
      <c r="T757">
        <v>1</v>
      </c>
      <c r="U757">
        <v>2280</v>
      </c>
      <c r="V757">
        <v>1080</v>
      </c>
      <c r="W757" t="str" cm="1">
        <f t="array" ref="W757">_xlfn.IFS(smartphones_data_clean!C757&gt;Quartile!$A$4,"💎 Ultra Premium Brand",smartphones_data_clean!C757&gt;Quartile!$A$3,"🪙 Premium Brand",smartphones_data_clean!C757&gt;Quartile!$A$2,"🔥Affordable Brand",TRUE,"✨ Bronze Brand")</f>
        <v>🪙 Premium Brand</v>
      </c>
      <c r="X757" t="str" cm="1">
        <f t="array" ref="X757">_xlfn.IFS(D757&lt;=Quartile!$D$2,"Low rating",D757&lt;=Quartile!$D$3,"Medium rating",D757&lt;=Quartile!$D$4,"High rating",TRUE,"Extra High Rating")</f>
        <v>Low rating</v>
      </c>
      <c r="Y757">
        <f t="shared" si="22"/>
        <v>696.99999999999989</v>
      </c>
      <c r="Z757" s="14">
        <f t="shared" si="23"/>
        <v>3.3206288708909001E-2</v>
      </c>
    </row>
    <row r="758" spans="1:26" x14ac:dyDescent="0.25">
      <c r="A758" t="s">
        <v>811</v>
      </c>
      <c r="B758" t="s">
        <v>835</v>
      </c>
      <c r="C758">
        <v>25000</v>
      </c>
      <c r="D758" s="1">
        <v>7.8</v>
      </c>
      <c r="E758">
        <v>0</v>
      </c>
      <c r="F758" t="s">
        <v>72</v>
      </c>
      <c r="G758">
        <v>8</v>
      </c>
      <c r="H758">
        <v>2</v>
      </c>
      <c r="I758" s="2">
        <v>3700</v>
      </c>
      <c r="J758">
        <v>1</v>
      </c>
      <c r="K758">
        <v>33</v>
      </c>
      <c r="L758">
        <v>8</v>
      </c>
      <c r="M758">
        <v>128</v>
      </c>
      <c r="N758">
        <v>6.39</v>
      </c>
      <c r="O758">
        <v>60</v>
      </c>
      <c r="P758">
        <v>3</v>
      </c>
      <c r="Q758" t="s">
        <v>73</v>
      </c>
      <c r="R758">
        <v>48</v>
      </c>
      <c r="S758">
        <v>32</v>
      </c>
      <c r="T758">
        <v>1</v>
      </c>
      <c r="U758">
        <v>2316</v>
      </c>
      <c r="V758">
        <v>1080</v>
      </c>
      <c r="W758" t="str" cm="1">
        <f t="array" ref="W758">_xlfn.IFS(smartphones_data_clean!C758&gt;Quartile!$A$4,"💎 Ultra Premium Brand",smartphones_data_clean!C758&gt;Quartile!$A$3,"🪙 Premium Brand",smartphones_data_clean!C758&gt;Quartile!$A$2,"🔥Affordable Brand",TRUE,"✨ Bronze Brand")</f>
        <v>🪙 Premium Brand</v>
      </c>
      <c r="X758" t="str" cm="1">
        <f t="array" ref="X758">_xlfn.IFS(D758&lt;=Quartile!$D$2,"Low rating",D758&lt;=Quartile!$D$3,"Medium rating",D758&lt;=Quartile!$D$4,"High rating",TRUE,"Extra High Rating")</f>
        <v>Medium rating</v>
      </c>
      <c r="Y758">
        <f t="shared" si="22"/>
        <v>774.8</v>
      </c>
      <c r="Z758" s="14">
        <f t="shared" si="23"/>
        <v>3.0991999999999999E-2</v>
      </c>
    </row>
    <row r="759" spans="1:26" x14ac:dyDescent="0.25">
      <c r="A759" t="s">
        <v>811</v>
      </c>
      <c r="B759" t="s">
        <v>836</v>
      </c>
      <c r="C759">
        <v>27990</v>
      </c>
      <c r="D759" s="1">
        <v>8.4</v>
      </c>
      <c r="E759">
        <v>0</v>
      </c>
      <c r="F759" t="s">
        <v>72</v>
      </c>
      <c r="G759">
        <v>8</v>
      </c>
      <c r="H759">
        <v>2.2999999999999998</v>
      </c>
      <c r="I759" s="2">
        <v>4500</v>
      </c>
      <c r="J759">
        <v>1</v>
      </c>
      <c r="K759">
        <v>33</v>
      </c>
      <c r="L759">
        <v>8</v>
      </c>
      <c r="M759">
        <v>256</v>
      </c>
      <c r="N759">
        <v>6.44</v>
      </c>
      <c r="O759">
        <v>60</v>
      </c>
      <c r="P759">
        <v>4</v>
      </c>
      <c r="Q759" t="s">
        <v>73</v>
      </c>
      <c r="R759">
        <v>48</v>
      </c>
      <c r="S759">
        <v>32</v>
      </c>
      <c r="T759">
        <v>1</v>
      </c>
      <c r="U759">
        <v>2400</v>
      </c>
      <c r="V759">
        <v>1080</v>
      </c>
      <c r="W759" t="str" cm="1">
        <f t="array" ref="W759">_xlfn.IFS(smartphones_data_clean!C759&gt;Quartile!$A$4,"💎 Ultra Premium Brand",smartphones_data_clean!C759&gt;Quartile!$A$3,"🪙 Premium Brand",smartphones_data_clean!C759&gt;Quartile!$A$2,"🔥Affordable Brand",TRUE,"✨ Bronze Brand")</f>
        <v>🪙 Premium Brand</v>
      </c>
      <c r="X759" t="str" cm="1">
        <f t="array" ref="X759">_xlfn.IFS(D759&lt;=Quartile!$D$2,"Low rating",D759&lt;=Quartile!$D$3,"Medium rating",D759&lt;=Quartile!$D$4,"High rating",TRUE,"Extra High Rating")</f>
        <v>High rating</v>
      </c>
      <c r="Y759">
        <f t="shared" si="22"/>
        <v>960.47500000000002</v>
      </c>
      <c r="Z759" s="14">
        <f t="shared" si="23"/>
        <v>3.4314933904966059E-2</v>
      </c>
    </row>
    <row r="760" spans="1:26" x14ac:dyDescent="0.25">
      <c r="A760" t="s">
        <v>811</v>
      </c>
      <c r="B760" t="s">
        <v>837</v>
      </c>
      <c r="C760">
        <v>23269</v>
      </c>
      <c r="D760" s="1">
        <v>8.5</v>
      </c>
      <c r="E760">
        <v>0</v>
      </c>
      <c r="F760" t="s">
        <v>72</v>
      </c>
      <c r="G760">
        <v>8</v>
      </c>
      <c r="H760">
        <v>2.2999999999999998</v>
      </c>
      <c r="I760" s="2">
        <v>4000</v>
      </c>
      <c r="J760">
        <v>1</v>
      </c>
      <c r="K760">
        <v>33</v>
      </c>
      <c r="L760">
        <v>8</v>
      </c>
      <c r="M760">
        <v>128</v>
      </c>
      <c r="N760">
        <v>6.44</v>
      </c>
      <c r="O760">
        <v>60</v>
      </c>
      <c r="P760">
        <v>3</v>
      </c>
      <c r="Q760" t="s">
        <v>73</v>
      </c>
      <c r="R760">
        <v>64</v>
      </c>
      <c r="S760">
        <v>44</v>
      </c>
      <c r="T760">
        <v>1</v>
      </c>
      <c r="U760">
        <v>2400</v>
      </c>
      <c r="V760">
        <v>1080</v>
      </c>
      <c r="W760" t="str" cm="1">
        <f t="array" ref="W760">_xlfn.IFS(smartphones_data_clean!C760&gt;Quartile!$A$4,"💎 Ultra Premium Brand",smartphones_data_clean!C760&gt;Quartile!$A$3,"🪙 Premium Brand",smartphones_data_clean!C760&gt;Quartile!$A$2,"🔥Affordable Brand",TRUE,"✨ Bronze Brand")</f>
        <v>🪙 Premium Brand</v>
      </c>
      <c r="X760" t="str" cm="1">
        <f t="array" ref="X760">_xlfn.IFS(D760&lt;=Quartile!$D$2,"Low rating",D760&lt;=Quartile!$D$3,"Medium rating",D760&lt;=Quartile!$D$4,"High rating",TRUE,"Extra High Rating")</f>
        <v>Extra High Rating</v>
      </c>
      <c r="Y760">
        <f t="shared" si="22"/>
        <v>834.875</v>
      </c>
      <c r="Z760" s="14">
        <f t="shared" si="23"/>
        <v>3.5879281447419316E-2</v>
      </c>
    </row>
    <row r="761" spans="1:26" x14ac:dyDescent="0.25">
      <c r="A761" t="s">
        <v>811</v>
      </c>
      <c r="B761" t="s">
        <v>838</v>
      </c>
      <c r="C761">
        <v>27000</v>
      </c>
      <c r="D761" s="1">
        <v>8.4</v>
      </c>
      <c r="E761">
        <v>1</v>
      </c>
      <c r="F761" t="s">
        <v>72</v>
      </c>
      <c r="G761">
        <v>8</v>
      </c>
      <c r="H761">
        <v>2.4</v>
      </c>
      <c r="I761" s="2">
        <v>4000</v>
      </c>
      <c r="J761">
        <v>1</v>
      </c>
      <c r="K761">
        <v>33</v>
      </c>
      <c r="L761">
        <v>8</v>
      </c>
      <c r="M761">
        <v>128</v>
      </c>
      <c r="N761">
        <v>6.44</v>
      </c>
      <c r="O761">
        <v>60</v>
      </c>
      <c r="P761">
        <v>3</v>
      </c>
      <c r="Q761" t="s">
        <v>73</v>
      </c>
      <c r="R761">
        <v>64</v>
      </c>
      <c r="S761">
        <v>44</v>
      </c>
      <c r="T761">
        <v>0</v>
      </c>
      <c r="U761">
        <v>2400</v>
      </c>
      <c r="V761">
        <v>1080</v>
      </c>
      <c r="W761" t="str" cm="1">
        <f t="array" ref="W761">_xlfn.IFS(smartphones_data_clean!C761&gt;Quartile!$A$4,"💎 Ultra Premium Brand",smartphones_data_clean!C761&gt;Quartile!$A$3,"🪙 Premium Brand",smartphones_data_clean!C761&gt;Quartile!$A$2,"🔥Affordable Brand",TRUE,"✨ Bronze Brand")</f>
        <v>🪙 Premium Brand</v>
      </c>
      <c r="X761" t="str" cm="1">
        <f t="array" ref="X761">_xlfn.IFS(D761&lt;=Quartile!$D$2,"Low rating",D761&lt;=Quartile!$D$3,"Medium rating",D761&lt;=Quartile!$D$4,"High rating",TRUE,"Extra High Rating")</f>
        <v>High rating</v>
      </c>
      <c r="Y761">
        <f t="shared" si="22"/>
        <v>834.9</v>
      </c>
      <c r="Z761" s="14">
        <f t="shared" si="23"/>
        <v>3.0922222222222222E-2</v>
      </c>
    </row>
    <row r="762" spans="1:26" x14ac:dyDescent="0.25">
      <c r="A762" t="s">
        <v>811</v>
      </c>
      <c r="B762" t="s">
        <v>839</v>
      </c>
      <c r="C762">
        <v>19000</v>
      </c>
      <c r="D762" s="1">
        <v>8.1999999999999993</v>
      </c>
      <c r="E762">
        <v>0</v>
      </c>
      <c r="F762" t="s">
        <v>72</v>
      </c>
      <c r="G762">
        <v>8</v>
      </c>
      <c r="H762">
        <v>2</v>
      </c>
      <c r="I762" s="2">
        <v>4100</v>
      </c>
      <c r="J762">
        <v>1</v>
      </c>
      <c r="K762">
        <v>33</v>
      </c>
      <c r="L762">
        <v>8</v>
      </c>
      <c r="M762">
        <v>128</v>
      </c>
      <c r="N762">
        <v>6.44</v>
      </c>
      <c r="O762">
        <v>60</v>
      </c>
      <c r="P762">
        <v>3</v>
      </c>
      <c r="Q762" t="s">
        <v>73</v>
      </c>
      <c r="R762">
        <v>48</v>
      </c>
      <c r="S762">
        <v>32</v>
      </c>
      <c r="T762">
        <v>1</v>
      </c>
      <c r="U762">
        <v>2400</v>
      </c>
      <c r="V762">
        <v>1080</v>
      </c>
      <c r="W762" t="str" cm="1">
        <f t="array" ref="W762">_xlfn.IFS(smartphones_data_clean!C762&gt;Quartile!$A$4,"💎 Ultra Premium Brand",smartphones_data_clean!C762&gt;Quartile!$A$3,"🪙 Premium Brand",smartphones_data_clean!C762&gt;Quartile!$A$2,"🔥Affordable Brand",TRUE,"✨ Bronze Brand")</f>
        <v>🔥Affordable Brand</v>
      </c>
      <c r="X762" t="str" cm="1">
        <f t="array" ref="X762">_xlfn.IFS(D762&lt;=Quartile!$D$2,"Low rating",D762&lt;=Quartile!$D$3,"Medium rating",D762&lt;=Quartile!$D$4,"High rating",TRUE,"Extra High Rating")</f>
        <v>High rating</v>
      </c>
      <c r="Y762">
        <f t="shared" si="22"/>
        <v>854.8</v>
      </c>
      <c r="Z762" s="14">
        <f t="shared" si="23"/>
        <v>4.4989473684210524E-2</v>
      </c>
    </row>
    <row r="763" spans="1:26" x14ac:dyDescent="0.25">
      <c r="A763" t="s">
        <v>811</v>
      </c>
      <c r="B763" t="s">
        <v>840</v>
      </c>
      <c r="C763">
        <v>24999</v>
      </c>
      <c r="D763" s="1">
        <v>8.3000000000000007</v>
      </c>
      <c r="E763">
        <v>0</v>
      </c>
      <c r="F763" t="s">
        <v>76</v>
      </c>
      <c r="G763">
        <v>8</v>
      </c>
      <c r="H763">
        <v>2.4</v>
      </c>
      <c r="I763" s="2">
        <v>4000</v>
      </c>
      <c r="J763">
        <v>1</v>
      </c>
      <c r="K763">
        <v>33</v>
      </c>
      <c r="L763">
        <v>8</v>
      </c>
      <c r="M763">
        <v>128</v>
      </c>
      <c r="N763">
        <v>6.44</v>
      </c>
      <c r="O763">
        <v>90</v>
      </c>
      <c r="P763">
        <v>3</v>
      </c>
      <c r="Q763" t="s">
        <v>73</v>
      </c>
      <c r="R763">
        <v>64</v>
      </c>
      <c r="S763">
        <v>44</v>
      </c>
      <c r="T763">
        <v>1</v>
      </c>
      <c r="U763">
        <v>2400</v>
      </c>
      <c r="V763">
        <v>1080</v>
      </c>
      <c r="W763" t="str" cm="1">
        <f t="array" ref="W763">_xlfn.IFS(smartphones_data_clean!C763&gt;Quartile!$A$4,"💎 Ultra Premium Brand",smartphones_data_clean!C763&gt;Quartile!$A$3,"🪙 Premium Brand",smartphones_data_clean!C763&gt;Quartile!$A$2,"🔥Affordable Brand",TRUE,"✨ Bronze Brand")</f>
        <v>🪙 Premium Brand</v>
      </c>
      <c r="X763" t="str" cm="1">
        <f t="array" ref="X763">_xlfn.IFS(D763&lt;=Quartile!$D$2,"Low rating",D763&lt;=Quartile!$D$3,"Medium rating",D763&lt;=Quartile!$D$4,"High rating",TRUE,"Extra High Rating")</f>
        <v>High rating</v>
      </c>
      <c r="Y763">
        <f t="shared" si="22"/>
        <v>836.4</v>
      </c>
      <c r="Z763" s="14">
        <f t="shared" si="23"/>
        <v>3.3457338293531744E-2</v>
      </c>
    </row>
    <row r="764" spans="1:26" x14ac:dyDescent="0.25">
      <c r="A764" t="s">
        <v>811</v>
      </c>
      <c r="B764" t="s">
        <v>841</v>
      </c>
      <c r="C764">
        <v>23994</v>
      </c>
      <c r="D764" s="1">
        <v>8.5</v>
      </c>
      <c r="E764">
        <v>1</v>
      </c>
      <c r="F764" t="s">
        <v>76</v>
      </c>
      <c r="G764">
        <v>8</v>
      </c>
      <c r="H764">
        <v>2.4</v>
      </c>
      <c r="I764" s="2">
        <v>4000</v>
      </c>
      <c r="J764">
        <v>1</v>
      </c>
      <c r="K764">
        <v>33</v>
      </c>
      <c r="L764">
        <v>8</v>
      </c>
      <c r="M764">
        <v>128</v>
      </c>
      <c r="N764">
        <v>6.44</v>
      </c>
      <c r="O764">
        <v>90</v>
      </c>
      <c r="P764">
        <v>3</v>
      </c>
      <c r="Q764" t="s">
        <v>73</v>
      </c>
      <c r="R764">
        <v>64</v>
      </c>
      <c r="S764">
        <v>44</v>
      </c>
      <c r="T764">
        <v>1</v>
      </c>
      <c r="U764">
        <v>2400</v>
      </c>
      <c r="V764">
        <v>1080</v>
      </c>
      <c r="W764" t="str" cm="1">
        <f t="array" ref="W764">_xlfn.IFS(smartphones_data_clean!C764&gt;Quartile!$A$4,"💎 Ultra Premium Brand",smartphones_data_clean!C764&gt;Quartile!$A$3,"🪙 Premium Brand",smartphones_data_clean!C764&gt;Quartile!$A$2,"🔥Affordable Brand",TRUE,"✨ Bronze Brand")</f>
        <v>🪙 Premium Brand</v>
      </c>
      <c r="X764" t="str" cm="1">
        <f t="array" ref="X764">_xlfn.IFS(D764&lt;=Quartile!$D$2,"Low rating",D764&lt;=Quartile!$D$3,"Medium rating",D764&lt;=Quartile!$D$4,"High rating",TRUE,"Extra High Rating")</f>
        <v>Extra High Rating</v>
      </c>
      <c r="Y764">
        <f t="shared" si="22"/>
        <v>836.4</v>
      </c>
      <c r="Z764" s="14">
        <f t="shared" si="23"/>
        <v>3.4858714678669668E-2</v>
      </c>
    </row>
    <row r="765" spans="1:26" x14ac:dyDescent="0.25">
      <c r="A765" t="s">
        <v>811</v>
      </c>
      <c r="B765" t="s">
        <v>842</v>
      </c>
      <c r="C765">
        <v>32999</v>
      </c>
      <c r="D765" s="1">
        <v>8.5</v>
      </c>
      <c r="E765">
        <v>1</v>
      </c>
      <c r="F765" t="s">
        <v>72</v>
      </c>
      <c r="G765">
        <v>8</v>
      </c>
      <c r="H765">
        <v>2.4</v>
      </c>
      <c r="I765" s="2">
        <v>4300</v>
      </c>
      <c r="J765">
        <v>1</v>
      </c>
      <c r="K765">
        <v>33</v>
      </c>
      <c r="L765">
        <v>8</v>
      </c>
      <c r="M765">
        <v>128</v>
      </c>
      <c r="N765">
        <v>6.44</v>
      </c>
      <c r="O765">
        <v>60</v>
      </c>
      <c r="P765">
        <v>4</v>
      </c>
      <c r="Q765" t="s">
        <v>73</v>
      </c>
      <c r="R765">
        <v>64</v>
      </c>
      <c r="S765">
        <v>44</v>
      </c>
      <c r="T765">
        <v>0</v>
      </c>
      <c r="U765">
        <v>2400</v>
      </c>
      <c r="V765">
        <v>1080</v>
      </c>
      <c r="W765" t="str" cm="1">
        <f t="array" ref="W765">_xlfn.IFS(smartphones_data_clean!C765&gt;Quartile!$A$4,"💎 Ultra Premium Brand",smartphones_data_clean!C765&gt;Quartile!$A$3,"🪙 Premium Brand",smartphones_data_clean!C765&gt;Quartile!$A$2,"🔥Affordable Brand",TRUE,"✨ Bronze Brand")</f>
        <v>🪙 Premium Brand</v>
      </c>
      <c r="X765" t="str" cm="1">
        <f t="array" ref="X765">_xlfn.IFS(D765&lt;=Quartile!$D$2,"Low rating",D765&lt;=Quartile!$D$3,"Medium rating",D765&lt;=Quartile!$D$4,"High rating",TRUE,"Extra High Rating")</f>
        <v>Extra High Rating</v>
      </c>
      <c r="Y765">
        <f t="shared" si="22"/>
        <v>894.9</v>
      </c>
      <c r="Z765" s="14">
        <f t="shared" si="23"/>
        <v>2.7119003606169884E-2</v>
      </c>
    </row>
    <row r="766" spans="1:26" x14ac:dyDescent="0.25">
      <c r="A766" t="s">
        <v>811</v>
      </c>
      <c r="B766" t="s">
        <v>843</v>
      </c>
      <c r="C766">
        <v>29999</v>
      </c>
      <c r="D766" s="1">
        <v>8.6</v>
      </c>
      <c r="E766">
        <v>1</v>
      </c>
      <c r="F766" t="s">
        <v>76</v>
      </c>
      <c r="G766">
        <v>8</v>
      </c>
      <c r="H766">
        <v>2.4</v>
      </c>
      <c r="I766" s="2">
        <v>4000</v>
      </c>
      <c r="J766">
        <v>1</v>
      </c>
      <c r="K766">
        <v>33</v>
      </c>
      <c r="L766">
        <v>8</v>
      </c>
      <c r="M766">
        <v>128</v>
      </c>
      <c r="N766">
        <v>6.44</v>
      </c>
      <c r="O766">
        <v>90</v>
      </c>
      <c r="P766">
        <v>3</v>
      </c>
      <c r="Q766" t="s">
        <v>73</v>
      </c>
      <c r="R766">
        <v>64</v>
      </c>
      <c r="S766">
        <v>44</v>
      </c>
      <c r="T766">
        <v>1</v>
      </c>
      <c r="U766">
        <v>2400</v>
      </c>
      <c r="V766">
        <v>1080</v>
      </c>
      <c r="W766" t="str" cm="1">
        <f t="array" ref="W766">_xlfn.IFS(smartphones_data_clean!C766&gt;Quartile!$A$4,"💎 Ultra Premium Brand",smartphones_data_clean!C766&gt;Quartile!$A$3,"🪙 Premium Brand",smartphones_data_clean!C766&gt;Quartile!$A$2,"🔥Affordable Brand",TRUE,"✨ Bronze Brand")</f>
        <v>🪙 Premium Brand</v>
      </c>
      <c r="X766" t="str" cm="1">
        <f t="array" ref="X766">_xlfn.IFS(D766&lt;=Quartile!$D$2,"Low rating",D766&lt;=Quartile!$D$3,"Medium rating",D766&lt;=Quartile!$D$4,"High rating",TRUE,"Extra High Rating")</f>
        <v>Extra High Rating</v>
      </c>
      <c r="Y766">
        <f t="shared" si="22"/>
        <v>836.4</v>
      </c>
      <c r="Z766" s="14">
        <f t="shared" si="23"/>
        <v>2.7880929364312142E-2</v>
      </c>
    </row>
    <row r="767" spans="1:26" x14ac:dyDescent="0.25">
      <c r="A767" t="s">
        <v>811</v>
      </c>
      <c r="B767" t="s">
        <v>844</v>
      </c>
      <c r="C767">
        <v>24994</v>
      </c>
      <c r="D767" s="1">
        <v>8.3000000000000007</v>
      </c>
      <c r="E767">
        <v>1</v>
      </c>
      <c r="F767" t="s">
        <v>76</v>
      </c>
      <c r="G767">
        <v>8</v>
      </c>
      <c r="H767">
        <v>2.5</v>
      </c>
      <c r="I767" s="2">
        <v>4200</v>
      </c>
      <c r="J767">
        <v>1</v>
      </c>
      <c r="K767">
        <v>44</v>
      </c>
      <c r="L767">
        <v>8</v>
      </c>
      <c r="M767">
        <v>128</v>
      </c>
      <c r="N767">
        <v>6.44</v>
      </c>
      <c r="O767">
        <v>90</v>
      </c>
      <c r="P767">
        <v>3</v>
      </c>
      <c r="Q767" t="s">
        <v>73</v>
      </c>
      <c r="R767">
        <v>64</v>
      </c>
      <c r="S767">
        <v>50</v>
      </c>
      <c r="T767">
        <v>0</v>
      </c>
      <c r="U767">
        <v>2400</v>
      </c>
      <c r="V767">
        <v>1080</v>
      </c>
      <c r="W767" t="str" cm="1">
        <f t="array" ref="W767">_xlfn.IFS(smartphones_data_clean!C767&gt;Quartile!$A$4,"💎 Ultra Premium Brand",smartphones_data_clean!C767&gt;Quartile!$A$3,"🪙 Premium Brand",smartphones_data_clean!C767&gt;Quartile!$A$2,"🔥Affordable Brand",TRUE,"✨ Bronze Brand")</f>
        <v>🪙 Premium Brand</v>
      </c>
      <c r="X767" t="str" cm="1">
        <f t="array" ref="X767">_xlfn.IFS(D767&lt;=Quartile!$D$2,"Low rating",D767&lt;=Quartile!$D$3,"Medium rating",D767&lt;=Quartile!$D$4,"High rating",TRUE,"Extra High Rating")</f>
        <v>High rating</v>
      </c>
      <c r="Y767">
        <f t="shared" si="22"/>
        <v>877.52499999999998</v>
      </c>
      <c r="Z767" s="14">
        <f t="shared" si="23"/>
        <v>3.5109426262302949E-2</v>
      </c>
    </row>
    <row r="768" spans="1:26" x14ac:dyDescent="0.25">
      <c r="A768" t="s">
        <v>811</v>
      </c>
      <c r="B768" t="s">
        <v>845</v>
      </c>
      <c r="C768">
        <v>27994</v>
      </c>
      <c r="D768" s="1">
        <v>8.6</v>
      </c>
      <c r="E768">
        <v>1</v>
      </c>
      <c r="F768" t="s">
        <v>76</v>
      </c>
      <c r="G768">
        <v>8</v>
      </c>
      <c r="H768">
        <v>2.5</v>
      </c>
      <c r="I768" s="2">
        <v>4200</v>
      </c>
      <c r="J768">
        <v>1</v>
      </c>
      <c r="K768">
        <v>44</v>
      </c>
      <c r="L768">
        <v>12</v>
      </c>
      <c r="M768">
        <v>256</v>
      </c>
      <c r="N768">
        <v>6.44</v>
      </c>
      <c r="O768">
        <v>90</v>
      </c>
      <c r="P768">
        <v>3</v>
      </c>
      <c r="Q768" t="s">
        <v>73</v>
      </c>
      <c r="R768">
        <v>64</v>
      </c>
      <c r="S768">
        <v>50</v>
      </c>
      <c r="T768">
        <v>1</v>
      </c>
      <c r="U768">
        <v>2400</v>
      </c>
      <c r="V768">
        <v>1080</v>
      </c>
      <c r="W768" t="str" cm="1">
        <f t="array" ref="W768">_xlfn.IFS(smartphones_data_clean!C768&gt;Quartile!$A$4,"💎 Ultra Premium Brand",smartphones_data_clean!C768&gt;Quartile!$A$3,"🪙 Premium Brand",smartphones_data_clean!C768&gt;Quartile!$A$2,"🔥Affordable Brand",TRUE,"✨ Bronze Brand")</f>
        <v>🪙 Premium Brand</v>
      </c>
      <c r="X768" t="str" cm="1">
        <f t="array" ref="X768">_xlfn.IFS(D768&lt;=Quartile!$D$2,"Low rating",D768&lt;=Quartile!$D$3,"Medium rating",D768&lt;=Quartile!$D$4,"High rating",TRUE,"Extra High Rating")</f>
        <v>Extra High Rating</v>
      </c>
      <c r="Y768">
        <f t="shared" si="22"/>
        <v>903.92499999999995</v>
      </c>
      <c r="Z768" s="14">
        <f t="shared" si="23"/>
        <v>3.2289954990355071E-2</v>
      </c>
    </row>
    <row r="769" spans="1:26" x14ac:dyDescent="0.25">
      <c r="A769" t="s">
        <v>811</v>
      </c>
      <c r="B769" t="s">
        <v>846</v>
      </c>
      <c r="C769">
        <v>31994</v>
      </c>
      <c r="D769" s="1">
        <v>8.5</v>
      </c>
      <c r="E769">
        <v>1</v>
      </c>
      <c r="F769" t="s">
        <v>76</v>
      </c>
      <c r="G769">
        <v>8</v>
      </c>
      <c r="H769">
        <v>3</v>
      </c>
      <c r="I769" s="2">
        <v>4300</v>
      </c>
      <c r="J769">
        <v>1</v>
      </c>
      <c r="K769">
        <v>44</v>
      </c>
      <c r="L769">
        <v>8</v>
      </c>
      <c r="M769">
        <v>128</v>
      </c>
      <c r="N769">
        <v>6.56</v>
      </c>
      <c r="O769">
        <v>90</v>
      </c>
      <c r="P769">
        <v>3</v>
      </c>
      <c r="Q769" t="s">
        <v>73</v>
      </c>
      <c r="R769">
        <v>108</v>
      </c>
      <c r="S769">
        <v>50</v>
      </c>
      <c r="T769">
        <v>0</v>
      </c>
      <c r="U769">
        <v>2376</v>
      </c>
      <c r="V769">
        <v>1080</v>
      </c>
      <c r="W769" t="str" cm="1">
        <f t="array" ref="W769">_xlfn.IFS(smartphones_data_clean!C769&gt;Quartile!$A$4,"💎 Ultra Premium Brand",smartphones_data_clean!C769&gt;Quartile!$A$3,"🪙 Premium Brand",smartphones_data_clean!C769&gt;Quartile!$A$2,"🔥Affordable Brand",TRUE,"✨ Bronze Brand")</f>
        <v>🪙 Premium Brand</v>
      </c>
      <c r="X769" t="str" cm="1">
        <f t="array" ref="X769">_xlfn.IFS(D769&lt;=Quartile!$D$2,"Low rating",D769&lt;=Quartile!$D$3,"Medium rating",D769&lt;=Quartile!$D$4,"High rating",TRUE,"Extra High Rating")</f>
        <v>Extra High Rating</v>
      </c>
      <c r="Y769">
        <f t="shared" si="22"/>
        <v>897.65</v>
      </c>
      <c r="Z769" s="14">
        <f t="shared" si="23"/>
        <v>2.8056823154341437E-2</v>
      </c>
    </row>
    <row r="770" spans="1:26" x14ac:dyDescent="0.25">
      <c r="A770" t="s">
        <v>811</v>
      </c>
      <c r="B770" t="s">
        <v>847</v>
      </c>
      <c r="C770">
        <v>36994</v>
      </c>
      <c r="D770" s="1">
        <v>8.6999999999999993</v>
      </c>
      <c r="E770">
        <v>1</v>
      </c>
      <c r="F770" t="s">
        <v>76</v>
      </c>
      <c r="G770">
        <v>8</v>
      </c>
      <c r="H770">
        <v>3</v>
      </c>
      <c r="I770" s="2">
        <v>4300</v>
      </c>
      <c r="J770">
        <v>1</v>
      </c>
      <c r="K770">
        <v>44</v>
      </c>
      <c r="L770">
        <v>12</v>
      </c>
      <c r="M770">
        <v>256</v>
      </c>
      <c r="N770">
        <v>6.56</v>
      </c>
      <c r="O770">
        <v>90</v>
      </c>
      <c r="P770">
        <v>3</v>
      </c>
      <c r="Q770" t="s">
        <v>73</v>
      </c>
      <c r="R770">
        <v>108</v>
      </c>
      <c r="S770">
        <v>50</v>
      </c>
      <c r="T770">
        <v>0</v>
      </c>
      <c r="U770">
        <v>2376</v>
      </c>
      <c r="V770">
        <v>1080</v>
      </c>
      <c r="W770" t="str" cm="1">
        <f t="array" ref="W770">_xlfn.IFS(smartphones_data_clean!C770&gt;Quartile!$A$4,"💎 Ultra Premium Brand",smartphones_data_clean!C770&gt;Quartile!$A$3,"🪙 Premium Brand",smartphones_data_clean!C770&gt;Quartile!$A$2,"🔥Affordable Brand",TRUE,"✨ Bronze Brand")</f>
        <v>💎 Ultra Premium Brand</v>
      </c>
      <c r="X770" t="str" cm="1">
        <f t="array" ref="X770">_xlfn.IFS(D770&lt;=Quartile!$D$2,"Low rating",D770&lt;=Quartile!$D$3,"Medium rating",D770&lt;=Quartile!$D$4,"High rating",TRUE,"Extra High Rating")</f>
        <v>Extra High Rating</v>
      </c>
      <c r="Y770">
        <f t="shared" ref="Y770:Y833" si="24">((G770*0.1)+ (H770*0.25)+(I770*0.2)+(K770*0.1)+(L770*0.2)+(M770*0.2)+(O770*0.05))</f>
        <v>924.05</v>
      </c>
      <c r="Z770" s="14">
        <f t="shared" ref="Z770:Z833" si="25">Y770/C770</f>
        <v>2.49783748716008E-2</v>
      </c>
    </row>
    <row r="771" spans="1:26" x14ac:dyDescent="0.25">
      <c r="A771" t="s">
        <v>811</v>
      </c>
      <c r="B771" t="s">
        <v>848</v>
      </c>
      <c r="C771">
        <v>26990</v>
      </c>
      <c r="D771" s="1">
        <v>8.1999999999999993</v>
      </c>
      <c r="E771">
        <v>0</v>
      </c>
      <c r="F771" t="s">
        <v>83</v>
      </c>
      <c r="G771">
        <v>8</v>
      </c>
      <c r="H771">
        <v>2.0499999999999998</v>
      </c>
      <c r="I771" s="2">
        <v>4050</v>
      </c>
      <c r="J771">
        <v>1</v>
      </c>
      <c r="K771">
        <v>44</v>
      </c>
      <c r="L771">
        <v>8</v>
      </c>
      <c r="M771">
        <v>128</v>
      </c>
      <c r="N771">
        <v>6.44</v>
      </c>
      <c r="O771">
        <v>60</v>
      </c>
      <c r="P771">
        <v>3</v>
      </c>
      <c r="Q771" t="s">
        <v>73</v>
      </c>
      <c r="R771">
        <v>64</v>
      </c>
      <c r="S771">
        <v>50</v>
      </c>
      <c r="T771">
        <v>0</v>
      </c>
      <c r="U771">
        <v>2400</v>
      </c>
      <c r="V771">
        <v>1080</v>
      </c>
      <c r="W771" t="str" cm="1">
        <f t="array" ref="W771">_xlfn.IFS(smartphones_data_clean!C771&gt;Quartile!$A$4,"💎 Ultra Premium Brand",smartphones_data_clean!C771&gt;Quartile!$A$3,"🪙 Premium Brand",smartphones_data_clean!C771&gt;Quartile!$A$2,"🔥Affordable Brand",TRUE,"✨ Bronze Brand")</f>
        <v>🪙 Premium Brand</v>
      </c>
      <c r="X771" t="str" cm="1">
        <f t="array" ref="X771">_xlfn.IFS(D771&lt;=Quartile!$D$2,"Low rating",D771&lt;=Quartile!$D$3,"Medium rating",D771&lt;=Quartile!$D$4,"High rating",TRUE,"Extra High Rating")</f>
        <v>High rating</v>
      </c>
      <c r="Y771">
        <f t="shared" si="24"/>
        <v>845.91250000000002</v>
      </c>
      <c r="Z771" s="14">
        <f t="shared" si="25"/>
        <v>3.1341700629862912E-2</v>
      </c>
    </row>
    <row r="772" spans="1:26" x14ac:dyDescent="0.25">
      <c r="A772" t="s">
        <v>811</v>
      </c>
      <c r="B772" t="s">
        <v>849</v>
      </c>
      <c r="C772">
        <v>21994</v>
      </c>
      <c r="D772" s="1">
        <v>8.4</v>
      </c>
      <c r="E772">
        <v>1</v>
      </c>
      <c r="F772" t="s">
        <v>76</v>
      </c>
      <c r="G772">
        <v>8</v>
      </c>
      <c r="H772">
        <v>2.4</v>
      </c>
      <c r="I772" s="2">
        <v>4050</v>
      </c>
      <c r="J772">
        <v>1</v>
      </c>
      <c r="K772">
        <v>44</v>
      </c>
      <c r="L772">
        <v>8</v>
      </c>
      <c r="M772">
        <v>128</v>
      </c>
      <c r="N772">
        <v>6.44</v>
      </c>
      <c r="O772">
        <v>60</v>
      </c>
      <c r="P772">
        <v>3</v>
      </c>
      <c r="Q772" t="s">
        <v>73</v>
      </c>
      <c r="R772">
        <v>50</v>
      </c>
      <c r="S772">
        <v>44</v>
      </c>
      <c r="T772">
        <v>1</v>
      </c>
      <c r="U772">
        <v>2400</v>
      </c>
      <c r="V772">
        <v>1080</v>
      </c>
      <c r="W772" t="str" cm="1">
        <f t="array" ref="W772">_xlfn.IFS(smartphones_data_clean!C772&gt;Quartile!$A$4,"💎 Ultra Premium Brand",smartphones_data_clean!C772&gt;Quartile!$A$3,"🪙 Premium Brand",smartphones_data_clean!C772&gt;Quartile!$A$2,"🔥Affordable Brand",TRUE,"✨ Bronze Brand")</f>
        <v>🪙 Premium Brand</v>
      </c>
      <c r="X772" t="str" cm="1">
        <f t="array" ref="X772">_xlfn.IFS(D772&lt;=Quartile!$D$2,"Low rating",D772&lt;=Quartile!$D$3,"Medium rating",D772&lt;=Quartile!$D$4,"High rating",TRUE,"Extra High Rating")</f>
        <v>High rating</v>
      </c>
      <c r="Y772">
        <f t="shared" si="24"/>
        <v>846</v>
      </c>
      <c r="Z772" s="14">
        <f t="shared" si="25"/>
        <v>3.8465035918886968E-2</v>
      </c>
    </row>
    <row r="773" spans="1:26" x14ac:dyDescent="0.25">
      <c r="A773" t="s">
        <v>811</v>
      </c>
      <c r="B773" t="s">
        <v>850</v>
      </c>
      <c r="C773">
        <v>31999</v>
      </c>
      <c r="D773" s="1">
        <v>8.5</v>
      </c>
      <c r="E773">
        <v>1</v>
      </c>
      <c r="F773" t="s">
        <v>76</v>
      </c>
      <c r="G773">
        <v>8</v>
      </c>
      <c r="H773">
        <v>2</v>
      </c>
      <c r="I773" s="2">
        <v>4500</v>
      </c>
      <c r="J773">
        <v>1</v>
      </c>
      <c r="K773">
        <v>44</v>
      </c>
      <c r="L773">
        <v>12</v>
      </c>
      <c r="M773">
        <v>256</v>
      </c>
      <c r="N773">
        <v>6.44</v>
      </c>
      <c r="O773">
        <v>90</v>
      </c>
      <c r="P773">
        <v>3</v>
      </c>
      <c r="Q773" t="s">
        <v>73</v>
      </c>
      <c r="R773">
        <v>64</v>
      </c>
      <c r="S773">
        <v>50</v>
      </c>
      <c r="T773">
        <v>1</v>
      </c>
      <c r="U773">
        <v>2408</v>
      </c>
      <c r="V773">
        <v>1080</v>
      </c>
      <c r="W773" t="str" cm="1">
        <f t="array" ref="W773">_xlfn.IFS(smartphones_data_clean!C773&gt;Quartile!$A$4,"💎 Ultra Premium Brand",smartphones_data_clean!C773&gt;Quartile!$A$3,"🪙 Premium Brand",smartphones_data_clean!C773&gt;Quartile!$A$2,"🔥Affordable Brand",TRUE,"✨ Bronze Brand")</f>
        <v>🪙 Premium Brand</v>
      </c>
      <c r="X773" t="str" cm="1">
        <f t="array" ref="X773">_xlfn.IFS(D773&lt;=Quartile!$D$2,"Low rating",D773&lt;=Quartile!$D$3,"Medium rating",D773&lt;=Quartile!$D$4,"High rating",TRUE,"Extra High Rating")</f>
        <v>Extra High Rating</v>
      </c>
      <c r="Y773">
        <f t="shared" si="24"/>
        <v>963.8</v>
      </c>
      <c r="Z773" s="14">
        <f t="shared" si="25"/>
        <v>3.011969124035126E-2</v>
      </c>
    </row>
    <row r="774" spans="1:26" x14ac:dyDescent="0.25">
      <c r="A774" t="s">
        <v>811</v>
      </c>
      <c r="B774" t="s">
        <v>851</v>
      </c>
      <c r="C774">
        <v>27999</v>
      </c>
      <c r="D774" s="1">
        <v>8.3000000000000007</v>
      </c>
      <c r="E774">
        <v>1</v>
      </c>
      <c r="F774" t="s">
        <v>76</v>
      </c>
      <c r="G774">
        <v>8</v>
      </c>
      <c r="H774">
        <v>2</v>
      </c>
      <c r="I774" s="2">
        <v>4500</v>
      </c>
      <c r="J774">
        <v>1</v>
      </c>
      <c r="K774">
        <v>44</v>
      </c>
      <c r="L774">
        <v>8</v>
      </c>
      <c r="M774">
        <v>128</v>
      </c>
      <c r="N774">
        <v>6.44</v>
      </c>
      <c r="O774">
        <v>90</v>
      </c>
      <c r="P774">
        <v>3</v>
      </c>
      <c r="Q774" t="s">
        <v>73</v>
      </c>
      <c r="R774">
        <v>64</v>
      </c>
      <c r="S774">
        <v>50</v>
      </c>
      <c r="T774">
        <v>1</v>
      </c>
      <c r="U774">
        <v>2408</v>
      </c>
      <c r="V774">
        <v>1080</v>
      </c>
      <c r="W774" t="str" cm="1">
        <f t="array" ref="W774">_xlfn.IFS(smartphones_data_clean!C774&gt;Quartile!$A$4,"💎 Ultra Premium Brand",smartphones_data_clean!C774&gt;Quartile!$A$3,"🪙 Premium Brand",smartphones_data_clean!C774&gt;Quartile!$A$2,"🔥Affordable Brand",TRUE,"✨ Bronze Brand")</f>
        <v>🪙 Premium Brand</v>
      </c>
      <c r="X774" t="str" cm="1">
        <f t="array" ref="X774">_xlfn.IFS(D774&lt;=Quartile!$D$2,"Low rating",D774&lt;=Quartile!$D$3,"Medium rating",D774&lt;=Quartile!$D$4,"High rating",TRUE,"Extra High Rating")</f>
        <v>High rating</v>
      </c>
      <c r="Y774">
        <f t="shared" si="24"/>
        <v>937.4</v>
      </c>
      <c r="Z774" s="14">
        <f t="shared" si="25"/>
        <v>3.3479767134540518E-2</v>
      </c>
    </row>
    <row r="775" spans="1:26" x14ac:dyDescent="0.25">
      <c r="A775" t="s">
        <v>811</v>
      </c>
      <c r="B775" t="s">
        <v>852</v>
      </c>
      <c r="C775">
        <v>39999</v>
      </c>
      <c r="D775" s="1">
        <v>8.6</v>
      </c>
      <c r="E775">
        <v>1</v>
      </c>
      <c r="F775" t="s">
        <v>76</v>
      </c>
      <c r="G775">
        <v>8</v>
      </c>
      <c r="H775">
        <v>3</v>
      </c>
      <c r="I775" s="2">
        <v>4830</v>
      </c>
      <c r="J775">
        <v>1</v>
      </c>
      <c r="K775">
        <v>66</v>
      </c>
      <c r="L775">
        <v>12</v>
      </c>
      <c r="M775">
        <v>256</v>
      </c>
      <c r="N775">
        <v>6.56</v>
      </c>
      <c r="O775">
        <v>120</v>
      </c>
      <c r="P775">
        <v>3</v>
      </c>
      <c r="Q775" t="s">
        <v>73</v>
      </c>
      <c r="R775">
        <v>64</v>
      </c>
      <c r="S775">
        <v>32</v>
      </c>
      <c r="T775">
        <v>0</v>
      </c>
      <c r="U775">
        <v>2376</v>
      </c>
      <c r="V775">
        <v>1080</v>
      </c>
      <c r="W775" t="str" cm="1">
        <f t="array" ref="W775">_xlfn.IFS(smartphones_data_clean!C775&gt;Quartile!$A$4,"💎 Ultra Premium Brand",smartphones_data_clean!C775&gt;Quartile!$A$3,"🪙 Premium Brand",smartphones_data_clean!C775&gt;Quartile!$A$2,"🔥Affordable Brand",TRUE,"✨ Bronze Brand")</f>
        <v>💎 Ultra Premium Brand</v>
      </c>
      <c r="X775" t="str" cm="1">
        <f t="array" ref="X775">_xlfn.IFS(D775&lt;=Quartile!$D$2,"Low rating",D775&lt;=Quartile!$D$3,"Medium rating",D775&lt;=Quartile!$D$4,"High rating",TRUE,"Extra High Rating")</f>
        <v>Extra High Rating</v>
      </c>
      <c r="Y775">
        <f t="shared" si="24"/>
        <v>1033.75</v>
      </c>
      <c r="Z775" s="14">
        <f t="shared" si="25"/>
        <v>2.5844396109902749E-2</v>
      </c>
    </row>
    <row r="776" spans="1:26" x14ac:dyDescent="0.25">
      <c r="A776" t="s">
        <v>811</v>
      </c>
      <c r="B776" t="s">
        <v>853</v>
      </c>
      <c r="C776">
        <v>35999</v>
      </c>
      <c r="D776" s="1">
        <v>8.5</v>
      </c>
      <c r="E776">
        <v>1</v>
      </c>
      <c r="F776" t="s">
        <v>76</v>
      </c>
      <c r="G776">
        <v>8</v>
      </c>
      <c r="H776">
        <v>3</v>
      </c>
      <c r="I776" s="2">
        <v>4830</v>
      </c>
      <c r="J776">
        <v>1</v>
      </c>
      <c r="K776">
        <v>66</v>
      </c>
      <c r="L776">
        <v>8</v>
      </c>
      <c r="M776">
        <v>128</v>
      </c>
      <c r="N776">
        <v>6.56</v>
      </c>
      <c r="O776">
        <v>120</v>
      </c>
      <c r="P776">
        <v>3</v>
      </c>
      <c r="Q776" t="s">
        <v>73</v>
      </c>
      <c r="R776">
        <v>64</v>
      </c>
      <c r="S776">
        <v>32</v>
      </c>
      <c r="T776">
        <v>0</v>
      </c>
      <c r="U776">
        <v>2376</v>
      </c>
      <c r="V776">
        <v>1080</v>
      </c>
      <c r="W776" t="str" cm="1">
        <f t="array" ref="W776">_xlfn.IFS(smartphones_data_clean!C776&gt;Quartile!$A$4,"💎 Ultra Premium Brand",smartphones_data_clean!C776&gt;Quartile!$A$3,"🪙 Premium Brand",smartphones_data_clean!C776&gt;Quartile!$A$2,"🔥Affordable Brand",TRUE,"✨ Bronze Brand")</f>
        <v>💎 Ultra Premium Brand</v>
      </c>
      <c r="X776" t="str" cm="1">
        <f t="array" ref="X776">_xlfn.IFS(D776&lt;=Quartile!$D$2,"Low rating",D776&lt;=Quartile!$D$3,"Medium rating",D776&lt;=Quartile!$D$4,"High rating",TRUE,"Extra High Rating")</f>
        <v>Extra High Rating</v>
      </c>
      <c r="Y776">
        <f t="shared" si="24"/>
        <v>1007.35</v>
      </c>
      <c r="Z776" s="14">
        <f t="shared" si="25"/>
        <v>2.7982721742270619E-2</v>
      </c>
    </row>
    <row r="777" spans="1:26" x14ac:dyDescent="0.25">
      <c r="A777" t="s">
        <v>811</v>
      </c>
      <c r="B777" t="s">
        <v>854</v>
      </c>
      <c r="C777">
        <v>19990</v>
      </c>
      <c r="D777" s="1">
        <v>8.4</v>
      </c>
      <c r="E777">
        <v>0</v>
      </c>
      <c r="F777" t="s">
        <v>83</v>
      </c>
      <c r="G777">
        <v>8</v>
      </c>
      <c r="H777">
        <v>2.2000000000000002</v>
      </c>
      <c r="I777" s="2">
        <v>4500</v>
      </c>
      <c r="J777">
        <v>1</v>
      </c>
      <c r="K777">
        <v>44</v>
      </c>
      <c r="L777">
        <v>8</v>
      </c>
      <c r="M777">
        <v>256</v>
      </c>
      <c r="N777">
        <v>6.44</v>
      </c>
      <c r="O777">
        <v>90</v>
      </c>
      <c r="P777">
        <v>3</v>
      </c>
      <c r="Q777" t="s">
        <v>73</v>
      </c>
      <c r="R777">
        <v>64</v>
      </c>
      <c r="S777">
        <v>32</v>
      </c>
      <c r="T777">
        <v>1</v>
      </c>
      <c r="U777">
        <v>2400</v>
      </c>
      <c r="V777">
        <v>1080</v>
      </c>
      <c r="W777" t="str" cm="1">
        <f t="array" ref="W777">_xlfn.IFS(smartphones_data_clean!C777&gt;Quartile!$A$4,"💎 Ultra Premium Brand",smartphones_data_clean!C777&gt;Quartile!$A$3,"🪙 Premium Brand",smartphones_data_clean!C777&gt;Quartile!$A$2,"🔥Affordable Brand",TRUE,"✨ Bronze Brand")</f>
        <v>🔥Affordable Brand</v>
      </c>
      <c r="X777" t="str" cm="1">
        <f t="array" ref="X777">_xlfn.IFS(D777&lt;=Quartile!$D$2,"Low rating",D777&lt;=Quartile!$D$3,"Medium rating",D777&lt;=Quartile!$D$4,"High rating",TRUE,"Extra High Rating")</f>
        <v>High rating</v>
      </c>
      <c r="Y777">
        <f t="shared" si="24"/>
        <v>963.05000000000007</v>
      </c>
      <c r="Z777" s="14">
        <f t="shared" si="25"/>
        <v>4.8176588294147074E-2</v>
      </c>
    </row>
    <row r="778" spans="1:26" x14ac:dyDescent="0.25">
      <c r="A778" t="s">
        <v>811</v>
      </c>
      <c r="B778" t="s">
        <v>855</v>
      </c>
      <c r="C778">
        <v>42990</v>
      </c>
      <c r="D778" s="1">
        <v>8.6999999999999993</v>
      </c>
      <c r="E778">
        <v>1</v>
      </c>
      <c r="F778" t="s">
        <v>76</v>
      </c>
      <c r="G778">
        <v>8</v>
      </c>
      <c r="H778">
        <v>3.2</v>
      </c>
      <c r="I778" s="2">
        <v>4800</v>
      </c>
      <c r="J778">
        <v>1</v>
      </c>
      <c r="K778">
        <v>100</v>
      </c>
      <c r="L778">
        <v>12</v>
      </c>
      <c r="M778">
        <v>256</v>
      </c>
      <c r="N778">
        <v>6.7</v>
      </c>
      <c r="O778">
        <v>120</v>
      </c>
      <c r="P778">
        <v>3</v>
      </c>
      <c r="Q778" t="s">
        <v>73</v>
      </c>
      <c r="R778">
        <v>64</v>
      </c>
      <c r="S778">
        <v>32</v>
      </c>
      <c r="T778">
        <v>0</v>
      </c>
      <c r="U778">
        <v>2400</v>
      </c>
      <c r="V778">
        <v>1080</v>
      </c>
      <c r="W778" t="str" cm="1">
        <f t="array" ref="W778">_xlfn.IFS(smartphones_data_clean!C778&gt;Quartile!$A$4,"💎 Ultra Premium Brand",smartphones_data_clean!C778&gt;Quartile!$A$3,"🪙 Premium Brand",smartphones_data_clean!C778&gt;Quartile!$A$2,"🔥Affordable Brand",TRUE,"✨ Bronze Brand")</f>
        <v>💎 Ultra Premium Brand</v>
      </c>
      <c r="X778" t="str" cm="1">
        <f t="array" ref="X778">_xlfn.IFS(D778&lt;=Quartile!$D$2,"Low rating",D778&lt;=Quartile!$D$3,"Medium rating",D778&lt;=Quartile!$D$4,"High rating",TRUE,"Extra High Rating")</f>
        <v>Extra High Rating</v>
      </c>
      <c r="Y778">
        <f t="shared" si="24"/>
        <v>1031.2</v>
      </c>
      <c r="Z778" s="14">
        <f t="shared" si="25"/>
        <v>2.3986973714817401E-2</v>
      </c>
    </row>
    <row r="779" spans="1:26" x14ac:dyDescent="0.25">
      <c r="A779" t="s">
        <v>811</v>
      </c>
      <c r="B779" t="s">
        <v>856</v>
      </c>
      <c r="C779">
        <v>27990</v>
      </c>
      <c r="D779" s="1">
        <v>8.3000000000000007</v>
      </c>
      <c r="E779">
        <v>1</v>
      </c>
      <c r="F779" t="s">
        <v>76</v>
      </c>
      <c r="G779">
        <v>8</v>
      </c>
      <c r="H779">
        <v>2.2000000000000002</v>
      </c>
      <c r="I779" s="2">
        <v>4700</v>
      </c>
      <c r="J779">
        <v>1</v>
      </c>
      <c r="K779">
        <v>67</v>
      </c>
      <c r="L779">
        <v>8</v>
      </c>
      <c r="M779">
        <v>256</v>
      </c>
      <c r="N779">
        <v>6.56</v>
      </c>
      <c r="O779">
        <v>120</v>
      </c>
      <c r="P779">
        <v>3</v>
      </c>
      <c r="Q779" t="s">
        <v>73</v>
      </c>
      <c r="R779">
        <v>64</v>
      </c>
      <c r="S779">
        <v>50</v>
      </c>
      <c r="T779">
        <v>1</v>
      </c>
      <c r="U779">
        <v>2400</v>
      </c>
      <c r="V779">
        <v>1080</v>
      </c>
      <c r="W779" t="str" cm="1">
        <f t="array" ref="W779">_xlfn.IFS(smartphones_data_clean!C779&gt;Quartile!$A$4,"💎 Ultra Premium Brand",smartphones_data_clean!C779&gt;Quartile!$A$3,"🪙 Premium Brand",smartphones_data_clean!C779&gt;Quartile!$A$2,"🔥Affordable Brand",TRUE,"✨ Bronze Brand")</f>
        <v>🪙 Premium Brand</v>
      </c>
      <c r="X779" t="str" cm="1">
        <f t="array" ref="X779">_xlfn.IFS(D779&lt;=Quartile!$D$2,"Low rating",D779&lt;=Quartile!$D$3,"Medium rating",D779&lt;=Quartile!$D$4,"High rating",TRUE,"Extra High Rating")</f>
        <v>High rating</v>
      </c>
      <c r="Y779">
        <f t="shared" si="24"/>
        <v>1006.8500000000001</v>
      </c>
      <c r="Z779" s="14">
        <f t="shared" si="25"/>
        <v>3.5971775634155059E-2</v>
      </c>
    </row>
    <row r="780" spans="1:26" x14ac:dyDescent="0.25">
      <c r="A780" t="s">
        <v>811</v>
      </c>
      <c r="B780" t="s">
        <v>857</v>
      </c>
      <c r="C780">
        <v>43999</v>
      </c>
      <c r="D780" s="1">
        <v>8.6999999999999993</v>
      </c>
      <c r="E780">
        <v>1</v>
      </c>
      <c r="F780" t="s">
        <v>76</v>
      </c>
      <c r="G780">
        <v>8</v>
      </c>
      <c r="H780">
        <v>3.2</v>
      </c>
      <c r="I780" s="2">
        <v>5000</v>
      </c>
      <c r="J780">
        <v>1</v>
      </c>
      <c r="K780">
        <v>120</v>
      </c>
      <c r="L780">
        <v>12</v>
      </c>
      <c r="M780">
        <v>256</v>
      </c>
      <c r="N780">
        <v>6.73</v>
      </c>
      <c r="O780">
        <v>144</v>
      </c>
      <c r="P780">
        <v>3</v>
      </c>
      <c r="Q780" t="s">
        <v>73</v>
      </c>
      <c r="R780">
        <v>108</v>
      </c>
      <c r="S780">
        <v>32</v>
      </c>
      <c r="T780">
        <v>0</v>
      </c>
      <c r="U780">
        <v>2400</v>
      </c>
      <c r="V780">
        <v>1080</v>
      </c>
      <c r="W780" t="str" cm="1">
        <f t="array" ref="W780">_xlfn.IFS(smartphones_data_clean!C780&gt;Quartile!$A$4,"💎 Ultra Premium Brand",smartphones_data_clean!C780&gt;Quartile!$A$3,"🪙 Premium Brand",smartphones_data_clean!C780&gt;Quartile!$A$2,"🔥Affordable Brand",TRUE,"✨ Bronze Brand")</f>
        <v>💎 Ultra Premium Brand</v>
      </c>
      <c r="X780" t="str" cm="1">
        <f t="array" ref="X780">_xlfn.IFS(D780&lt;=Quartile!$D$2,"Low rating",D780&lt;=Quartile!$D$3,"Medium rating",D780&lt;=Quartile!$D$4,"High rating",TRUE,"Extra High Rating")</f>
        <v>Extra High Rating</v>
      </c>
      <c r="Y780">
        <f t="shared" si="24"/>
        <v>1074.4000000000001</v>
      </c>
      <c r="Z780" s="14">
        <f t="shared" si="25"/>
        <v>2.4418736789472491E-2</v>
      </c>
    </row>
    <row r="781" spans="1:26" x14ac:dyDescent="0.25">
      <c r="A781" t="s">
        <v>811</v>
      </c>
      <c r="B781" t="s">
        <v>858</v>
      </c>
      <c r="C781">
        <v>28990</v>
      </c>
      <c r="D781" s="1">
        <v>8.4</v>
      </c>
      <c r="E781">
        <v>1</v>
      </c>
      <c r="F781" t="s">
        <v>72</v>
      </c>
      <c r="G781">
        <v>8</v>
      </c>
      <c r="H781">
        <v>2.2000000000000002</v>
      </c>
      <c r="I781" s="2">
        <v>5000</v>
      </c>
      <c r="J781">
        <v>1</v>
      </c>
      <c r="K781">
        <v>80</v>
      </c>
      <c r="L781">
        <v>8</v>
      </c>
      <c r="M781">
        <v>256</v>
      </c>
      <c r="N781">
        <v>6.7</v>
      </c>
      <c r="O781">
        <v>120</v>
      </c>
      <c r="P781">
        <v>3</v>
      </c>
      <c r="Q781" t="s">
        <v>73</v>
      </c>
      <c r="R781">
        <v>108</v>
      </c>
      <c r="S781">
        <v>32</v>
      </c>
      <c r="T781">
        <v>1</v>
      </c>
      <c r="U781">
        <v>2400</v>
      </c>
      <c r="V781">
        <v>1080</v>
      </c>
      <c r="W781" t="str" cm="1">
        <f t="array" ref="W781">_xlfn.IFS(smartphones_data_clean!C781&gt;Quartile!$A$4,"💎 Ultra Premium Brand",smartphones_data_clean!C781&gt;Quartile!$A$3,"🪙 Premium Brand",smartphones_data_clean!C781&gt;Quartile!$A$2,"🔥Affordable Brand",TRUE,"✨ Bronze Brand")</f>
        <v>🪙 Premium Brand</v>
      </c>
      <c r="X781" t="str" cm="1">
        <f t="array" ref="X781">_xlfn.IFS(D781&lt;=Quartile!$D$2,"Low rating",D781&lt;=Quartile!$D$3,"Medium rating",D781&lt;=Quartile!$D$4,"High rating",TRUE,"Extra High Rating")</f>
        <v>High rating</v>
      </c>
      <c r="Y781">
        <f t="shared" si="24"/>
        <v>1068.1500000000001</v>
      </c>
      <c r="Z781" s="14">
        <f t="shared" si="25"/>
        <v>3.6845463953087278E-2</v>
      </c>
    </row>
    <row r="782" spans="1:26" x14ac:dyDescent="0.25">
      <c r="A782" t="s">
        <v>811</v>
      </c>
      <c r="B782" t="s">
        <v>859</v>
      </c>
      <c r="C782">
        <v>32990</v>
      </c>
      <c r="D782" s="1">
        <v>8.4</v>
      </c>
      <c r="E782">
        <v>1</v>
      </c>
      <c r="F782" t="s">
        <v>72</v>
      </c>
      <c r="G782">
        <v>8</v>
      </c>
      <c r="H782">
        <v>2.4</v>
      </c>
      <c r="I782" s="2">
        <v>5000</v>
      </c>
      <c r="J782">
        <v>1</v>
      </c>
      <c r="K782">
        <v>80</v>
      </c>
      <c r="L782">
        <v>8</v>
      </c>
      <c r="M782">
        <v>256</v>
      </c>
      <c r="N782">
        <v>6.67</v>
      </c>
      <c r="O782">
        <v>120</v>
      </c>
      <c r="P782">
        <v>3</v>
      </c>
      <c r="Q782" t="s">
        <v>73</v>
      </c>
      <c r="R782">
        <v>64</v>
      </c>
      <c r="S782">
        <v>32</v>
      </c>
      <c r="T782">
        <v>1</v>
      </c>
      <c r="U782">
        <v>2400</v>
      </c>
      <c r="V782">
        <v>1080</v>
      </c>
      <c r="W782" t="str" cm="1">
        <f t="array" ref="W782">_xlfn.IFS(smartphones_data_clean!C782&gt;Quartile!$A$4,"💎 Ultra Premium Brand",smartphones_data_clean!C782&gt;Quartile!$A$3,"🪙 Premium Brand",smartphones_data_clean!C782&gt;Quartile!$A$2,"🔥Affordable Brand",TRUE,"✨ Bronze Brand")</f>
        <v>🪙 Premium Brand</v>
      </c>
      <c r="X782" t="str" cm="1">
        <f t="array" ref="X782">_xlfn.IFS(D782&lt;=Quartile!$D$2,"Low rating",D782&lt;=Quartile!$D$3,"Medium rating",D782&lt;=Quartile!$D$4,"High rating",TRUE,"Extra High Rating")</f>
        <v>High rating</v>
      </c>
      <c r="Y782">
        <f t="shared" si="24"/>
        <v>1068.2</v>
      </c>
      <c r="Z782" s="14">
        <f t="shared" si="25"/>
        <v>3.2379508942103667E-2</v>
      </c>
    </row>
    <row r="783" spans="1:26" x14ac:dyDescent="0.25">
      <c r="A783" t="s">
        <v>811</v>
      </c>
      <c r="B783" t="s">
        <v>860</v>
      </c>
      <c r="C783">
        <v>119990</v>
      </c>
      <c r="D783" s="1">
        <v>7.8104347826086968</v>
      </c>
      <c r="E783">
        <v>1</v>
      </c>
      <c r="F783" t="s">
        <v>72</v>
      </c>
      <c r="G783">
        <v>8</v>
      </c>
      <c r="H783">
        <v>3.2</v>
      </c>
      <c r="I783" s="2">
        <v>4800</v>
      </c>
      <c r="J783">
        <v>1</v>
      </c>
      <c r="K783">
        <v>66</v>
      </c>
      <c r="L783">
        <v>12</v>
      </c>
      <c r="M783">
        <v>256</v>
      </c>
      <c r="N783">
        <v>8.0299999999999994</v>
      </c>
      <c r="O783">
        <v>120</v>
      </c>
      <c r="P783">
        <v>3</v>
      </c>
      <c r="Q783" t="s">
        <v>73</v>
      </c>
      <c r="R783">
        <v>50</v>
      </c>
      <c r="S783">
        <v>32</v>
      </c>
      <c r="T783">
        <v>0</v>
      </c>
      <c r="U783">
        <v>2160</v>
      </c>
      <c r="V783">
        <v>1916</v>
      </c>
      <c r="W783" t="str" cm="1">
        <f t="array" ref="W783">_xlfn.IFS(smartphones_data_clean!C783&gt;Quartile!$A$4,"💎 Ultra Premium Brand",smartphones_data_clean!C783&gt;Quartile!$A$3,"🪙 Premium Brand",smartphones_data_clean!C783&gt;Quartile!$A$2,"🔥Affordable Brand",TRUE,"✨ Bronze Brand")</f>
        <v>💎 Ultra Premium Brand</v>
      </c>
      <c r="X783" t="str" cm="1">
        <f t="array" ref="X783">_xlfn.IFS(D783&lt;=Quartile!$D$2,"Low rating",D783&lt;=Quartile!$D$3,"Medium rating",D783&lt;=Quartile!$D$4,"High rating",TRUE,"Extra High Rating")</f>
        <v>Medium rating</v>
      </c>
      <c r="Y783">
        <f t="shared" si="24"/>
        <v>1027.8000000000002</v>
      </c>
      <c r="Z783" s="14">
        <f t="shared" si="25"/>
        <v>8.5657138094841247E-3</v>
      </c>
    </row>
    <row r="784" spans="1:26" x14ac:dyDescent="0.25">
      <c r="A784" t="s">
        <v>811</v>
      </c>
      <c r="B784" t="s">
        <v>861</v>
      </c>
      <c r="C784">
        <v>106990</v>
      </c>
      <c r="D784" s="1">
        <v>7.8017543859649132</v>
      </c>
      <c r="E784">
        <v>1</v>
      </c>
      <c r="F784" t="s">
        <v>72</v>
      </c>
      <c r="G784">
        <v>8</v>
      </c>
      <c r="H784">
        <v>3</v>
      </c>
      <c r="I784" s="2">
        <v>4600</v>
      </c>
      <c r="J784">
        <v>1</v>
      </c>
      <c r="K784">
        <v>66</v>
      </c>
      <c r="L784">
        <v>12</v>
      </c>
      <c r="M784">
        <v>256</v>
      </c>
      <c r="N784">
        <v>8.0299999999999994</v>
      </c>
      <c r="O784">
        <v>120</v>
      </c>
      <c r="P784">
        <v>4</v>
      </c>
      <c r="Q784" t="s">
        <v>73</v>
      </c>
      <c r="R784">
        <v>50</v>
      </c>
      <c r="S784">
        <v>16</v>
      </c>
      <c r="T784">
        <v>0</v>
      </c>
      <c r="U784">
        <v>2160</v>
      </c>
      <c r="V784">
        <v>1916</v>
      </c>
      <c r="W784" t="str" cm="1">
        <f t="array" ref="W784">_xlfn.IFS(smartphones_data_clean!C784&gt;Quartile!$A$4,"💎 Ultra Premium Brand",smartphones_data_clean!C784&gt;Quartile!$A$3,"🪙 Premium Brand",smartphones_data_clean!C784&gt;Quartile!$A$2,"🔥Affordable Brand",TRUE,"✨ Bronze Brand")</f>
        <v>💎 Ultra Premium Brand</v>
      </c>
      <c r="X784" t="str" cm="1">
        <f t="array" ref="X784">_xlfn.IFS(D784&lt;=Quartile!$D$2,"Low rating",D784&lt;=Quartile!$D$3,"Medium rating",D784&lt;=Quartile!$D$4,"High rating",TRUE,"Extra High Rating")</f>
        <v>Medium rating</v>
      </c>
      <c r="Y784">
        <f t="shared" si="24"/>
        <v>987.75</v>
      </c>
      <c r="Z784" s="14">
        <f t="shared" si="25"/>
        <v>9.2321712309561647E-3</v>
      </c>
    </row>
    <row r="785" spans="1:26" x14ac:dyDescent="0.25">
      <c r="A785" t="s">
        <v>811</v>
      </c>
      <c r="B785" t="s">
        <v>862</v>
      </c>
      <c r="C785">
        <v>118990</v>
      </c>
      <c r="D785" s="1">
        <v>7.8000000000000016</v>
      </c>
      <c r="E785">
        <v>1</v>
      </c>
      <c r="F785" t="s">
        <v>72</v>
      </c>
      <c r="G785">
        <v>8</v>
      </c>
      <c r="H785">
        <v>3</v>
      </c>
      <c r="I785" s="2">
        <v>4600</v>
      </c>
      <c r="J785">
        <v>1</v>
      </c>
      <c r="K785">
        <v>66</v>
      </c>
      <c r="L785">
        <v>12</v>
      </c>
      <c r="M785">
        <v>512</v>
      </c>
      <c r="N785">
        <v>8.0299999999999994</v>
      </c>
      <c r="O785">
        <v>120</v>
      </c>
      <c r="P785">
        <v>4</v>
      </c>
      <c r="Q785" t="s">
        <v>73</v>
      </c>
      <c r="R785">
        <v>50</v>
      </c>
      <c r="S785">
        <v>16</v>
      </c>
      <c r="T785">
        <v>0</v>
      </c>
      <c r="U785">
        <v>2160</v>
      </c>
      <c r="V785">
        <v>1916</v>
      </c>
      <c r="W785" t="str" cm="1">
        <f t="array" ref="W785">_xlfn.IFS(smartphones_data_clean!C785&gt;Quartile!$A$4,"💎 Ultra Premium Brand",smartphones_data_clean!C785&gt;Quartile!$A$3,"🪙 Premium Brand",smartphones_data_clean!C785&gt;Quartile!$A$2,"🔥Affordable Brand",TRUE,"✨ Bronze Brand")</f>
        <v>💎 Ultra Premium Brand</v>
      </c>
      <c r="X785" t="str" cm="1">
        <f t="array" ref="X785">_xlfn.IFS(D785&lt;=Quartile!$D$2,"Low rating",D785&lt;=Quartile!$D$3,"Medium rating",D785&lt;=Quartile!$D$4,"High rating",TRUE,"Extra High Rating")</f>
        <v>Medium rating</v>
      </c>
      <c r="Y785">
        <f t="shared" si="24"/>
        <v>1038.95</v>
      </c>
      <c r="Z785" s="14">
        <f t="shared" si="25"/>
        <v>8.7314060005042448E-3</v>
      </c>
    </row>
    <row r="786" spans="1:26" x14ac:dyDescent="0.25">
      <c r="A786" t="s">
        <v>811</v>
      </c>
      <c r="B786" t="s">
        <v>863</v>
      </c>
      <c r="C786">
        <v>113990</v>
      </c>
      <c r="D786" s="1">
        <v>7.7928571428571445</v>
      </c>
      <c r="E786">
        <v>1</v>
      </c>
      <c r="F786" t="s">
        <v>72</v>
      </c>
      <c r="G786">
        <v>8</v>
      </c>
      <c r="H786">
        <v>3.2</v>
      </c>
      <c r="I786" s="2">
        <v>4730</v>
      </c>
      <c r="J786">
        <v>1</v>
      </c>
      <c r="K786">
        <v>80</v>
      </c>
      <c r="L786">
        <v>12</v>
      </c>
      <c r="M786">
        <v>256</v>
      </c>
      <c r="N786">
        <v>8.0299999999999994</v>
      </c>
      <c r="O786">
        <v>120</v>
      </c>
      <c r="P786">
        <v>4</v>
      </c>
      <c r="Q786" t="s">
        <v>73</v>
      </c>
      <c r="R786">
        <v>50</v>
      </c>
      <c r="S786">
        <v>16</v>
      </c>
      <c r="T786">
        <v>0</v>
      </c>
      <c r="U786">
        <v>2160</v>
      </c>
      <c r="V786">
        <v>1916</v>
      </c>
      <c r="W786" t="str" cm="1">
        <f t="array" ref="W786">_xlfn.IFS(smartphones_data_clean!C786&gt;Quartile!$A$4,"💎 Ultra Premium Brand",smartphones_data_clean!C786&gt;Quartile!$A$3,"🪙 Premium Brand",smartphones_data_clean!C786&gt;Quartile!$A$2,"🔥Affordable Brand",TRUE,"✨ Bronze Brand")</f>
        <v>💎 Ultra Premium Brand</v>
      </c>
      <c r="X786" t="str" cm="1">
        <f t="array" ref="X786">_xlfn.IFS(D786&lt;=Quartile!$D$2,"Low rating",D786&lt;=Quartile!$D$3,"Medium rating",D786&lt;=Quartile!$D$4,"High rating",TRUE,"Extra High Rating")</f>
        <v>Medium rating</v>
      </c>
      <c r="Y786">
        <f t="shared" si="24"/>
        <v>1015.2</v>
      </c>
      <c r="Z786" s="14">
        <f t="shared" si="25"/>
        <v>8.90604438985876E-3</v>
      </c>
    </row>
    <row r="787" spans="1:26" x14ac:dyDescent="0.25">
      <c r="A787" t="s">
        <v>811</v>
      </c>
      <c r="B787" t="s">
        <v>864</v>
      </c>
      <c r="C787">
        <v>82990</v>
      </c>
      <c r="D787" s="1">
        <v>7.78918918918919</v>
      </c>
      <c r="E787">
        <v>1</v>
      </c>
      <c r="F787" t="s">
        <v>72</v>
      </c>
      <c r="G787">
        <v>8</v>
      </c>
      <c r="H787">
        <v>3</v>
      </c>
      <c r="I787" s="2">
        <v>5000</v>
      </c>
      <c r="J787">
        <v>1</v>
      </c>
      <c r="K787">
        <v>80</v>
      </c>
      <c r="L787">
        <v>12</v>
      </c>
      <c r="M787">
        <v>512</v>
      </c>
      <c r="N787">
        <v>7</v>
      </c>
      <c r="O787">
        <v>120</v>
      </c>
      <c r="P787">
        <v>4</v>
      </c>
      <c r="Q787" t="s">
        <v>73</v>
      </c>
      <c r="R787">
        <v>50</v>
      </c>
      <c r="S787">
        <v>16</v>
      </c>
      <c r="T787">
        <v>0</v>
      </c>
      <c r="U787">
        <v>3080</v>
      </c>
      <c r="V787">
        <v>1440</v>
      </c>
      <c r="W787" t="str" cm="1">
        <f t="array" ref="W787">_xlfn.IFS(smartphones_data_clean!C787&gt;Quartile!$A$4,"💎 Ultra Premium Brand",smartphones_data_clean!C787&gt;Quartile!$A$3,"🪙 Premium Brand",smartphones_data_clean!C787&gt;Quartile!$A$2,"🔥Affordable Brand",TRUE,"✨ Bronze Brand")</f>
        <v>💎 Ultra Premium Brand</v>
      </c>
      <c r="X787" t="str" cm="1">
        <f t="array" ref="X787">_xlfn.IFS(D787&lt;=Quartile!$D$2,"Low rating",D787&lt;=Quartile!$D$3,"Medium rating",D787&lt;=Quartile!$D$4,"High rating",TRUE,"Extra High Rating")</f>
        <v>Medium rating</v>
      </c>
      <c r="Y787">
        <f t="shared" si="24"/>
        <v>1120.3499999999999</v>
      </c>
      <c r="Z787" s="14">
        <f t="shared" si="25"/>
        <v>1.3499819255331967E-2</v>
      </c>
    </row>
    <row r="788" spans="1:26" x14ac:dyDescent="0.25">
      <c r="A788" t="s">
        <v>811</v>
      </c>
      <c r="B788" t="s">
        <v>865</v>
      </c>
      <c r="C788">
        <v>54999</v>
      </c>
      <c r="D788" s="1">
        <v>8.6</v>
      </c>
      <c r="E788">
        <v>1</v>
      </c>
      <c r="F788" t="s">
        <v>76</v>
      </c>
      <c r="G788">
        <v>8</v>
      </c>
      <c r="H788">
        <v>3.05</v>
      </c>
      <c r="I788" s="2">
        <v>4500</v>
      </c>
      <c r="J788">
        <v>1</v>
      </c>
      <c r="K788">
        <v>80</v>
      </c>
      <c r="L788">
        <v>8</v>
      </c>
      <c r="M788">
        <v>128</v>
      </c>
      <c r="N788">
        <v>6.78</v>
      </c>
      <c r="O788">
        <v>120</v>
      </c>
      <c r="P788">
        <v>3</v>
      </c>
      <c r="Q788" t="s">
        <v>73</v>
      </c>
      <c r="R788">
        <v>50</v>
      </c>
      <c r="S788">
        <v>32</v>
      </c>
      <c r="T788">
        <v>0</v>
      </c>
      <c r="U788">
        <v>2400</v>
      </c>
      <c r="V788">
        <v>1080</v>
      </c>
      <c r="W788" t="str" cm="1">
        <f t="array" ref="W788">_xlfn.IFS(smartphones_data_clean!C788&gt;Quartile!$A$4,"💎 Ultra Premium Brand",smartphones_data_clean!C788&gt;Quartile!$A$3,"🪙 Premium Brand",smartphones_data_clean!C788&gt;Quartile!$A$2,"🔥Affordable Brand",TRUE,"✨ Bronze Brand")</f>
        <v>💎 Ultra Premium Brand</v>
      </c>
      <c r="X788" t="str" cm="1">
        <f t="array" ref="X788">_xlfn.IFS(D788&lt;=Quartile!$D$2,"Low rating",D788&lt;=Quartile!$D$3,"Medium rating",D788&lt;=Quartile!$D$4,"High rating",TRUE,"Extra High Rating")</f>
        <v>Extra High Rating</v>
      </c>
      <c r="Y788">
        <f t="shared" si="24"/>
        <v>942.76250000000005</v>
      </c>
      <c r="Z788" s="14">
        <f t="shared" si="25"/>
        <v>1.7141448026327753E-2</v>
      </c>
    </row>
    <row r="789" spans="1:26" x14ac:dyDescent="0.25">
      <c r="A789" t="s">
        <v>811</v>
      </c>
      <c r="B789" t="s">
        <v>866</v>
      </c>
      <c r="C789">
        <v>59999</v>
      </c>
      <c r="D789" s="1">
        <v>8.8000000000000007</v>
      </c>
      <c r="E789">
        <v>1</v>
      </c>
      <c r="F789" t="s">
        <v>76</v>
      </c>
      <c r="G789">
        <v>8</v>
      </c>
      <c r="H789">
        <v>3.05</v>
      </c>
      <c r="I789" s="2">
        <v>4500</v>
      </c>
      <c r="J789">
        <v>1</v>
      </c>
      <c r="K789">
        <v>80</v>
      </c>
      <c r="L789">
        <v>12</v>
      </c>
      <c r="M789">
        <v>256</v>
      </c>
      <c r="N789">
        <v>6.78</v>
      </c>
      <c r="O789">
        <v>120</v>
      </c>
      <c r="P789">
        <v>3</v>
      </c>
      <c r="Q789" t="s">
        <v>73</v>
      </c>
      <c r="R789">
        <v>50</v>
      </c>
      <c r="S789">
        <v>32</v>
      </c>
      <c r="T789">
        <v>0</v>
      </c>
      <c r="U789">
        <v>2400</v>
      </c>
      <c r="V789">
        <v>1080</v>
      </c>
      <c r="W789" t="str" cm="1">
        <f t="array" ref="W789">_xlfn.IFS(smartphones_data_clean!C789&gt;Quartile!$A$4,"💎 Ultra Premium Brand",smartphones_data_clean!C789&gt;Quartile!$A$3,"🪙 Premium Brand",smartphones_data_clean!C789&gt;Quartile!$A$2,"🔥Affordable Brand",TRUE,"✨ Bronze Brand")</f>
        <v>💎 Ultra Premium Brand</v>
      </c>
      <c r="X789" t="str" cm="1">
        <f t="array" ref="X789">_xlfn.IFS(D789&lt;=Quartile!$D$2,"Low rating",D789&lt;=Quartile!$D$3,"Medium rating",D789&lt;=Quartile!$D$4,"High rating",TRUE,"Extra High Rating")</f>
        <v>Extra High Rating</v>
      </c>
      <c r="Y789">
        <f t="shared" si="24"/>
        <v>969.16250000000002</v>
      </c>
      <c r="Z789" s="14">
        <f t="shared" si="25"/>
        <v>1.6152977549625826E-2</v>
      </c>
    </row>
    <row r="790" spans="1:26" x14ac:dyDescent="0.25">
      <c r="A790" t="s">
        <v>811</v>
      </c>
      <c r="B790" t="s">
        <v>867</v>
      </c>
      <c r="C790">
        <v>79999</v>
      </c>
      <c r="D790" s="1">
        <v>7.7740740740740746</v>
      </c>
      <c r="E790">
        <v>1</v>
      </c>
      <c r="F790" t="s">
        <v>72</v>
      </c>
      <c r="G790">
        <v>8</v>
      </c>
      <c r="H790">
        <v>3</v>
      </c>
      <c r="I790" s="2">
        <v>4700</v>
      </c>
      <c r="J790">
        <v>1</v>
      </c>
      <c r="K790">
        <v>80</v>
      </c>
      <c r="L790">
        <v>12</v>
      </c>
      <c r="M790">
        <v>256</v>
      </c>
      <c r="N790">
        <v>6.78</v>
      </c>
      <c r="O790">
        <v>120</v>
      </c>
      <c r="P790">
        <v>4</v>
      </c>
      <c r="Q790" t="s">
        <v>73</v>
      </c>
      <c r="R790">
        <v>50</v>
      </c>
      <c r="S790">
        <v>32</v>
      </c>
      <c r="T790">
        <v>0</v>
      </c>
      <c r="U790">
        <v>3200</v>
      </c>
      <c r="V790">
        <v>1440</v>
      </c>
      <c r="W790" t="str" cm="1">
        <f t="array" ref="W790">_xlfn.IFS(smartphones_data_clean!C790&gt;Quartile!$A$4,"💎 Ultra Premium Brand",smartphones_data_clean!C790&gt;Quartile!$A$3,"🪙 Premium Brand",smartphones_data_clean!C790&gt;Quartile!$A$2,"🔥Affordable Brand",TRUE,"✨ Bronze Brand")</f>
        <v>💎 Ultra Premium Brand</v>
      </c>
      <c r="X790" t="str" cm="1">
        <f t="array" ref="X790">_xlfn.IFS(D790&lt;=Quartile!$D$2,"Low rating",D790&lt;=Quartile!$D$3,"Medium rating",D790&lt;=Quartile!$D$4,"High rating",TRUE,"Extra High Rating")</f>
        <v>Medium rating</v>
      </c>
      <c r="Y790">
        <f t="shared" si="24"/>
        <v>1009.15</v>
      </c>
      <c r="Z790" s="14">
        <f t="shared" si="25"/>
        <v>1.2614532681658521E-2</v>
      </c>
    </row>
    <row r="791" spans="1:26" x14ac:dyDescent="0.25">
      <c r="A791" t="s">
        <v>811</v>
      </c>
      <c r="B791" t="s">
        <v>868</v>
      </c>
      <c r="C791">
        <v>82990</v>
      </c>
      <c r="D791" s="1">
        <v>7.7663551401869171</v>
      </c>
      <c r="E791">
        <v>1</v>
      </c>
      <c r="F791" t="s">
        <v>72</v>
      </c>
      <c r="G791">
        <v>8</v>
      </c>
      <c r="H791">
        <v>3.2</v>
      </c>
      <c r="I791" s="2">
        <v>4500</v>
      </c>
      <c r="J791">
        <v>1</v>
      </c>
      <c r="K791">
        <v>120</v>
      </c>
      <c r="L791">
        <v>12</v>
      </c>
      <c r="M791">
        <v>256</v>
      </c>
      <c r="N791">
        <v>6.78</v>
      </c>
      <c r="O791">
        <v>120</v>
      </c>
      <c r="P791">
        <v>4</v>
      </c>
      <c r="Q791" t="s">
        <v>73</v>
      </c>
      <c r="R791">
        <v>50</v>
      </c>
      <c r="S791">
        <v>32</v>
      </c>
      <c r="T791">
        <v>0</v>
      </c>
      <c r="U791">
        <v>3200</v>
      </c>
      <c r="V791">
        <v>1440</v>
      </c>
      <c r="W791" t="str" cm="1">
        <f t="array" ref="W791">_xlfn.IFS(smartphones_data_clean!C791&gt;Quartile!$A$4,"💎 Ultra Premium Brand",smartphones_data_clean!C791&gt;Quartile!$A$3,"🪙 Premium Brand",smartphones_data_clean!C791&gt;Quartile!$A$2,"🔥Affordable Brand",TRUE,"✨ Bronze Brand")</f>
        <v>💎 Ultra Premium Brand</v>
      </c>
      <c r="X791" t="str" cm="1">
        <f t="array" ref="X791">_xlfn.IFS(D791&lt;=Quartile!$D$2,"Low rating",D791&lt;=Quartile!$D$3,"Medium rating",D791&lt;=Quartile!$D$4,"High rating",TRUE,"Extra High Rating")</f>
        <v>Medium rating</v>
      </c>
      <c r="Y791">
        <f t="shared" si="24"/>
        <v>973.2</v>
      </c>
      <c r="Z791" s="14">
        <f t="shared" si="25"/>
        <v>1.1726714061935173E-2</v>
      </c>
    </row>
    <row r="792" spans="1:26" x14ac:dyDescent="0.25">
      <c r="A792" t="s">
        <v>811</v>
      </c>
      <c r="B792" t="s">
        <v>869</v>
      </c>
      <c r="C792">
        <v>41990</v>
      </c>
      <c r="D792" s="1">
        <v>8.8000000000000007</v>
      </c>
      <c r="E792">
        <v>1</v>
      </c>
      <c r="F792" t="s">
        <v>76</v>
      </c>
      <c r="G792">
        <v>8</v>
      </c>
      <c r="H792">
        <v>3.05</v>
      </c>
      <c r="I792" s="2">
        <v>4810</v>
      </c>
      <c r="J792">
        <v>1</v>
      </c>
      <c r="K792">
        <v>120</v>
      </c>
      <c r="L792">
        <v>8</v>
      </c>
      <c r="M792">
        <v>128</v>
      </c>
      <c r="N792">
        <v>6.78</v>
      </c>
      <c r="O792">
        <v>120</v>
      </c>
      <c r="P792">
        <v>3</v>
      </c>
      <c r="Q792" t="s">
        <v>73</v>
      </c>
      <c r="R792">
        <v>50</v>
      </c>
      <c r="S792">
        <v>32</v>
      </c>
      <c r="T792">
        <v>0</v>
      </c>
      <c r="U792">
        <v>2800</v>
      </c>
      <c r="V792">
        <v>1260</v>
      </c>
      <c r="W792" t="str" cm="1">
        <f t="array" ref="W792">_xlfn.IFS(smartphones_data_clean!C792&gt;Quartile!$A$4,"💎 Ultra Premium Brand",smartphones_data_clean!C792&gt;Quartile!$A$3,"🪙 Premium Brand",smartphones_data_clean!C792&gt;Quartile!$A$2,"🔥Affordable Brand",TRUE,"✨ Bronze Brand")</f>
        <v>💎 Ultra Premium Brand</v>
      </c>
      <c r="X792" t="str" cm="1">
        <f t="array" ref="X792">_xlfn.IFS(D792&lt;=Quartile!$D$2,"Low rating",D792&lt;=Quartile!$D$3,"Medium rating",D792&lt;=Quartile!$D$4,"High rating",TRUE,"Extra High Rating")</f>
        <v>Extra High Rating</v>
      </c>
      <c r="Y792">
        <f t="shared" si="24"/>
        <v>1008.7625</v>
      </c>
      <c r="Z792" s="14">
        <f t="shared" si="25"/>
        <v>2.4023874732079068E-2</v>
      </c>
    </row>
    <row r="793" spans="1:26" x14ac:dyDescent="0.25">
      <c r="A793" t="s">
        <v>811</v>
      </c>
      <c r="B793" t="s">
        <v>870</v>
      </c>
      <c r="C793">
        <v>56999</v>
      </c>
      <c r="D793" s="1">
        <v>7.7590476190476192</v>
      </c>
      <c r="E793">
        <v>1</v>
      </c>
      <c r="F793" t="s">
        <v>76</v>
      </c>
      <c r="G793">
        <v>8</v>
      </c>
      <c r="H793">
        <v>3.05</v>
      </c>
      <c r="I793" s="2">
        <v>4870</v>
      </c>
      <c r="J793">
        <v>1</v>
      </c>
      <c r="K793">
        <v>120</v>
      </c>
      <c r="L793">
        <v>8</v>
      </c>
      <c r="M793">
        <v>256</v>
      </c>
      <c r="N793">
        <v>6.78</v>
      </c>
      <c r="O793">
        <v>120</v>
      </c>
      <c r="P793">
        <v>3</v>
      </c>
      <c r="Q793" t="s">
        <v>73</v>
      </c>
      <c r="R793">
        <v>50.3</v>
      </c>
      <c r="S793">
        <v>32</v>
      </c>
      <c r="T793">
        <v>0</v>
      </c>
      <c r="U793">
        <v>2800</v>
      </c>
      <c r="V793">
        <v>1260</v>
      </c>
      <c r="W793" t="str" cm="1">
        <f t="array" ref="W793">_xlfn.IFS(smartphones_data_clean!C793&gt;Quartile!$A$4,"💎 Ultra Premium Brand",smartphones_data_clean!C793&gt;Quartile!$A$3,"🪙 Premium Brand",smartphones_data_clean!C793&gt;Quartile!$A$2,"🔥Affordable Brand",TRUE,"✨ Bronze Brand")</f>
        <v>💎 Ultra Premium Brand</v>
      </c>
      <c r="X793" t="str" cm="1">
        <f t="array" ref="X793">_xlfn.IFS(D793&lt;=Quartile!$D$2,"Low rating",D793&lt;=Quartile!$D$3,"Medium rating",D793&lt;=Quartile!$D$4,"High rating",TRUE,"Extra High Rating")</f>
        <v>Medium rating</v>
      </c>
      <c r="Y793">
        <f t="shared" si="24"/>
        <v>1046.3625</v>
      </c>
      <c r="Z793" s="14">
        <f t="shared" si="25"/>
        <v>1.8357558904542184E-2</v>
      </c>
    </row>
    <row r="794" spans="1:26" x14ac:dyDescent="0.25">
      <c r="A794" t="s">
        <v>811</v>
      </c>
      <c r="B794" t="s">
        <v>871</v>
      </c>
      <c r="C794">
        <v>73999</v>
      </c>
      <c r="D794" s="1">
        <v>7.7519230769230774</v>
      </c>
      <c r="E794">
        <v>1</v>
      </c>
      <c r="F794" t="s">
        <v>72</v>
      </c>
      <c r="G794">
        <v>8</v>
      </c>
      <c r="H794">
        <v>3.2</v>
      </c>
      <c r="I794" s="2">
        <v>4700</v>
      </c>
      <c r="J794">
        <v>1</v>
      </c>
      <c r="K794">
        <v>80</v>
      </c>
      <c r="L794">
        <v>12</v>
      </c>
      <c r="M794">
        <v>256</v>
      </c>
      <c r="N794">
        <v>6.78</v>
      </c>
      <c r="O794">
        <v>120</v>
      </c>
      <c r="P794">
        <v>4</v>
      </c>
      <c r="Q794" t="s">
        <v>73</v>
      </c>
      <c r="R794">
        <v>50.3</v>
      </c>
      <c r="S794">
        <v>32</v>
      </c>
      <c r="T794">
        <v>0</v>
      </c>
      <c r="U794">
        <v>3200</v>
      </c>
      <c r="V794">
        <v>1440</v>
      </c>
      <c r="W794" t="str" cm="1">
        <f t="array" ref="W794">_xlfn.IFS(smartphones_data_clean!C794&gt;Quartile!$A$4,"💎 Ultra Premium Brand",smartphones_data_clean!C794&gt;Quartile!$A$3,"🪙 Premium Brand",smartphones_data_clean!C794&gt;Quartile!$A$2,"🔥Affordable Brand",TRUE,"✨ Bronze Brand")</f>
        <v>💎 Ultra Premium Brand</v>
      </c>
      <c r="X794" t="str" cm="1">
        <f t="array" ref="X794">_xlfn.IFS(D794&lt;=Quartile!$D$2,"Low rating",D794&lt;=Quartile!$D$3,"Medium rating",D794&lt;=Quartile!$D$4,"High rating",TRUE,"Extra High Rating")</f>
        <v>Medium rating</v>
      </c>
      <c r="Y794">
        <f t="shared" si="24"/>
        <v>1009.2</v>
      </c>
      <c r="Z794" s="14">
        <f t="shared" si="25"/>
        <v>1.3638022135434262E-2</v>
      </c>
    </row>
    <row r="795" spans="1:26" x14ac:dyDescent="0.25">
      <c r="A795" t="s">
        <v>811</v>
      </c>
      <c r="B795" t="s">
        <v>872</v>
      </c>
      <c r="C795">
        <v>7999</v>
      </c>
      <c r="D795" s="1">
        <v>6.1</v>
      </c>
      <c r="E795">
        <v>0</v>
      </c>
      <c r="F795" t="s">
        <v>83</v>
      </c>
      <c r="G795">
        <v>8</v>
      </c>
      <c r="H795">
        <v>2.2999999999999998</v>
      </c>
      <c r="I795" s="2">
        <v>5000</v>
      </c>
      <c r="J795">
        <v>0</v>
      </c>
      <c r="K795">
        <v>33</v>
      </c>
      <c r="L795">
        <v>2</v>
      </c>
      <c r="M795">
        <v>32</v>
      </c>
      <c r="N795">
        <v>6.51</v>
      </c>
      <c r="O795">
        <v>60</v>
      </c>
      <c r="P795">
        <v>1</v>
      </c>
      <c r="Q795" t="s">
        <v>73</v>
      </c>
      <c r="R795">
        <v>8</v>
      </c>
      <c r="S795">
        <v>5</v>
      </c>
      <c r="T795">
        <v>1</v>
      </c>
      <c r="U795">
        <v>1600</v>
      </c>
      <c r="V795">
        <v>720</v>
      </c>
      <c r="W795" t="str" cm="1">
        <f t="array" ref="W795">_xlfn.IFS(smartphones_data_clean!C795&gt;Quartile!$A$4,"💎 Ultra Premium Brand",smartphones_data_clean!C795&gt;Quartile!$A$3,"🪙 Premium Brand",smartphones_data_clean!C795&gt;Quartile!$A$2,"🔥Affordable Brand",TRUE,"✨ Bronze Brand")</f>
        <v>✨ Bronze Brand</v>
      </c>
      <c r="X795" t="str" cm="1">
        <f t="array" ref="X795">_xlfn.IFS(D795&lt;=Quartile!$D$2,"Low rating",D795&lt;=Quartile!$D$3,"Medium rating",D795&lt;=Quartile!$D$4,"High rating",TRUE,"Extra High Rating")</f>
        <v>Low rating</v>
      </c>
      <c r="Y795">
        <f t="shared" si="24"/>
        <v>1014.4749999999999</v>
      </c>
      <c r="Z795" s="14">
        <f t="shared" si="25"/>
        <v>0.12682522815351918</v>
      </c>
    </row>
    <row r="796" spans="1:26" x14ac:dyDescent="0.25">
      <c r="A796" t="s">
        <v>811</v>
      </c>
      <c r="B796" t="s">
        <v>873</v>
      </c>
      <c r="C796">
        <v>7790</v>
      </c>
      <c r="D796" s="1">
        <v>6</v>
      </c>
      <c r="E796">
        <v>0</v>
      </c>
      <c r="F796" t="s">
        <v>83</v>
      </c>
      <c r="G796">
        <v>8</v>
      </c>
      <c r="H796">
        <v>2.2999999999999998</v>
      </c>
      <c r="I796" s="2">
        <v>5000</v>
      </c>
      <c r="J796">
        <v>1</v>
      </c>
      <c r="K796">
        <v>10</v>
      </c>
      <c r="L796">
        <v>2</v>
      </c>
      <c r="M796">
        <v>32</v>
      </c>
      <c r="N796">
        <v>6.51</v>
      </c>
      <c r="O796">
        <v>60</v>
      </c>
      <c r="P796">
        <v>1</v>
      </c>
      <c r="Q796" t="s">
        <v>73</v>
      </c>
      <c r="R796">
        <v>8</v>
      </c>
      <c r="S796">
        <v>5</v>
      </c>
      <c r="T796">
        <v>1</v>
      </c>
      <c r="U796">
        <v>1600</v>
      </c>
      <c r="V796">
        <v>720</v>
      </c>
      <c r="W796" t="str" cm="1">
        <f t="array" ref="W796">_xlfn.IFS(smartphones_data_clean!C796&gt;Quartile!$A$4,"💎 Ultra Premium Brand",smartphones_data_clean!C796&gt;Quartile!$A$3,"🪙 Premium Brand",smartphones_data_clean!C796&gt;Quartile!$A$2,"🔥Affordable Brand",TRUE,"✨ Bronze Brand")</f>
        <v>✨ Bronze Brand</v>
      </c>
      <c r="X796" t="str" cm="1">
        <f t="array" ref="X796">_xlfn.IFS(D796&lt;=Quartile!$D$2,"Low rating",D796&lt;=Quartile!$D$3,"Medium rating",D796&lt;=Quartile!$D$4,"High rating",TRUE,"Extra High Rating")</f>
        <v>Low rating</v>
      </c>
      <c r="Y796">
        <f t="shared" si="24"/>
        <v>1012.175</v>
      </c>
      <c r="Z796" s="14">
        <f t="shared" si="25"/>
        <v>0.12993260590500641</v>
      </c>
    </row>
    <row r="797" spans="1:26" x14ac:dyDescent="0.25">
      <c r="A797" t="s">
        <v>811</v>
      </c>
      <c r="B797" t="s">
        <v>874</v>
      </c>
      <c r="C797">
        <v>8999</v>
      </c>
      <c r="D797" s="1">
        <v>7.742718446601943</v>
      </c>
      <c r="E797">
        <v>0</v>
      </c>
      <c r="F797" t="s">
        <v>83</v>
      </c>
      <c r="G797">
        <v>8</v>
      </c>
      <c r="H797">
        <v>2.2999999999999998</v>
      </c>
      <c r="I797" s="2">
        <v>5000</v>
      </c>
      <c r="J797">
        <v>1</v>
      </c>
      <c r="K797">
        <v>10</v>
      </c>
      <c r="L797">
        <v>3</v>
      </c>
      <c r="M797">
        <v>32</v>
      </c>
      <c r="N797">
        <v>6.51</v>
      </c>
      <c r="O797">
        <v>60</v>
      </c>
      <c r="P797">
        <v>1</v>
      </c>
      <c r="Q797" t="s">
        <v>73</v>
      </c>
      <c r="R797">
        <v>8</v>
      </c>
      <c r="S797">
        <v>5</v>
      </c>
      <c r="T797">
        <v>1</v>
      </c>
      <c r="U797">
        <v>1600</v>
      </c>
      <c r="V797">
        <v>720</v>
      </c>
      <c r="W797" t="str" cm="1">
        <f t="array" ref="W797">_xlfn.IFS(smartphones_data_clean!C797&gt;Quartile!$A$4,"💎 Ultra Premium Brand",smartphones_data_clean!C797&gt;Quartile!$A$3,"🪙 Premium Brand",smartphones_data_clean!C797&gt;Quartile!$A$2,"🔥Affordable Brand",TRUE,"✨ Bronze Brand")</f>
        <v>✨ Bronze Brand</v>
      </c>
      <c r="X797" t="str" cm="1">
        <f t="array" ref="X797">_xlfn.IFS(D797&lt;=Quartile!$D$2,"Low rating",D797&lt;=Quartile!$D$3,"Medium rating",D797&lt;=Quartile!$D$4,"High rating",TRUE,"Extra High Rating")</f>
        <v>Medium rating</v>
      </c>
      <c r="Y797">
        <f t="shared" si="24"/>
        <v>1012.375</v>
      </c>
      <c r="Z797" s="14">
        <f t="shared" si="25"/>
        <v>0.11249861095677298</v>
      </c>
    </row>
    <row r="798" spans="1:26" x14ac:dyDescent="0.25">
      <c r="A798" t="s">
        <v>811</v>
      </c>
      <c r="B798" t="s">
        <v>875</v>
      </c>
      <c r="C798">
        <v>7999</v>
      </c>
      <c r="D798" s="1">
        <v>7.742718446601943</v>
      </c>
      <c r="E798">
        <v>0</v>
      </c>
      <c r="F798" t="s">
        <v>83</v>
      </c>
      <c r="G798">
        <v>8</v>
      </c>
      <c r="H798">
        <v>2.2999999999999998</v>
      </c>
      <c r="I798" s="2">
        <v>5000</v>
      </c>
      <c r="J798">
        <v>1</v>
      </c>
      <c r="K798">
        <v>10</v>
      </c>
      <c r="L798">
        <v>2</v>
      </c>
      <c r="M798">
        <v>32</v>
      </c>
      <c r="N798">
        <v>6.51</v>
      </c>
      <c r="O798">
        <v>60</v>
      </c>
      <c r="P798">
        <v>1</v>
      </c>
      <c r="Q798" t="s">
        <v>73</v>
      </c>
      <c r="R798">
        <v>8</v>
      </c>
      <c r="S798">
        <v>5</v>
      </c>
      <c r="T798">
        <v>1</v>
      </c>
      <c r="U798">
        <v>1600</v>
      </c>
      <c r="V798">
        <v>720</v>
      </c>
      <c r="W798" t="str" cm="1">
        <f t="array" ref="W798">_xlfn.IFS(smartphones_data_clean!C798&gt;Quartile!$A$4,"💎 Ultra Premium Brand",smartphones_data_clean!C798&gt;Quartile!$A$3,"🪙 Premium Brand",smartphones_data_clean!C798&gt;Quartile!$A$2,"🔥Affordable Brand",TRUE,"✨ Bronze Brand")</f>
        <v>✨ Bronze Brand</v>
      </c>
      <c r="X798" t="str" cm="1">
        <f t="array" ref="X798">_xlfn.IFS(D798&lt;=Quartile!$D$2,"Low rating",D798&lt;=Quartile!$D$3,"Medium rating",D798&lt;=Quartile!$D$4,"High rating",TRUE,"Extra High Rating")</f>
        <v>Medium rating</v>
      </c>
      <c r="Y798">
        <f t="shared" si="24"/>
        <v>1012.175</v>
      </c>
      <c r="Z798" s="14">
        <f t="shared" si="25"/>
        <v>0.12653769221152644</v>
      </c>
    </row>
    <row r="799" spans="1:26" x14ac:dyDescent="0.25">
      <c r="A799" t="s">
        <v>811</v>
      </c>
      <c r="B799" t="s">
        <v>876</v>
      </c>
      <c r="C799">
        <v>8990</v>
      </c>
      <c r="D799" s="1">
        <v>6.1</v>
      </c>
      <c r="E799">
        <v>0</v>
      </c>
      <c r="F799" t="s">
        <v>83</v>
      </c>
      <c r="G799">
        <v>8</v>
      </c>
      <c r="H799">
        <v>2.2999999999999998</v>
      </c>
      <c r="I799" s="2">
        <v>5000</v>
      </c>
      <c r="J799">
        <v>1</v>
      </c>
      <c r="K799">
        <v>10</v>
      </c>
      <c r="L799">
        <v>3</v>
      </c>
      <c r="M799">
        <v>32</v>
      </c>
      <c r="N799">
        <v>6.51</v>
      </c>
      <c r="O799">
        <v>60</v>
      </c>
      <c r="P799">
        <v>1</v>
      </c>
      <c r="Q799" t="s">
        <v>73</v>
      </c>
      <c r="R799">
        <v>8</v>
      </c>
      <c r="S799">
        <v>5</v>
      </c>
      <c r="T799">
        <v>1</v>
      </c>
      <c r="U799">
        <v>1600</v>
      </c>
      <c r="V799">
        <v>720</v>
      </c>
      <c r="W799" t="str" cm="1">
        <f t="array" ref="W799">_xlfn.IFS(smartphones_data_clean!C799&gt;Quartile!$A$4,"💎 Ultra Premium Brand",smartphones_data_clean!C799&gt;Quartile!$A$3,"🪙 Premium Brand",smartphones_data_clean!C799&gt;Quartile!$A$2,"🔥Affordable Brand",TRUE,"✨ Bronze Brand")</f>
        <v>✨ Bronze Brand</v>
      </c>
      <c r="X799" t="str" cm="1">
        <f t="array" ref="X799">_xlfn.IFS(D799&lt;=Quartile!$D$2,"Low rating",D799&lt;=Quartile!$D$3,"Medium rating",D799&lt;=Quartile!$D$4,"High rating",TRUE,"Extra High Rating")</f>
        <v>Low rating</v>
      </c>
      <c r="Y799">
        <f t="shared" si="24"/>
        <v>1012.375</v>
      </c>
      <c r="Z799" s="14">
        <f t="shared" si="25"/>
        <v>0.11261123470522803</v>
      </c>
    </row>
    <row r="800" spans="1:26" x14ac:dyDescent="0.25">
      <c r="A800" t="s">
        <v>811</v>
      </c>
      <c r="B800" t="s">
        <v>877</v>
      </c>
      <c r="C800">
        <v>12490</v>
      </c>
      <c r="D800" s="1">
        <v>6.3</v>
      </c>
      <c r="E800">
        <v>0</v>
      </c>
      <c r="F800" t="s">
        <v>83</v>
      </c>
      <c r="G800">
        <v>8</v>
      </c>
      <c r="H800">
        <v>2.2999999999999998</v>
      </c>
      <c r="I800" s="2">
        <v>5000</v>
      </c>
      <c r="J800">
        <v>0</v>
      </c>
      <c r="K800">
        <v>33</v>
      </c>
      <c r="L800">
        <v>4</v>
      </c>
      <c r="M800">
        <v>128</v>
      </c>
      <c r="N800">
        <v>6.51</v>
      </c>
      <c r="O800">
        <v>60</v>
      </c>
      <c r="P800">
        <v>2</v>
      </c>
      <c r="Q800" t="s">
        <v>73</v>
      </c>
      <c r="R800">
        <v>13</v>
      </c>
      <c r="S800">
        <v>8</v>
      </c>
      <c r="T800">
        <v>0</v>
      </c>
      <c r="U800">
        <v>1600</v>
      </c>
      <c r="V800">
        <v>720</v>
      </c>
      <c r="W800" t="str" cm="1">
        <f t="array" ref="W800">_xlfn.IFS(smartphones_data_clean!C800&gt;Quartile!$A$4,"💎 Ultra Premium Brand",smartphones_data_clean!C800&gt;Quartile!$A$3,"🪙 Premium Brand",smartphones_data_clean!C800&gt;Quartile!$A$2,"🔥Affordable Brand",TRUE,"✨ Bronze Brand")</f>
        <v>✨ Bronze Brand</v>
      </c>
      <c r="X800" t="str" cm="1">
        <f t="array" ref="X800">_xlfn.IFS(D800&lt;=Quartile!$D$2,"Low rating",D800&lt;=Quartile!$D$3,"Medium rating",D800&lt;=Quartile!$D$4,"High rating",TRUE,"Extra High Rating")</f>
        <v>Low rating</v>
      </c>
      <c r="Y800">
        <f t="shared" si="24"/>
        <v>1034.0749999999998</v>
      </c>
      <c r="Z800" s="14">
        <f t="shared" si="25"/>
        <v>8.2792233787029615E-2</v>
      </c>
    </row>
    <row r="801" spans="1:26" x14ac:dyDescent="0.25">
      <c r="A801" t="s">
        <v>811</v>
      </c>
      <c r="B801" t="s">
        <v>878</v>
      </c>
      <c r="C801">
        <v>29990</v>
      </c>
      <c r="D801" s="1">
        <v>8.1999999999999993</v>
      </c>
      <c r="E801">
        <v>1</v>
      </c>
      <c r="F801" t="s">
        <v>76</v>
      </c>
      <c r="G801">
        <v>8</v>
      </c>
      <c r="H801">
        <v>2.4</v>
      </c>
      <c r="I801" s="2">
        <v>5000</v>
      </c>
      <c r="J801">
        <v>1</v>
      </c>
      <c r="K801">
        <v>66</v>
      </c>
      <c r="L801">
        <v>8</v>
      </c>
      <c r="M801">
        <v>128</v>
      </c>
      <c r="N801">
        <v>6</v>
      </c>
      <c r="O801">
        <v>120</v>
      </c>
      <c r="P801">
        <v>3</v>
      </c>
      <c r="Q801" t="s">
        <v>73</v>
      </c>
      <c r="R801">
        <v>50</v>
      </c>
      <c r="S801">
        <v>50</v>
      </c>
      <c r="T801">
        <v>0</v>
      </c>
      <c r="U801">
        <v>2400</v>
      </c>
      <c r="V801">
        <v>1080</v>
      </c>
      <c r="W801" t="str" cm="1">
        <f t="array" ref="W801">_xlfn.IFS(smartphones_data_clean!C801&gt;Quartile!$A$4,"💎 Ultra Premium Brand",smartphones_data_clean!C801&gt;Quartile!$A$3,"🪙 Premium Brand",smartphones_data_clean!C801&gt;Quartile!$A$2,"🔥Affordable Brand",TRUE,"✨ Bronze Brand")</f>
        <v>🪙 Premium Brand</v>
      </c>
      <c r="X801" t="str" cm="1">
        <f t="array" ref="X801">_xlfn.IFS(D801&lt;=Quartile!$D$2,"Low rating",D801&lt;=Quartile!$D$3,"Medium rating",D801&lt;=Quartile!$D$4,"High rating",TRUE,"Extra High Rating")</f>
        <v>High rating</v>
      </c>
      <c r="Y801">
        <f t="shared" si="24"/>
        <v>1041.2</v>
      </c>
      <c r="Z801" s="14">
        <f t="shared" si="25"/>
        <v>3.4718239413137716E-2</v>
      </c>
    </row>
    <row r="802" spans="1:26" x14ac:dyDescent="0.25">
      <c r="A802" t="s">
        <v>811</v>
      </c>
      <c r="B802" t="s">
        <v>879</v>
      </c>
      <c r="C802">
        <v>9490</v>
      </c>
      <c r="D802" s="1">
        <v>6.4</v>
      </c>
      <c r="E802">
        <v>0</v>
      </c>
      <c r="F802" t="s">
        <v>72</v>
      </c>
      <c r="G802">
        <v>8</v>
      </c>
      <c r="H802">
        <v>2</v>
      </c>
      <c r="I802" s="2">
        <v>5000</v>
      </c>
      <c r="J802">
        <v>0</v>
      </c>
      <c r="K802">
        <v>33</v>
      </c>
      <c r="L802">
        <v>3</v>
      </c>
      <c r="M802">
        <v>32</v>
      </c>
      <c r="N802">
        <v>6.35</v>
      </c>
      <c r="O802">
        <v>60</v>
      </c>
      <c r="P802">
        <v>2</v>
      </c>
      <c r="Q802" t="s">
        <v>73</v>
      </c>
      <c r="R802">
        <v>13</v>
      </c>
      <c r="S802">
        <v>8</v>
      </c>
      <c r="T802">
        <v>1</v>
      </c>
      <c r="U802">
        <v>1544</v>
      </c>
      <c r="V802">
        <v>720</v>
      </c>
      <c r="W802" t="str" cm="1">
        <f t="array" ref="W802">_xlfn.IFS(smartphones_data_clean!C802&gt;Quartile!$A$4,"💎 Ultra Premium Brand",smartphones_data_clean!C802&gt;Quartile!$A$3,"🪙 Premium Brand",smartphones_data_clean!C802&gt;Quartile!$A$2,"🔥Affordable Brand",TRUE,"✨ Bronze Brand")</f>
        <v>✨ Bronze Brand</v>
      </c>
      <c r="X802" t="str" cm="1">
        <f t="array" ref="X802">_xlfn.IFS(D802&lt;=Quartile!$D$2,"Low rating",D802&lt;=Quartile!$D$3,"Medium rating",D802&lt;=Quartile!$D$4,"High rating",TRUE,"Extra High Rating")</f>
        <v>Low rating</v>
      </c>
      <c r="Y802">
        <f t="shared" si="24"/>
        <v>1014.5999999999999</v>
      </c>
      <c r="Z802" s="14">
        <f t="shared" si="25"/>
        <v>0.10691253951527924</v>
      </c>
    </row>
    <row r="803" spans="1:26" x14ac:dyDescent="0.25">
      <c r="A803" t="s">
        <v>811</v>
      </c>
      <c r="B803" t="s">
        <v>880</v>
      </c>
      <c r="C803">
        <v>11000</v>
      </c>
      <c r="D803" s="1">
        <v>6.8</v>
      </c>
      <c r="E803">
        <v>0</v>
      </c>
      <c r="F803" t="s">
        <v>83</v>
      </c>
      <c r="G803">
        <v>8</v>
      </c>
      <c r="H803">
        <v>2</v>
      </c>
      <c r="I803" s="2">
        <v>5000</v>
      </c>
      <c r="J803">
        <v>0</v>
      </c>
      <c r="K803">
        <v>33</v>
      </c>
      <c r="L803">
        <v>3</v>
      </c>
      <c r="M803">
        <v>64</v>
      </c>
      <c r="N803">
        <v>6.35</v>
      </c>
      <c r="O803">
        <v>60</v>
      </c>
      <c r="P803">
        <v>3</v>
      </c>
      <c r="Q803" t="s">
        <v>73</v>
      </c>
      <c r="R803">
        <v>13</v>
      </c>
      <c r="S803">
        <v>8</v>
      </c>
      <c r="T803">
        <v>1</v>
      </c>
      <c r="U803">
        <v>1544</v>
      </c>
      <c r="V803">
        <v>720</v>
      </c>
      <c r="W803" t="str" cm="1">
        <f t="array" ref="W803">_xlfn.IFS(smartphones_data_clean!C803&gt;Quartile!$A$4,"💎 Ultra Premium Brand",smartphones_data_clean!C803&gt;Quartile!$A$3,"🪙 Premium Brand",smartphones_data_clean!C803&gt;Quartile!$A$2,"🔥Affordable Brand",TRUE,"✨ Bronze Brand")</f>
        <v>✨ Bronze Brand</v>
      </c>
      <c r="X803" t="str" cm="1">
        <f t="array" ref="X803">_xlfn.IFS(D803&lt;=Quartile!$D$2,"Low rating",D803&lt;=Quartile!$D$3,"Medium rating",D803&lt;=Quartile!$D$4,"High rating",TRUE,"Extra High Rating")</f>
        <v>Low rating</v>
      </c>
      <c r="Y803">
        <f t="shared" si="24"/>
        <v>1020.9999999999999</v>
      </c>
      <c r="Z803" s="14">
        <f t="shared" si="25"/>
        <v>9.2818181818181814E-2</v>
      </c>
    </row>
    <row r="804" spans="1:26" x14ac:dyDescent="0.25">
      <c r="A804" t="s">
        <v>811</v>
      </c>
      <c r="B804" t="s">
        <v>881</v>
      </c>
      <c r="C804">
        <v>9999</v>
      </c>
      <c r="D804" s="1">
        <v>6.5</v>
      </c>
      <c r="E804">
        <v>0</v>
      </c>
      <c r="F804" t="s">
        <v>72</v>
      </c>
      <c r="G804">
        <v>8</v>
      </c>
      <c r="H804">
        <v>2</v>
      </c>
      <c r="I804" s="2">
        <v>5000</v>
      </c>
      <c r="J804">
        <v>0</v>
      </c>
      <c r="K804">
        <v>33</v>
      </c>
      <c r="L804">
        <v>3</v>
      </c>
      <c r="M804">
        <v>32</v>
      </c>
      <c r="N804">
        <v>6.51</v>
      </c>
      <c r="O804">
        <v>60</v>
      </c>
      <c r="P804">
        <v>2</v>
      </c>
      <c r="Q804" t="s">
        <v>73</v>
      </c>
      <c r="R804">
        <v>13</v>
      </c>
      <c r="S804">
        <v>8</v>
      </c>
      <c r="T804">
        <v>1</v>
      </c>
      <c r="U804">
        <v>1600</v>
      </c>
      <c r="V804">
        <v>720</v>
      </c>
      <c r="W804" t="str" cm="1">
        <f t="array" ref="W804">_xlfn.IFS(smartphones_data_clean!C804&gt;Quartile!$A$4,"💎 Ultra Premium Brand",smartphones_data_clean!C804&gt;Quartile!$A$3,"🪙 Premium Brand",smartphones_data_clean!C804&gt;Quartile!$A$2,"🔥Affordable Brand",TRUE,"✨ Bronze Brand")</f>
        <v>✨ Bronze Brand</v>
      </c>
      <c r="X804" t="str" cm="1">
        <f t="array" ref="X804">_xlfn.IFS(D804&lt;=Quartile!$D$2,"Low rating",D804&lt;=Quartile!$D$3,"Medium rating",D804&lt;=Quartile!$D$4,"High rating",TRUE,"Extra High Rating")</f>
        <v>Low rating</v>
      </c>
      <c r="Y804">
        <f t="shared" si="24"/>
        <v>1014.5999999999999</v>
      </c>
      <c r="Z804" s="14">
        <f t="shared" si="25"/>
        <v>0.10147014701470146</v>
      </c>
    </row>
    <row r="805" spans="1:26" x14ac:dyDescent="0.25">
      <c r="A805" t="s">
        <v>811</v>
      </c>
      <c r="B805" t="s">
        <v>882</v>
      </c>
      <c r="C805">
        <v>11990</v>
      </c>
      <c r="D805" s="1">
        <v>6.8</v>
      </c>
      <c r="E805">
        <v>0</v>
      </c>
      <c r="F805" t="s">
        <v>72</v>
      </c>
      <c r="G805">
        <v>8</v>
      </c>
      <c r="H805">
        <v>2</v>
      </c>
      <c r="I805" s="2">
        <v>5000</v>
      </c>
      <c r="J805">
        <v>0</v>
      </c>
      <c r="K805">
        <v>33</v>
      </c>
      <c r="L805">
        <v>3</v>
      </c>
      <c r="M805">
        <v>64</v>
      </c>
      <c r="N805">
        <v>6.51</v>
      </c>
      <c r="O805">
        <v>60</v>
      </c>
      <c r="P805">
        <v>3</v>
      </c>
      <c r="Q805" t="s">
        <v>73</v>
      </c>
      <c r="R805">
        <v>13</v>
      </c>
      <c r="S805">
        <v>8</v>
      </c>
      <c r="T805">
        <v>1</v>
      </c>
      <c r="U805">
        <v>1600</v>
      </c>
      <c r="V805">
        <v>720</v>
      </c>
      <c r="W805" t="str" cm="1">
        <f t="array" ref="W805">_xlfn.IFS(smartphones_data_clean!C805&gt;Quartile!$A$4,"💎 Ultra Premium Brand",smartphones_data_clean!C805&gt;Quartile!$A$3,"🪙 Premium Brand",smartphones_data_clean!C805&gt;Quartile!$A$2,"🔥Affordable Brand",TRUE,"✨ Bronze Brand")</f>
        <v>✨ Bronze Brand</v>
      </c>
      <c r="X805" t="str" cm="1">
        <f t="array" ref="X805">_xlfn.IFS(D805&lt;=Quartile!$D$2,"Low rating",D805&lt;=Quartile!$D$3,"Medium rating",D805&lt;=Quartile!$D$4,"High rating",TRUE,"Extra High Rating")</f>
        <v>Low rating</v>
      </c>
      <c r="Y805">
        <f t="shared" si="24"/>
        <v>1020.9999999999999</v>
      </c>
      <c r="Z805" s="14">
        <f t="shared" si="25"/>
        <v>8.5154295246038361E-2</v>
      </c>
    </row>
    <row r="806" spans="1:26" x14ac:dyDescent="0.25">
      <c r="A806" t="s">
        <v>811</v>
      </c>
      <c r="B806" t="s">
        <v>883</v>
      </c>
      <c r="C806">
        <v>12500</v>
      </c>
      <c r="D806" s="1">
        <v>7.1</v>
      </c>
      <c r="E806">
        <v>0</v>
      </c>
      <c r="F806" t="s">
        <v>83</v>
      </c>
      <c r="G806">
        <v>8</v>
      </c>
      <c r="H806">
        <v>2</v>
      </c>
      <c r="I806" s="2">
        <v>5000</v>
      </c>
      <c r="J806">
        <v>0</v>
      </c>
      <c r="K806">
        <v>33</v>
      </c>
      <c r="L806">
        <v>4</v>
      </c>
      <c r="M806">
        <v>64</v>
      </c>
      <c r="N806">
        <v>6.35</v>
      </c>
      <c r="O806">
        <v>60</v>
      </c>
      <c r="P806">
        <v>3</v>
      </c>
      <c r="Q806" t="s">
        <v>73</v>
      </c>
      <c r="R806">
        <v>13</v>
      </c>
      <c r="S806">
        <v>16</v>
      </c>
      <c r="T806">
        <v>1</v>
      </c>
      <c r="U806">
        <v>1544</v>
      </c>
      <c r="V806">
        <v>720</v>
      </c>
      <c r="W806" t="str" cm="1">
        <f t="array" ref="W806">_xlfn.IFS(smartphones_data_clean!C806&gt;Quartile!$A$4,"💎 Ultra Premium Brand",smartphones_data_clean!C806&gt;Quartile!$A$3,"🪙 Premium Brand",smartphones_data_clean!C806&gt;Quartile!$A$2,"🔥Affordable Brand",TRUE,"✨ Bronze Brand")</f>
        <v>✨ Bronze Brand</v>
      </c>
      <c r="X806" t="str" cm="1">
        <f t="array" ref="X806">_xlfn.IFS(D806&lt;=Quartile!$D$2,"Low rating",D806&lt;=Quartile!$D$3,"Medium rating",D806&lt;=Quartile!$D$4,"High rating",TRUE,"Extra High Rating")</f>
        <v>Low rating</v>
      </c>
      <c r="Y806">
        <f t="shared" si="24"/>
        <v>1021.1999999999998</v>
      </c>
      <c r="Z806" s="14">
        <f t="shared" si="25"/>
        <v>8.1695999999999991E-2</v>
      </c>
    </row>
    <row r="807" spans="1:26" x14ac:dyDescent="0.25">
      <c r="A807" t="s">
        <v>811</v>
      </c>
      <c r="B807" t="s">
        <v>884</v>
      </c>
      <c r="C807">
        <v>8499</v>
      </c>
      <c r="D807" s="1">
        <v>6.6</v>
      </c>
      <c r="E807">
        <v>0</v>
      </c>
      <c r="F807" t="s">
        <v>83</v>
      </c>
      <c r="G807">
        <v>8</v>
      </c>
      <c r="H807">
        <v>2.2999999999999998</v>
      </c>
      <c r="I807" s="2">
        <v>5000</v>
      </c>
      <c r="J807">
        <v>0</v>
      </c>
      <c r="K807">
        <v>33</v>
      </c>
      <c r="L807">
        <v>3</v>
      </c>
      <c r="M807">
        <v>32</v>
      </c>
      <c r="N807">
        <v>6.51</v>
      </c>
      <c r="O807">
        <v>60</v>
      </c>
      <c r="P807">
        <v>2</v>
      </c>
      <c r="Q807" t="s">
        <v>73</v>
      </c>
      <c r="R807">
        <v>13</v>
      </c>
      <c r="S807">
        <v>8</v>
      </c>
      <c r="T807">
        <v>1</v>
      </c>
      <c r="U807">
        <v>1600</v>
      </c>
      <c r="V807">
        <v>720</v>
      </c>
      <c r="W807" t="str" cm="1">
        <f t="array" ref="W807">_xlfn.IFS(smartphones_data_clean!C807&gt;Quartile!$A$4,"💎 Ultra Premium Brand",smartphones_data_clean!C807&gt;Quartile!$A$3,"🪙 Premium Brand",smartphones_data_clean!C807&gt;Quartile!$A$2,"🔥Affordable Brand",TRUE,"✨ Bronze Brand")</f>
        <v>✨ Bronze Brand</v>
      </c>
      <c r="X807" t="str" cm="1">
        <f t="array" ref="X807">_xlfn.IFS(D807&lt;=Quartile!$D$2,"Low rating",D807&lt;=Quartile!$D$3,"Medium rating",D807&lt;=Quartile!$D$4,"High rating",TRUE,"Extra High Rating")</f>
        <v>Low rating</v>
      </c>
      <c r="Y807">
        <f t="shared" si="24"/>
        <v>1014.675</v>
      </c>
      <c r="Z807" s="14">
        <f t="shared" si="25"/>
        <v>0.11938757500882456</v>
      </c>
    </row>
    <row r="808" spans="1:26" x14ac:dyDescent="0.25">
      <c r="A808" t="s">
        <v>811</v>
      </c>
      <c r="B808" t="s">
        <v>885</v>
      </c>
      <c r="C808">
        <v>10490</v>
      </c>
      <c r="D808" s="1">
        <v>6.7</v>
      </c>
      <c r="E808">
        <v>0</v>
      </c>
      <c r="F808" t="s">
        <v>83</v>
      </c>
      <c r="G808">
        <v>8</v>
      </c>
      <c r="H808">
        <v>2.2999999999999998</v>
      </c>
      <c r="I808" s="2">
        <v>5000</v>
      </c>
      <c r="J808">
        <v>0</v>
      </c>
      <c r="K808">
        <v>33</v>
      </c>
      <c r="L808">
        <v>3</v>
      </c>
      <c r="M808">
        <v>64</v>
      </c>
      <c r="N808">
        <v>6.51</v>
      </c>
      <c r="O808">
        <v>60</v>
      </c>
      <c r="P808">
        <v>2</v>
      </c>
      <c r="Q808" t="s">
        <v>73</v>
      </c>
      <c r="R808">
        <v>13</v>
      </c>
      <c r="S808">
        <v>8</v>
      </c>
      <c r="T808">
        <v>1</v>
      </c>
      <c r="U808">
        <v>1600</v>
      </c>
      <c r="V808">
        <v>720</v>
      </c>
      <c r="W808" t="str" cm="1">
        <f t="array" ref="W808">_xlfn.IFS(smartphones_data_clean!C808&gt;Quartile!$A$4,"💎 Ultra Premium Brand",smartphones_data_clean!C808&gt;Quartile!$A$3,"🪙 Premium Brand",smartphones_data_clean!C808&gt;Quartile!$A$2,"🔥Affordable Brand",TRUE,"✨ Bronze Brand")</f>
        <v>✨ Bronze Brand</v>
      </c>
      <c r="X808" t="str" cm="1">
        <f t="array" ref="X808">_xlfn.IFS(D808&lt;=Quartile!$D$2,"Low rating",D808&lt;=Quartile!$D$3,"Medium rating",D808&lt;=Quartile!$D$4,"High rating",TRUE,"Extra High Rating")</f>
        <v>Low rating</v>
      </c>
      <c r="Y808">
        <f t="shared" si="24"/>
        <v>1021.0749999999999</v>
      </c>
      <c r="Z808" s="14">
        <f t="shared" si="25"/>
        <v>9.7337940896091504E-2</v>
      </c>
    </row>
    <row r="809" spans="1:26" x14ac:dyDescent="0.25">
      <c r="A809" t="s">
        <v>811</v>
      </c>
      <c r="B809" t="s">
        <v>886</v>
      </c>
      <c r="C809">
        <v>8499</v>
      </c>
      <c r="D809" s="1">
        <v>6.6</v>
      </c>
      <c r="E809">
        <v>0</v>
      </c>
      <c r="F809" t="s">
        <v>83</v>
      </c>
      <c r="G809">
        <v>8</v>
      </c>
      <c r="H809">
        <v>2.2999999999999998</v>
      </c>
      <c r="I809" s="2">
        <v>5000</v>
      </c>
      <c r="J809">
        <v>0</v>
      </c>
      <c r="K809">
        <v>33</v>
      </c>
      <c r="L809">
        <v>3</v>
      </c>
      <c r="M809">
        <v>32</v>
      </c>
      <c r="N809">
        <v>6.51</v>
      </c>
      <c r="O809">
        <v>60</v>
      </c>
      <c r="P809">
        <v>2</v>
      </c>
      <c r="Q809" t="s">
        <v>73</v>
      </c>
      <c r="R809">
        <v>13</v>
      </c>
      <c r="S809">
        <v>8</v>
      </c>
      <c r="T809">
        <v>1</v>
      </c>
      <c r="U809">
        <v>1600</v>
      </c>
      <c r="V809">
        <v>720</v>
      </c>
      <c r="W809" t="str" cm="1">
        <f t="array" ref="W809">_xlfn.IFS(smartphones_data_clean!C809&gt;Quartile!$A$4,"💎 Ultra Premium Brand",smartphones_data_clean!C809&gt;Quartile!$A$3,"🪙 Premium Brand",smartphones_data_clean!C809&gt;Quartile!$A$2,"🔥Affordable Brand",TRUE,"✨ Bronze Brand")</f>
        <v>✨ Bronze Brand</v>
      </c>
      <c r="X809" t="str" cm="1">
        <f t="array" ref="X809">_xlfn.IFS(D809&lt;=Quartile!$D$2,"Low rating",D809&lt;=Quartile!$D$3,"Medium rating",D809&lt;=Quartile!$D$4,"High rating",TRUE,"Extra High Rating")</f>
        <v>Low rating</v>
      </c>
      <c r="Y809">
        <f t="shared" si="24"/>
        <v>1014.675</v>
      </c>
      <c r="Z809" s="14">
        <f t="shared" si="25"/>
        <v>0.11938757500882456</v>
      </c>
    </row>
    <row r="810" spans="1:26" x14ac:dyDescent="0.25">
      <c r="A810" t="s">
        <v>811</v>
      </c>
      <c r="B810" t="s">
        <v>887</v>
      </c>
      <c r="C810">
        <v>9999</v>
      </c>
      <c r="D810" s="1">
        <v>6.5</v>
      </c>
      <c r="E810">
        <v>0</v>
      </c>
      <c r="F810" t="s">
        <v>83</v>
      </c>
      <c r="G810">
        <v>8</v>
      </c>
      <c r="H810">
        <v>2.2999999999999998</v>
      </c>
      <c r="I810" s="2">
        <v>5000</v>
      </c>
      <c r="J810">
        <v>1</v>
      </c>
      <c r="K810">
        <v>10</v>
      </c>
      <c r="L810">
        <v>3</v>
      </c>
      <c r="M810">
        <v>32</v>
      </c>
      <c r="N810">
        <v>6.51</v>
      </c>
      <c r="O810">
        <v>60</v>
      </c>
      <c r="P810">
        <v>2</v>
      </c>
      <c r="Q810" t="s">
        <v>73</v>
      </c>
      <c r="R810">
        <v>13</v>
      </c>
      <c r="S810">
        <v>5</v>
      </c>
      <c r="T810">
        <v>1</v>
      </c>
      <c r="U810">
        <v>1600</v>
      </c>
      <c r="V810">
        <v>720</v>
      </c>
      <c r="W810" t="str" cm="1">
        <f t="array" ref="W810">_xlfn.IFS(smartphones_data_clean!C810&gt;Quartile!$A$4,"💎 Ultra Premium Brand",smartphones_data_clean!C810&gt;Quartile!$A$3,"🪙 Premium Brand",smartphones_data_clean!C810&gt;Quartile!$A$2,"🔥Affordable Brand",TRUE,"✨ Bronze Brand")</f>
        <v>✨ Bronze Brand</v>
      </c>
      <c r="X810" t="str" cm="1">
        <f t="array" ref="X810">_xlfn.IFS(D810&lt;=Quartile!$D$2,"Low rating",D810&lt;=Quartile!$D$3,"Medium rating",D810&lt;=Quartile!$D$4,"High rating",TRUE,"Extra High Rating")</f>
        <v>Low rating</v>
      </c>
      <c r="Y810">
        <f t="shared" si="24"/>
        <v>1012.375</v>
      </c>
      <c r="Z810" s="14">
        <f t="shared" si="25"/>
        <v>0.10124762476247624</v>
      </c>
    </row>
    <row r="811" spans="1:26" x14ac:dyDescent="0.25">
      <c r="A811" t="s">
        <v>811</v>
      </c>
      <c r="B811" t="s">
        <v>888</v>
      </c>
      <c r="C811">
        <v>10499</v>
      </c>
      <c r="D811" s="1">
        <v>6.6</v>
      </c>
      <c r="E811">
        <v>0</v>
      </c>
      <c r="F811" t="s">
        <v>83</v>
      </c>
      <c r="G811">
        <v>8</v>
      </c>
      <c r="H811">
        <v>2.2999999999999998</v>
      </c>
      <c r="I811" s="2">
        <v>5000</v>
      </c>
      <c r="J811">
        <v>1</v>
      </c>
      <c r="K811">
        <v>10</v>
      </c>
      <c r="L811">
        <v>3</v>
      </c>
      <c r="M811">
        <v>64</v>
      </c>
      <c r="N811">
        <v>6.51</v>
      </c>
      <c r="O811">
        <v>60</v>
      </c>
      <c r="P811">
        <v>2</v>
      </c>
      <c r="Q811" t="s">
        <v>73</v>
      </c>
      <c r="R811">
        <v>13</v>
      </c>
      <c r="S811">
        <v>5</v>
      </c>
      <c r="T811">
        <v>1</v>
      </c>
      <c r="U811">
        <v>1600</v>
      </c>
      <c r="V811">
        <v>720</v>
      </c>
      <c r="W811" t="str" cm="1">
        <f t="array" ref="W811">_xlfn.IFS(smartphones_data_clean!C811&gt;Quartile!$A$4,"💎 Ultra Premium Brand",smartphones_data_clean!C811&gt;Quartile!$A$3,"🪙 Premium Brand",smartphones_data_clean!C811&gt;Quartile!$A$2,"🔥Affordable Brand",TRUE,"✨ Bronze Brand")</f>
        <v>✨ Bronze Brand</v>
      </c>
      <c r="X811" t="str" cm="1">
        <f t="array" ref="X811">_xlfn.IFS(D811&lt;=Quartile!$D$2,"Low rating",D811&lt;=Quartile!$D$3,"Medium rating",D811&lt;=Quartile!$D$4,"High rating",TRUE,"Extra High Rating")</f>
        <v>Low rating</v>
      </c>
      <c r="Y811">
        <f t="shared" si="24"/>
        <v>1018.775</v>
      </c>
      <c r="Z811" s="14">
        <f t="shared" si="25"/>
        <v>9.7035431945899614E-2</v>
      </c>
    </row>
    <row r="812" spans="1:26" x14ac:dyDescent="0.25">
      <c r="A812" t="s">
        <v>811</v>
      </c>
      <c r="B812" t="s">
        <v>889</v>
      </c>
      <c r="C812">
        <v>12489</v>
      </c>
      <c r="D812" s="1">
        <v>6.8</v>
      </c>
      <c r="E812">
        <v>0</v>
      </c>
      <c r="F812" t="s">
        <v>83</v>
      </c>
      <c r="G812">
        <v>8</v>
      </c>
      <c r="H812">
        <v>2.2999999999999998</v>
      </c>
      <c r="I812" s="2">
        <v>5000</v>
      </c>
      <c r="J812">
        <v>1</v>
      </c>
      <c r="K812">
        <v>10</v>
      </c>
      <c r="L812">
        <v>4</v>
      </c>
      <c r="M812">
        <v>64</v>
      </c>
      <c r="N812">
        <v>6.51</v>
      </c>
      <c r="O812">
        <v>60</v>
      </c>
      <c r="P812">
        <v>2</v>
      </c>
      <c r="Q812" t="s">
        <v>73</v>
      </c>
      <c r="R812">
        <v>13</v>
      </c>
      <c r="S812">
        <v>5</v>
      </c>
      <c r="T812">
        <v>1</v>
      </c>
      <c r="U812">
        <v>1600</v>
      </c>
      <c r="V812">
        <v>720</v>
      </c>
      <c r="W812" t="str" cm="1">
        <f t="array" ref="W812">_xlfn.IFS(smartphones_data_clean!C812&gt;Quartile!$A$4,"💎 Ultra Premium Brand",smartphones_data_clean!C812&gt;Quartile!$A$3,"🪙 Premium Brand",smartphones_data_clean!C812&gt;Quartile!$A$2,"🔥Affordable Brand",TRUE,"✨ Bronze Brand")</f>
        <v>✨ Bronze Brand</v>
      </c>
      <c r="X812" t="str" cm="1">
        <f t="array" ref="X812">_xlfn.IFS(D812&lt;=Quartile!$D$2,"Low rating",D812&lt;=Quartile!$D$3,"Medium rating",D812&lt;=Quartile!$D$4,"High rating",TRUE,"Extra High Rating")</f>
        <v>Low rating</v>
      </c>
      <c r="Y812">
        <f t="shared" si="24"/>
        <v>1018.9749999999999</v>
      </c>
      <c r="Z812" s="14">
        <f t="shared" si="25"/>
        <v>8.1589799023140355E-2</v>
      </c>
    </row>
    <row r="813" spans="1:26" x14ac:dyDescent="0.25">
      <c r="A813" t="s">
        <v>811</v>
      </c>
      <c r="B813" t="s">
        <v>890</v>
      </c>
      <c r="C813">
        <v>20000</v>
      </c>
      <c r="D813" s="1">
        <v>7.3</v>
      </c>
      <c r="E813">
        <v>0</v>
      </c>
      <c r="F813" t="s">
        <v>83</v>
      </c>
      <c r="G813">
        <v>8</v>
      </c>
      <c r="H813">
        <v>2</v>
      </c>
      <c r="I813" s="2">
        <v>5000</v>
      </c>
      <c r="J813">
        <v>1</v>
      </c>
      <c r="K813">
        <v>18</v>
      </c>
      <c r="L813">
        <v>4</v>
      </c>
      <c r="M813">
        <v>128</v>
      </c>
      <c r="N813">
        <v>6.53</v>
      </c>
      <c r="O813">
        <v>60</v>
      </c>
      <c r="P813">
        <v>3</v>
      </c>
      <c r="Q813" t="s">
        <v>73</v>
      </c>
      <c r="R813">
        <v>16</v>
      </c>
      <c r="S813">
        <v>16</v>
      </c>
      <c r="T813">
        <v>1</v>
      </c>
      <c r="U813">
        <v>2340</v>
      </c>
      <c r="V813">
        <v>1080</v>
      </c>
      <c r="W813" t="str" cm="1">
        <f t="array" ref="W813">_xlfn.IFS(smartphones_data_clean!C813&gt;Quartile!$A$4,"💎 Ultra Premium Brand",smartphones_data_clean!C813&gt;Quartile!$A$3,"🪙 Premium Brand",smartphones_data_clean!C813&gt;Quartile!$A$2,"🔥Affordable Brand",TRUE,"✨ Bronze Brand")</f>
        <v>🪙 Premium Brand</v>
      </c>
      <c r="X813" t="str" cm="1">
        <f t="array" ref="X813">_xlfn.IFS(D813&lt;=Quartile!$D$2,"Low rating",D813&lt;=Quartile!$D$3,"Medium rating",D813&lt;=Quartile!$D$4,"High rating",TRUE,"Extra High Rating")</f>
        <v>Low rating</v>
      </c>
      <c r="Y813">
        <f t="shared" si="24"/>
        <v>1032.4999999999998</v>
      </c>
      <c r="Z813" s="14">
        <f t="shared" si="25"/>
        <v>5.162499999999999E-2</v>
      </c>
    </row>
    <row r="814" spans="1:26" x14ac:dyDescent="0.25">
      <c r="A814" t="s">
        <v>811</v>
      </c>
      <c r="B814" t="s">
        <v>891</v>
      </c>
      <c r="C814">
        <v>13990</v>
      </c>
      <c r="D814" s="1">
        <v>6.9</v>
      </c>
      <c r="E814">
        <v>0</v>
      </c>
      <c r="F814" t="s">
        <v>83</v>
      </c>
      <c r="G814">
        <v>8</v>
      </c>
      <c r="H814">
        <v>2</v>
      </c>
      <c r="I814" s="2">
        <v>5000</v>
      </c>
      <c r="J814">
        <v>1</v>
      </c>
      <c r="K814">
        <v>18</v>
      </c>
      <c r="L814">
        <v>4</v>
      </c>
      <c r="M814">
        <v>64</v>
      </c>
      <c r="N814">
        <v>6.51</v>
      </c>
      <c r="O814">
        <v>60</v>
      </c>
      <c r="P814">
        <v>3</v>
      </c>
      <c r="Q814" t="s">
        <v>73</v>
      </c>
      <c r="R814">
        <v>13</v>
      </c>
      <c r="S814">
        <v>8</v>
      </c>
      <c r="T814">
        <v>1</v>
      </c>
      <c r="U814">
        <v>1600</v>
      </c>
      <c r="V814">
        <v>720</v>
      </c>
      <c r="W814" t="str" cm="1">
        <f t="array" ref="W814">_xlfn.IFS(smartphones_data_clean!C814&gt;Quartile!$A$4,"💎 Ultra Premium Brand",smartphones_data_clean!C814&gt;Quartile!$A$3,"🪙 Premium Brand",smartphones_data_clean!C814&gt;Quartile!$A$2,"🔥Affordable Brand",TRUE,"✨ Bronze Brand")</f>
        <v>🔥Affordable Brand</v>
      </c>
      <c r="X814" t="str" cm="1">
        <f t="array" ref="X814">_xlfn.IFS(D814&lt;=Quartile!$D$2,"Low rating",D814&lt;=Quartile!$D$3,"Medium rating",D814&lt;=Quartile!$D$4,"High rating",TRUE,"Extra High Rating")</f>
        <v>Low rating</v>
      </c>
      <c r="Y814">
        <f t="shared" si="24"/>
        <v>1019.6999999999998</v>
      </c>
      <c r="Z814" s="14">
        <f t="shared" si="25"/>
        <v>7.2887776983559666E-2</v>
      </c>
    </row>
    <row r="815" spans="1:26" x14ac:dyDescent="0.25">
      <c r="A815" t="s">
        <v>811</v>
      </c>
      <c r="B815" t="s">
        <v>892</v>
      </c>
      <c r="C815">
        <v>9990</v>
      </c>
      <c r="D815" s="1">
        <v>6.5</v>
      </c>
      <c r="E815">
        <v>0</v>
      </c>
      <c r="F815" t="s">
        <v>72</v>
      </c>
      <c r="G815">
        <v>8</v>
      </c>
      <c r="H815">
        <v>1.8</v>
      </c>
      <c r="I815" s="2">
        <v>5000</v>
      </c>
      <c r="J815">
        <v>0</v>
      </c>
      <c r="K815">
        <v>33</v>
      </c>
      <c r="L815">
        <v>4</v>
      </c>
      <c r="M815">
        <v>64</v>
      </c>
      <c r="N815">
        <v>6.5</v>
      </c>
      <c r="O815">
        <v>60</v>
      </c>
      <c r="P815">
        <v>2</v>
      </c>
      <c r="Q815" t="s">
        <v>73</v>
      </c>
      <c r="R815">
        <v>13</v>
      </c>
      <c r="S815">
        <v>13</v>
      </c>
      <c r="T815">
        <v>1</v>
      </c>
      <c r="U815">
        <v>1544</v>
      </c>
      <c r="V815">
        <v>720</v>
      </c>
      <c r="W815" t="str" cm="1">
        <f t="array" ref="W815">_xlfn.IFS(smartphones_data_clean!C815&gt;Quartile!$A$4,"💎 Ultra Premium Brand",smartphones_data_clean!C815&gt;Quartile!$A$3,"🪙 Premium Brand",smartphones_data_clean!C815&gt;Quartile!$A$2,"🔥Affordable Brand",TRUE,"✨ Bronze Brand")</f>
        <v>✨ Bronze Brand</v>
      </c>
      <c r="X815" t="str" cm="1">
        <f t="array" ref="X815">_xlfn.IFS(D815&lt;=Quartile!$D$2,"Low rating",D815&lt;=Quartile!$D$3,"Medium rating",D815&lt;=Quartile!$D$4,"High rating",TRUE,"Extra High Rating")</f>
        <v>Low rating</v>
      </c>
      <c r="Y815">
        <f t="shared" si="24"/>
        <v>1021.1499999999999</v>
      </c>
      <c r="Z815" s="14">
        <f t="shared" si="25"/>
        <v>0.1022172172172172</v>
      </c>
    </row>
    <row r="816" spans="1:26" x14ac:dyDescent="0.25">
      <c r="A816" t="s">
        <v>811</v>
      </c>
      <c r="B816" t="s">
        <v>893</v>
      </c>
      <c r="C816">
        <v>13489</v>
      </c>
      <c r="D816" s="1">
        <v>6.9</v>
      </c>
      <c r="E816">
        <v>0</v>
      </c>
      <c r="F816" t="s">
        <v>83</v>
      </c>
      <c r="G816">
        <v>8</v>
      </c>
      <c r="H816">
        <v>2.2999999999999998</v>
      </c>
      <c r="I816" s="2">
        <v>5000</v>
      </c>
      <c r="J816">
        <v>1</v>
      </c>
      <c r="K816">
        <v>18</v>
      </c>
      <c r="L816">
        <v>4</v>
      </c>
      <c r="M816">
        <v>64</v>
      </c>
      <c r="N816">
        <v>6.51</v>
      </c>
      <c r="O816">
        <v>60</v>
      </c>
      <c r="P816">
        <v>2</v>
      </c>
      <c r="Q816" t="s">
        <v>73</v>
      </c>
      <c r="R816">
        <v>13</v>
      </c>
      <c r="S816">
        <v>8</v>
      </c>
      <c r="T816">
        <v>1</v>
      </c>
      <c r="U816">
        <v>1600</v>
      </c>
      <c r="V816">
        <v>720</v>
      </c>
      <c r="W816" t="str" cm="1">
        <f t="array" ref="W816">_xlfn.IFS(smartphones_data_clean!C816&gt;Quartile!$A$4,"💎 Ultra Premium Brand",smartphones_data_clean!C816&gt;Quartile!$A$3,"🪙 Premium Brand",smartphones_data_clean!C816&gt;Quartile!$A$2,"🔥Affordable Brand",TRUE,"✨ Bronze Brand")</f>
        <v>🔥Affordable Brand</v>
      </c>
      <c r="X816" t="str" cm="1">
        <f t="array" ref="X816">_xlfn.IFS(D816&lt;=Quartile!$D$2,"Low rating",D816&lt;=Quartile!$D$3,"Medium rating",D816&lt;=Quartile!$D$4,"High rating",TRUE,"Extra High Rating")</f>
        <v>Low rating</v>
      </c>
      <c r="Y816">
        <f t="shared" si="24"/>
        <v>1019.7749999999999</v>
      </c>
      <c r="Z816" s="14">
        <f t="shared" si="25"/>
        <v>7.5600489287567643E-2</v>
      </c>
    </row>
    <row r="817" spans="1:26" x14ac:dyDescent="0.25">
      <c r="A817" t="s">
        <v>811</v>
      </c>
      <c r="B817" t="s">
        <v>894</v>
      </c>
      <c r="C817">
        <v>12499</v>
      </c>
      <c r="D817" s="1">
        <v>6.9</v>
      </c>
      <c r="E817">
        <v>0</v>
      </c>
      <c r="F817" t="s">
        <v>72</v>
      </c>
      <c r="G817">
        <v>8</v>
      </c>
      <c r="H817">
        <v>2.4</v>
      </c>
      <c r="I817" s="2">
        <v>5000</v>
      </c>
      <c r="J817">
        <v>1</v>
      </c>
      <c r="K817">
        <v>18</v>
      </c>
      <c r="L817">
        <v>3</v>
      </c>
      <c r="M817">
        <v>64</v>
      </c>
      <c r="N817">
        <v>6.51</v>
      </c>
      <c r="O817">
        <v>60</v>
      </c>
      <c r="P817">
        <v>2</v>
      </c>
      <c r="Q817" t="s">
        <v>73</v>
      </c>
      <c r="R817">
        <v>13</v>
      </c>
      <c r="S817">
        <v>8</v>
      </c>
      <c r="T817">
        <v>1</v>
      </c>
      <c r="U817">
        <v>1600</v>
      </c>
      <c r="V817">
        <v>720</v>
      </c>
      <c r="W817" t="str" cm="1">
        <f t="array" ref="W817">_xlfn.IFS(smartphones_data_clean!C817&gt;Quartile!$A$4,"💎 Ultra Premium Brand",smartphones_data_clean!C817&gt;Quartile!$A$3,"🪙 Premium Brand",smartphones_data_clean!C817&gt;Quartile!$A$2,"🔥Affordable Brand",TRUE,"✨ Bronze Brand")</f>
        <v>✨ Bronze Brand</v>
      </c>
      <c r="X817" t="str" cm="1">
        <f t="array" ref="X817">_xlfn.IFS(D817&lt;=Quartile!$D$2,"Low rating",D817&lt;=Quartile!$D$3,"Medium rating",D817&lt;=Quartile!$D$4,"High rating",TRUE,"Extra High Rating")</f>
        <v>Low rating</v>
      </c>
      <c r="Y817">
        <f t="shared" si="24"/>
        <v>1019.5999999999999</v>
      </c>
      <c r="Z817" s="14">
        <f t="shared" si="25"/>
        <v>8.1574525962076955E-2</v>
      </c>
    </row>
    <row r="818" spans="1:26" x14ac:dyDescent="0.25">
      <c r="A818" t="s">
        <v>811</v>
      </c>
      <c r="B818" t="s">
        <v>895</v>
      </c>
      <c r="C818">
        <v>14990</v>
      </c>
      <c r="D818" s="1">
        <v>7.4</v>
      </c>
      <c r="E818">
        <v>0</v>
      </c>
      <c r="F818" t="s">
        <v>83</v>
      </c>
      <c r="G818">
        <v>8</v>
      </c>
      <c r="H818">
        <v>2</v>
      </c>
      <c r="I818" s="2">
        <v>5000</v>
      </c>
      <c r="J818">
        <v>1</v>
      </c>
      <c r="K818">
        <v>18</v>
      </c>
      <c r="L818">
        <v>4</v>
      </c>
      <c r="M818">
        <v>128</v>
      </c>
      <c r="N818">
        <v>6.51</v>
      </c>
      <c r="O818">
        <v>60</v>
      </c>
      <c r="P818">
        <v>3</v>
      </c>
      <c r="Q818" t="s">
        <v>73</v>
      </c>
      <c r="R818">
        <v>50</v>
      </c>
      <c r="S818">
        <v>8</v>
      </c>
      <c r="T818">
        <v>1</v>
      </c>
      <c r="U818">
        <v>1600</v>
      </c>
      <c r="V818">
        <v>720</v>
      </c>
      <c r="W818" t="str" cm="1">
        <f t="array" ref="W818">_xlfn.IFS(smartphones_data_clean!C818&gt;Quartile!$A$4,"💎 Ultra Premium Brand",smartphones_data_clean!C818&gt;Quartile!$A$3,"🪙 Premium Brand",smartphones_data_clean!C818&gt;Quartile!$A$2,"🔥Affordable Brand",TRUE,"✨ Bronze Brand")</f>
        <v>🔥Affordable Brand</v>
      </c>
      <c r="X818" t="str" cm="1">
        <f t="array" ref="X818">_xlfn.IFS(D818&lt;=Quartile!$D$2,"Low rating",D818&lt;=Quartile!$D$3,"Medium rating",D818&lt;=Quartile!$D$4,"High rating",TRUE,"Extra High Rating")</f>
        <v>Low rating</v>
      </c>
      <c r="Y818">
        <f t="shared" si="24"/>
        <v>1032.4999999999998</v>
      </c>
      <c r="Z818" s="14">
        <f t="shared" si="25"/>
        <v>6.8879252835223462E-2</v>
      </c>
    </row>
    <row r="819" spans="1:26" x14ac:dyDescent="0.25">
      <c r="A819" t="s">
        <v>811</v>
      </c>
      <c r="B819" t="s">
        <v>896</v>
      </c>
      <c r="C819">
        <v>15499</v>
      </c>
      <c r="D819" s="1">
        <v>7.4</v>
      </c>
      <c r="E819">
        <v>0</v>
      </c>
      <c r="F819" t="s">
        <v>72</v>
      </c>
      <c r="G819">
        <v>8</v>
      </c>
      <c r="H819">
        <v>2.4</v>
      </c>
      <c r="I819" s="2">
        <v>5000</v>
      </c>
      <c r="J819">
        <v>1</v>
      </c>
      <c r="K819">
        <v>18</v>
      </c>
      <c r="L819">
        <v>4</v>
      </c>
      <c r="M819">
        <v>128</v>
      </c>
      <c r="N819">
        <v>6.51</v>
      </c>
      <c r="O819">
        <v>90</v>
      </c>
      <c r="P819">
        <v>3</v>
      </c>
      <c r="Q819" t="s">
        <v>73</v>
      </c>
      <c r="R819">
        <v>50</v>
      </c>
      <c r="S819">
        <v>8</v>
      </c>
      <c r="T819">
        <v>1</v>
      </c>
      <c r="U819">
        <v>720</v>
      </c>
      <c r="V819">
        <v>1600</v>
      </c>
      <c r="W819" t="str" cm="1">
        <f t="array" ref="W819">_xlfn.IFS(smartphones_data_clean!C819&gt;Quartile!$A$4,"💎 Ultra Premium Brand",smartphones_data_clean!C819&gt;Quartile!$A$3,"🪙 Premium Brand",smartphones_data_clean!C819&gt;Quartile!$A$2,"🔥Affordable Brand",TRUE,"✨ Bronze Brand")</f>
        <v>🔥Affordable Brand</v>
      </c>
      <c r="X819" t="str" cm="1">
        <f t="array" ref="X819">_xlfn.IFS(D819&lt;=Quartile!$D$2,"Low rating",D819&lt;=Quartile!$D$3,"Medium rating",D819&lt;=Quartile!$D$4,"High rating",TRUE,"Extra High Rating")</f>
        <v>Low rating</v>
      </c>
      <c r="Y819">
        <f t="shared" si="24"/>
        <v>1034.0999999999999</v>
      </c>
      <c r="Z819" s="14">
        <f t="shared" si="25"/>
        <v>6.6720433576359761E-2</v>
      </c>
    </row>
    <row r="820" spans="1:26" x14ac:dyDescent="0.25">
      <c r="A820" t="s">
        <v>811</v>
      </c>
      <c r="B820" t="s">
        <v>897</v>
      </c>
      <c r="C820">
        <v>14499</v>
      </c>
      <c r="D820" s="1">
        <v>7.2</v>
      </c>
      <c r="E820">
        <v>0</v>
      </c>
      <c r="F820" t="s">
        <v>83</v>
      </c>
      <c r="G820">
        <v>8</v>
      </c>
      <c r="H820">
        <v>2</v>
      </c>
      <c r="I820" s="2">
        <v>5000</v>
      </c>
      <c r="J820">
        <v>1</v>
      </c>
      <c r="K820">
        <v>18</v>
      </c>
      <c r="L820">
        <v>4</v>
      </c>
      <c r="M820">
        <v>64</v>
      </c>
      <c r="N820">
        <v>6.55</v>
      </c>
      <c r="O820">
        <v>60</v>
      </c>
      <c r="P820">
        <v>2</v>
      </c>
      <c r="Q820" t="s">
        <v>73</v>
      </c>
      <c r="R820">
        <v>50</v>
      </c>
      <c r="S820">
        <v>8</v>
      </c>
      <c r="T820">
        <v>1</v>
      </c>
      <c r="U820">
        <v>1612</v>
      </c>
      <c r="V820">
        <v>720</v>
      </c>
      <c r="W820" t="str" cm="1">
        <f t="array" ref="W820">_xlfn.IFS(smartphones_data_clean!C820&gt;Quartile!$A$4,"💎 Ultra Premium Brand",smartphones_data_clean!C820&gt;Quartile!$A$3,"🪙 Premium Brand",smartphones_data_clean!C820&gt;Quartile!$A$2,"🔥Affordable Brand",TRUE,"✨ Bronze Brand")</f>
        <v>🔥Affordable Brand</v>
      </c>
      <c r="X820" t="str" cm="1">
        <f t="array" ref="X820">_xlfn.IFS(D820&lt;=Quartile!$D$2,"Low rating",D820&lt;=Quartile!$D$3,"Medium rating",D820&lt;=Quartile!$D$4,"High rating",TRUE,"Extra High Rating")</f>
        <v>Low rating</v>
      </c>
      <c r="Y820">
        <f t="shared" si="24"/>
        <v>1019.6999999999998</v>
      </c>
      <c r="Z820" s="14">
        <f t="shared" si="25"/>
        <v>7.0328988206083159E-2</v>
      </c>
    </row>
    <row r="821" spans="1:26" x14ac:dyDescent="0.25">
      <c r="A821" t="s">
        <v>811</v>
      </c>
      <c r="B821" t="s">
        <v>898</v>
      </c>
      <c r="C821">
        <v>16499</v>
      </c>
      <c r="D821" s="1">
        <v>7.5</v>
      </c>
      <c r="E821">
        <v>0</v>
      </c>
      <c r="F821" t="s">
        <v>83</v>
      </c>
      <c r="G821">
        <v>8</v>
      </c>
      <c r="H821">
        <v>2</v>
      </c>
      <c r="I821" s="2">
        <v>5000</v>
      </c>
      <c r="J821">
        <v>1</v>
      </c>
      <c r="K821">
        <v>18</v>
      </c>
      <c r="L821">
        <v>6</v>
      </c>
      <c r="M821">
        <v>128</v>
      </c>
      <c r="N821">
        <v>6.55</v>
      </c>
      <c r="O821">
        <v>60</v>
      </c>
      <c r="P821">
        <v>2</v>
      </c>
      <c r="Q821" t="s">
        <v>73</v>
      </c>
      <c r="R821">
        <v>50</v>
      </c>
      <c r="S821">
        <v>8</v>
      </c>
      <c r="T821">
        <v>1</v>
      </c>
      <c r="U821">
        <v>1612</v>
      </c>
      <c r="V821">
        <v>720</v>
      </c>
      <c r="W821" t="str" cm="1">
        <f t="array" ref="W821">_xlfn.IFS(smartphones_data_clean!C821&gt;Quartile!$A$4,"💎 Ultra Premium Brand",smartphones_data_clean!C821&gt;Quartile!$A$3,"🪙 Premium Brand",smartphones_data_clean!C821&gt;Quartile!$A$2,"🔥Affordable Brand",TRUE,"✨ Bronze Brand")</f>
        <v>🔥Affordable Brand</v>
      </c>
      <c r="X821" t="str" cm="1">
        <f t="array" ref="X821">_xlfn.IFS(D821&lt;=Quartile!$D$2,"Low rating",D821&lt;=Quartile!$D$3,"Medium rating",D821&lt;=Quartile!$D$4,"High rating",TRUE,"Extra High Rating")</f>
        <v>Low rating</v>
      </c>
      <c r="Y821">
        <f t="shared" si="24"/>
        <v>1032.8999999999999</v>
      </c>
      <c r="Z821" s="14">
        <f t="shared" si="25"/>
        <v>6.2603794169343585E-2</v>
      </c>
    </row>
    <row r="822" spans="1:26" x14ac:dyDescent="0.25">
      <c r="A822" t="s">
        <v>811</v>
      </c>
      <c r="B822" t="s">
        <v>899</v>
      </c>
      <c r="C822">
        <v>14990</v>
      </c>
      <c r="D822" s="1">
        <v>7.7</v>
      </c>
      <c r="E822">
        <v>0</v>
      </c>
      <c r="F822" t="s">
        <v>72</v>
      </c>
      <c r="G822">
        <v>8</v>
      </c>
      <c r="H822">
        <v>2.4</v>
      </c>
      <c r="I822" s="2">
        <v>5000</v>
      </c>
      <c r="J822">
        <v>1</v>
      </c>
      <c r="K822">
        <v>18</v>
      </c>
      <c r="L822">
        <v>8</v>
      </c>
      <c r="M822">
        <v>128</v>
      </c>
      <c r="N822">
        <v>6.55</v>
      </c>
      <c r="O822">
        <v>90</v>
      </c>
      <c r="P822">
        <v>2</v>
      </c>
      <c r="Q822" t="s">
        <v>73</v>
      </c>
      <c r="R822">
        <v>50</v>
      </c>
      <c r="S822">
        <v>8</v>
      </c>
      <c r="T822">
        <v>1</v>
      </c>
      <c r="U822">
        <v>720</v>
      </c>
      <c r="V822">
        <v>1612</v>
      </c>
      <c r="W822" t="str" cm="1">
        <f t="array" ref="W822">_xlfn.IFS(smartphones_data_clean!C822&gt;Quartile!$A$4,"💎 Ultra Premium Brand",smartphones_data_clean!C822&gt;Quartile!$A$3,"🪙 Premium Brand",smartphones_data_clean!C822&gt;Quartile!$A$2,"🔥Affordable Brand",TRUE,"✨ Bronze Brand")</f>
        <v>🔥Affordable Brand</v>
      </c>
      <c r="X822" t="str" cm="1">
        <f t="array" ref="X822">_xlfn.IFS(D822&lt;=Quartile!$D$2,"Low rating",D822&lt;=Quartile!$D$3,"Medium rating",D822&lt;=Quartile!$D$4,"High rating",TRUE,"Extra High Rating")</f>
        <v>Medium rating</v>
      </c>
      <c r="Y822">
        <f t="shared" si="24"/>
        <v>1034.8999999999999</v>
      </c>
      <c r="Z822" s="14">
        <f t="shared" si="25"/>
        <v>6.9039359573048686E-2</v>
      </c>
    </row>
    <row r="823" spans="1:26" x14ac:dyDescent="0.25">
      <c r="A823" t="s">
        <v>811</v>
      </c>
      <c r="B823" t="s">
        <v>900</v>
      </c>
      <c r="C823">
        <v>7499</v>
      </c>
      <c r="D823" s="1">
        <v>7.8961538461538447</v>
      </c>
      <c r="E823">
        <v>0</v>
      </c>
      <c r="F823" t="s">
        <v>83</v>
      </c>
      <c r="G823">
        <v>4</v>
      </c>
      <c r="H823">
        <v>1.3</v>
      </c>
      <c r="I823" s="2">
        <v>1900</v>
      </c>
      <c r="J823">
        <v>0</v>
      </c>
      <c r="K823">
        <v>33</v>
      </c>
      <c r="L823">
        <v>1</v>
      </c>
      <c r="M823">
        <v>16</v>
      </c>
      <c r="N823">
        <v>4.5</v>
      </c>
      <c r="O823">
        <v>60</v>
      </c>
      <c r="P823">
        <v>1</v>
      </c>
      <c r="Q823" t="s">
        <v>73</v>
      </c>
      <c r="R823">
        <v>5</v>
      </c>
      <c r="S823">
        <v>2</v>
      </c>
      <c r="T823">
        <v>1</v>
      </c>
      <c r="U823">
        <v>854</v>
      </c>
      <c r="V823">
        <v>480</v>
      </c>
      <c r="W823" t="str" cm="1">
        <f t="array" ref="W823">_xlfn.IFS(smartphones_data_clean!C823&gt;Quartile!$A$4,"💎 Ultra Premium Brand",smartphones_data_clean!C823&gt;Quartile!$A$3,"🪙 Premium Brand",smartphones_data_clean!C823&gt;Quartile!$A$2,"🔥Affordable Brand",TRUE,"✨ Bronze Brand")</f>
        <v>✨ Bronze Brand</v>
      </c>
      <c r="X823" t="str" cm="1">
        <f t="array" ref="X823">_xlfn.IFS(D823&lt;=Quartile!$D$2,"Low rating",D823&lt;=Quartile!$D$3,"Medium rating",D823&lt;=Quartile!$D$4,"High rating",TRUE,"Extra High Rating")</f>
        <v>Medium rating</v>
      </c>
      <c r="Y823">
        <f t="shared" si="24"/>
        <v>390.42500000000001</v>
      </c>
      <c r="Z823" s="14">
        <f t="shared" si="25"/>
        <v>5.206360848113082E-2</v>
      </c>
    </row>
    <row r="824" spans="1:26" x14ac:dyDescent="0.25">
      <c r="A824" t="s">
        <v>811</v>
      </c>
      <c r="B824" t="s">
        <v>901</v>
      </c>
      <c r="C824">
        <v>12990</v>
      </c>
      <c r="D824" s="1">
        <v>7.1</v>
      </c>
      <c r="E824">
        <v>0</v>
      </c>
      <c r="F824" t="s">
        <v>83</v>
      </c>
      <c r="G824">
        <v>8</v>
      </c>
      <c r="H824">
        <v>2.2999999999999998</v>
      </c>
      <c r="I824" s="2">
        <v>5000</v>
      </c>
      <c r="J824">
        <v>1</v>
      </c>
      <c r="K824">
        <v>33</v>
      </c>
      <c r="L824">
        <v>4</v>
      </c>
      <c r="M824">
        <v>128</v>
      </c>
      <c r="N824">
        <v>6.35</v>
      </c>
      <c r="O824">
        <v>60</v>
      </c>
      <c r="P824">
        <v>3</v>
      </c>
      <c r="Q824" t="s">
        <v>73</v>
      </c>
      <c r="R824">
        <v>13</v>
      </c>
      <c r="S824">
        <v>16</v>
      </c>
      <c r="T824">
        <v>1</v>
      </c>
      <c r="U824">
        <v>1544</v>
      </c>
      <c r="V824">
        <v>720</v>
      </c>
      <c r="W824" t="str" cm="1">
        <f t="array" ref="W824">_xlfn.IFS(smartphones_data_clean!C824&gt;Quartile!$A$4,"💎 Ultra Premium Brand",smartphones_data_clean!C824&gt;Quartile!$A$3,"🪙 Premium Brand",smartphones_data_clean!C824&gt;Quartile!$A$2,"🔥Affordable Brand",TRUE,"✨ Bronze Brand")</f>
        <v>✨ Bronze Brand</v>
      </c>
      <c r="X824" t="str" cm="1">
        <f t="array" ref="X824">_xlfn.IFS(D824&lt;=Quartile!$D$2,"Low rating",D824&lt;=Quartile!$D$3,"Medium rating",D824&lt;=Quartile!$D$4,"High rating",TRUE,"Extra High Rating")</f>
        <v>Low rating</v>
      </c>
      <c r="Y824">
        <f t="shared" si="24"/>
        <v>1034.0749999999998</v>
      </c>
      <c r="Z824" s="14">
        <f t="shared" si="25"/>
        <v>7.960546574287912E-2</v>
      </c>
    </row>
    <row r="825" spans="1:26" x14ac:dyDescent="0.25">
      <c r="A825" t="s">
        <v>811</v>
      </c>
      <c r="B825" t="s">
        <v>902</v>
      </c>
      <c r="C825">
        <v>16685</v>
      </c>
      <c r="D825" s="1">
        <v>8</v>
      </c>
      <c r="E825">
        <v>0</v>
      </c>
      <c r="F825" t="s">
        <v>83</v>
      </c>
      <c r="G825">
        <v>8</v>
      </c>
      <c r="H825">
        <v>2</v>
      </c>
      <c r="I825" s="2">
        <v>5000</v>
      </c>
      <c r="J825">
        <v>1</v>
      </c>
      <c r="K825">
        <v>18</v>
      </c>
      <c r="L825">
        <v>8</v>
      </c>
      <c r="M825">
        <v>128</v>
      </c>
      <c r="N825">
        <v>6.58</v>
      </c>
      <c r="O825">
        <v>60</v>
      </c>
      <c r="P825">
        <v>3</v>
      </c>
      <c r="Q825" t="s">
        <v>73</v>
      </c>
      <c r="R825">
        <v>50</v>
      </c>
      <c r="S825">
        <v>16</v>
      </c>
      <c r="T825">
        <v>1</v>
      </c>
      <c r="U825">
        <v>2408</v>
      </c>
      <c r="V825">
        <v>1080</v>
      </c>
      <c r="W825" t="str" cm="1">
        <f t="array" ref="W825">_xlfn.IFS(smartphones_data_clean!C825&gt;Quartile!$A$4,"💎 Ultra Premium Brand",smartphones_data_clean!C825&gt;Quartile!$A$3,"🪙 Premium Brand",smartphones_data_clean!C825&gt;Quartile!$A$2,"🔥Affordable Brand",TRUE,"✨ Bronze Brand")</f>
        <v>🔥Affordable Brand</v>
      </c>
      <c r="X825" t="str" cm="1">
        <f t="array" ref="X825">_xlfn.IFS(D825&lt;=Quartile!$D$2,"Low rating",D825&lt;=Quartile!$D$3,"Medium rating",D825&lt;=Quartile!$D$4,"High rating",TRUE,"Extra High Rating")</f>
        <v>High rating</v>
      </c>
      <c r="Y825">
        <f t="shared" si="24"/>
        <v>1033.3</v>
      </c>
      <c r="Z825" s="14">
        <f t="shared" si="25"/>
        <v>6.1929877135151329E-2</v>
      </c>
    </row>
    <row r="826" spans="1:26" x14ac:dyDescent="0.25">
      <c r="A826" t="s">
        <v>811</v>
      </c>
      <c r="B826" t="s">
        <v>903</v>
      </c>
      <c r="C826">
        <v>15990</v>
      </c>
      <c r="D826" s="1">
        <v>8.1</v>
      </c>
      <c r="E826">
        <v>0</v>
      </c>
      <c r="F826" t="s">
        <v>72</v>
      </c>
      <c r="G826">
        <v>8</v>
      </c>
      <c r="H826">
        <v>2.4</v>
      </c>
      <c r="I826" s="2">
        <v>5000</v>
      </c>
      <c r="J826">
        <v>1</v>
      </c>
      <c r="K826">
        <v>18</v>
      </c>
      <c r="L826">
        <v>8</v>
      </c>
      <c r="M826">
        <v>128</v>
      </c>
      <c r="N826">
        <v>6.58</v>
      </c>
      <c r="O826">
        <v>90</v>
      </c>
      <c r="P826">
        <v>3</v>
      </c>
      <c r="Q826" t="s">
        <v>73</v>
      </c>
      <c r="R826">
        <v>50</v>
      </c>
      <c r="S826">
        <v>16</v>
      </c>
      <c r="T826">
        <v>1</v>
      </c>
      <c r="U826">
        <v>2408</v>
      </c>
      <c r="V826">
        <v>1080</v>
      </c>
      <c r="W826" t="str" cm="1">
        <f t="array" ref="W826">_xlfn.IFS(smartphones_data_clean!C826&gt;Quartile!$A$4,"💎 Ultra Premium Brand",smartphones_data_clean!C826&gt;Quartile!$A$3,"🪙 Premium Brand",smartphones_data_clean!C826&gt;Quartile!$A$2,"🔥Affordable Brand",TRUE,"✨ Bronze Brand")</f>
        <v>🔥Affordable Brand</v>
      </c>
      <c r="X826" t="str" cm="1">
        <f t="array" ref="X826">_xlfn.IFS(D826&lt;=Quartile!$D$2,"Low rating",D826&lt;=Quartile!$D$3,"Medium rating",D826&lt;=Quartile!$D$4,"High rating",TRUE,"Extra High Rating")</f>
        <v>High rating</v>
      </c>
      <c r="Y826">
        <f t="shared" si="24"/>
        <v>1034.8999999999999</v>
      </c>
      <c r="Z826" s="14">
        <f t="shared" si="25"/>
        <v>6.4721701063164466E-2</v>
      </c>
    </row>
    <row r="827" spans="1:26" x14ac:dyDescent="0.25">
      <c r="A827" t="s">
        <v>811</v>
      </c>
      <c r="B827" t="s">
        <v>904</v>
      </c>
      <c r="C827">
        <v>18499</v>
      </c>
      <c r="D827" s="1">
        <v>8</v>
      </c>
      <c r="E827">
        <v>0</v>
      </c>
      <c r="F827" t="s">
        <v>72</v>
      </c>
      <c r="G827">
        <v>8</v>
      </c>
      <c r="H827">
        <v>2.4</v>
      </c>
      <c r="I827" s="2">
        <v>5000</v>
      </c>
      <c r="J827">
        <v>1</v>
      </c>
      <c r="K827">
        <v>44</v>
      </c>
      <c r="L827">
        <v>8</v>
      </c>
      <c r="M827">
        <v>128</v>
      </c>
      <c r="N827">
        <v>6.58</v>
      </c>
      <c r="O827">
        <v>90</v>
      </c>
      <c r="P827">
        <v>3</v>
      </c>
      <c r="Q827" t="s">
        <v>73</v>
      </c>
      <c r="R827">
        <v>50</v>
      </c>
      <c r="S827">
        <v>16</v>
      </c>
      <c r="T827">
        <v>1</v>
      </c>
      <c r="U827">
        <v>2408</v>
      </c>
      <c r="V827">
        <v>1080</v>
      </c>
      <c r="W827" t="str" cm="1">
        <f t="array" ref="W827">_xlfn.IFS(smartphones_data_clean!C827&gt;Quartile!$A$4,"💎 Ultra Premium Brand",smartphones_data_clean!C827&gt;Quartile!$A$3,"🪙 Premium Brand",smartphones_data_clean!C827&gt;Quartile!$A$2,"🔥Affordable Brand",TRUE,"✨ Bronze Brand")</f>
        <v>🔥Affordable Brand</v>
      </c>
      <c r="X827" t="str" cm="1">
        <f t="array" ref="X827">_xlfn.IFS(D827&lt;=Quartile!$D$2,"Low rating",D827&lt;=Quartile!$D$3,"Medium rating",D827&lt;=Quartile!$D$4,"High rating",TRUE,"Extra High Rating")</f>
        <v>High rating</v>
      </c>
      <c r="Y827">
        <f t="shared" si="24"/>
        <v>1037.5</v>
      </c>
      <c r="Z827" s="14">
        <f t="shared" si="25"/>
        <v>5.6084112654738096E-2</v>
      </c>
    </row>
    <row r="828" spans="1:26" x14ac:dyDescent="0.25">
      <c r="A828" t="s">
        <v>811</v>
      </c>
      <c r="B828" t="s">
        <v>905</v>
      </c>
      <c r="C828">
        <v>13999</v>
      </c>
      <c r="D828" s="1">
        <v>7</v>
      </c>
      <c r="E828">
        <v>1</v>
      </c>
      <c r="F828" t="s">
        <v>76</v>
      </c>
      <c r="G828">
        <v>8</v>
      </c>
      <c r="H828">
        <v>2.2000000000000002</v>
      </c>
      <c r="I828" s="2">
        <v>5000</v>
      </c>
      <c r="J828">
        <v>1</v>
      </c>
      <c r="K828">
        <v>15</v>
      </c>
      <c r="L828">
        <v>4</v>
      </c>
      <c r="M828">
        <v>128</v>
      </c>
      <c r="N828">
        <v>6.51</v>
      </c>
      <c r="O828">
        <v>60</v>
      </c>
      <c r="P828">
        <v>2</v>
      </c>
      <c r="Q828" t="s">
        <v>73</v>
      </c>
      <c r="R828">
        <v>13</v>
      </c>
      <c r="S828">
        <v>5</v>
      </c>
      <c r="T828">
        <v>1</v>
      </c>
      <c r="U828">
        <v>1600</v>
      </c>
      <c r="V828">
        <v>720</v>
      </c>
      <c r="W828" t="str" cm="1">
        <f t="array" ref="W828">_xlfn.IFS(smartphones_data_clean!C828&gt;Quartile!$A$4,"💎 Ultra Premium Brand",smartphones_data_clean!C828&gt;Quartile!$A$3,"🪙 Premium Brand",smartphones_data_clean!C828&gt;Quartile!$A$2,"🔥Affordable Brand",TRUE,"✨ Bronze Brand")</f>
        <v>🔥Affordable Brand</v>
      </c>
      <c r="X828" t="str" cm="1">
        <f t="array" ref="X828">_xlfn.IFS(D828&lt;=Quartile!$D$2,"Low rating",D828&lt;=Quartile!$D$3,"Medium rating",D828&lt;=Quartile!$D$4,"High rating",TRUE,"Extra High Rating")</f>
        <v>Low rating</v>
      </c>
      <c r="Y828">
        <f t="shared" si="24"/>
        <v>1032.25</v>
      </c>
      <c r="Z828" s="14">
        <f t="shared" si="25"/>
        <v>7.373740981498679E-2</v>
      </c>
    </row>
    <row r="829" spans="1:26" x14ac:dyDescent="0.25">
      <c r="A829" t="s">
        <v>811</v>
      </c>
      <c r="B829" t="s">
        <v>906</v>
      </c>
      <c r="C829">
        <v>15490</v>
      </c>
      <c r="D829" s="1">
        <v>7.9</v>
      </c>
      <c r="E829">
        <v>0</v>
      </c>
      <c r="F829" t="s">
        <v>83</v>
      </c>
      <c r="G829">
        <v>8</v>
      </c>
      <c r="H829">
        <v>2</v>
      </c>
      <c r="I829" s="2">
        <v>5000</v>
      </c>
      <c r="J829">
        <v>1</v>
      </c>
      <c r="K829">
        <v>19</v>
      </c>
      <c r="L829">
        <v>8</v>
      </c>
      <c r="M829">
        <v>128</v>
      </c>
      <c r="N829">
        <v>6.58</v>
      </c>
      <c r="O829">
        <v>60</v>
      </c>
      <c r="P829">
        <v>3</v>
      </c>
      <c r="Q829" t="s">
        <v>73</v>
      </c>
      <c r="R829">
        <v>64</v>
      </c>
      <c r="S829">
        <v>16</v>
      </c>
      <c r="T829">
        <v>1</v>
      </c>
      <c r="U829">
        <v>2408</v>
      </c>
      <c r="V829">
        <v>1080</v>
      </c>
      <c r="W829" t="str" cm="1">
        <f t="array" ref="W829">_xlfn.IFS(smartphones_data_clean!C829&gt;Quartile!$A$4,"💎 Ultra Premium Brand",smartphones_data_clean!C829&gt;Quartile!$A$3,"🪙 Premium Brand",smartphones_data_clean!C829&gt;Quartile!$A$2,"🔥Affordable Brand",TRUE,"✨ Bronze Brand")</f>
        <v>🔥Affordable Brand</v>
      </c>
      <c r="X829" t="str" cm="1">
        <f t="array" ref="X829">_xlfn.IFS(D829&lt;=Quartile!$D$2,"Low rating",D829&lt;=Quartile!$D$3,"Medium rating",D829&lt;=Quartile!$D$4,"High rating",TRUE,"Extra High Rating")</f>
        <v>Medium rating</v>
      </c>
      <c r="Y829">
        <f t="shared" si="24"/>
        <v>1033.3999999999999</v>
      </c>
      <c r="Z829" s="14">
        <f t="shared" si="25"/>
        <v>6.6714009038089078E-2</v>
      </c>
    </row>
    <row r="830" spans="1:26" x14ac:dyDescent="0.25">
      <c r="A830" t="s">
        <v>811</v>
      </c>
      <c r="B830" t="s">
        <v>907</v>
      </c>
      <c r="C830">
        <v>11999</v>
      </c>
      <c r="D830" s="1">
        <v>6.7</v>
      </c>
      <c r="E830">
        <v>1</v>
      </c>
      <c r="F830" t="s">
        <v>76</v>
      </c>
      <c r="G830">
        <v>8</v>
      </c>
      <c r="H830">
        <v>2</v>
      </c>
      <c r="I830" s="2">
        <v>6000</v>
      </c>
      <c r="J830">
        <v>1</v>
      </c>
      <c r="K830">
        <v>15</v>
      </c>
      <c r="L830">
        <v>4</v>
      </c>
      <c r="M830">
        <v>128</v>
      </c>
      <c r="N830">
        <v>6.51</v>
      </c>
      <c r="O830">
        <v>60</v>
      </c>
      <c r="P830">
        <v>2</v>
      </c>
      <c r="Q830" t="s">
        <v>73</v>
      </c>
      <c r="R830">
        <v>13</v>
      </c>
      <c r="S830">
        <v>5</v>
      </c>
      <c r="T830">
        <v>0</v>
      </c>
      <c r="U830">
        <v>1600</v>
      </c>
      <c r="V830">
        <v>720</v>
      </c>
      <c r="W830" t="str" cm="1">
        <f t="array" ref="W830">_xlfn.IFS(smartphones_data_clean!C830&gt;Quartile!$A$4,"💎 Ultra Premium Brand",smartphones_data_clean!C830&gt;Quartile!$A$3,"🪙 Premium Brand",smartphones_data_clean!C830&gt;Quartile!$A$2,"🔥Affordable Brand",TRUE,"✨ Bronze Brand")</f>
        <v>✨ Bronze Brand</v>
      </c>
      <c r="X830" t="str" cm="1">
        <f t="array" ref="X830">_xlfn.IFS(D830&lt;=Quartile!$D$2,"Low rating",D830&lt;=Quartile!$D$3,"Medium rating",D830&lt;=Quartile!$D$4,"High rating",TRUE,"Extra High Rating")</f>
        <v>Low rating</v>
      </c>
      <c r="Y830">
        <f t="shared" si="24"/>
        <v>1232.1999999999998</v>
      </c>
      <c r="Z830" s="14">
        <f t="shared" si="25"/>
        <v>0.1026918909909159</v>
      </c>
    </row>
    <row r="831" spans="1:26" x14ac:dyDescent="0.25">
      <c r="A831" t="s">
        <v>811</v>
      </c>
      <c r="B831" t="s">
        <v>908</v>
      </c>
      <c r="C831">
        <v>22990</v>
      </c>
      <c r="D831" s="1">
        <v>8.3000000000000007</v>
      </c>
      <c r="E831">
        <v>0</v>
      </c>
      <c r="F831" t="s">
        <v>72</v>
      </c>
      <c r="G831">
        <v>8</v>
      </c>
      <c r="H831">
        <v>2.4</v>
      </c>
      <c r="I831" s="2">
        <v>5000</v>
      </c>
      <c r="J831">
        <v>1</v>
      </c>
      <c r="K831">
        <v>44</v>
      </c>
      <c r="L831">
        <v>8</v>
      </c>
      <c r="M831">
        <v>128</v>
      </c>
      <c r="N831">
        <v>6.44</v>
      </c>
      <c r="O831">
        <v>120</v>
      </c>
      <c r="P831">
        <v>3</v>
      </c>
      <c r="Q831" t="s">
        <v>73</v>
      </c>
      <c r="R831">
        <v>50</v>
      </c>
      <c r="S831">
        <v>16</v>
      </c>
      <c r="T831">
        <v>1</v>
      </c>
      <c r="U831">
        <v>2400</v>
      </c>
      <c r="V831">
        <v>1080</v>
      </c>
      <c r="W831" t="str" cm="1">
        <f t="array" ref="W831">_xlfn.IFS(smartphones_data_clean!C831&gt;Quartile!$A$4,"💎 Ultra Premium Brand",smartphones_data_clean!C831&gt;Quartile!$A$3,"🪙 Premium Brand",smartphones_data_clean!C831&gt;Quartile!$A$2,"🔥Affordable Brand",TRUE,"✨ Bronze Brand")</f>
        <v>🪙 Premium Brand</v>
      </c>
      <c r="X831" t="str" cm="1">
        <f t="array" ref="X831">_xlfn.IFS(D831&lt;=Quartile!$D$2,"Low rating",D831&lt;=Quartile!$D$3,"Medium rating",D831&lt;=Quartile!$D$4,"High rating",TRUE,"Extra High Rating")</f>
        <v>High rating</v>
      </c>
      <c r="Y831">
        <f t="shared" si="24"/>
        <v>1039</v>
      </c>
      <c r="Z831" s="14">
        <f t="shared" si="25"/>
        <v>4.5193562418442801E-2</v>
      </c>
    </row>
    <row r="832" spans="1:26" x14ac:dyDescent="0.25">
      <c r="A832" t="s">
        <v>811</v>
      </c>
      <c r="B832" t="s">
        <v>909</v>
      </c>
      <c r="C832">
        <v>20990</v>
      </c>
      <c r="D832" s="1">
        <v>7.7</v>
      </c>
      <c r="E832">
        <v>1</v>
      </c>
      <c r="F832" t="s">
        <v>76</v>
      </c>
      <c r="G832">
        <v>8</v>
      </c>
      <c r="H832">
        <v>2.2000000000000002</v>
      </c>
      <c r="I832" s="2">
        <v>5000</v>
      </c>
      <c r="J832">
        <v>1</v>
      </c>
      <c r="K832">
        <v>18</v>
      </c>
      <c r="L832">
        <v>4</v>
      </c>
      <c r="M832">
        <v>128</v>
      </c>
      <c r="N832">
        <v>6.58</v>
      </c>
      <c r="O832">
        <v>60</v>
      </c>
      <c r="P832">
        <v>3</v>
      </c>
      <c r="Q832" t="s">
        <v>73</v>
      </c>
      <c r="R832">
        <v>50</v>
      </c>
      <c r="S832">
        <v>8</v>
      </c>
      <c r="T832">
        <v>1</v>
      </c>
      <c r="U832">
        <v>2408</v>
      </c>
      <c r="V832">
        <v>1080</v>
      </c>
      <c r="W832" t="str" cm="1">
        <f t="array" ref="W832">_xlfn.IFS(smartphones_data_clean!C832&gt;Quartile!$A$4,"💎 Ultra Premium Brand",smartphones_data_clean!C832&gt;Quartile!$A$3,"🪙 Premium Brand",smartphones_data_clean!C832&gt;Quartile!$A$2,"🔥Affordable Brand",TRUE,"✨ Bronze Brand")</f>
        <v>🪙 Premium Brand</v>
      </c>
      <c r="X832" t="str" cm="1">
        <f t="array" ref="X832">_xlfn.IFS(D832&lt;=Quartile!$D$2,"Low rating",D832&lt;=Quartile!$D$3,"Medium rating",D832&lt;=Quartile!$D$4,"High rating",TRUE,"Extra High Rating")</f>
        <v>Medium rating</v>
      </c>
      <c r="Y832">
        <f t="shared" si="24"/>
        <v>1032.55</v>
      </c>
      <c r="Z832" s="14">
        <f t="shared" si="25"/>
        <v>4.9192472606002853E-2</v>
      </c>
    </row>
    <row r="833" spans="1:26" x14ac:dyDescent="0.25">
      <c r="A833" t="s">
        <v>811</v>
      </c>
      <c r="B833" t="s">
        <v>910</v>
      </c>
      <c r="C833">
        <v>13490</v>
      </c>
      <c r="D833" s="1">
        <v>8.033333333333335</v>
      </c>
      <c r="E833">
        <v>0</v>
      </c>
      <c r="F833" t="s">
        <v>72</v>
      </c>
      <c r="G833">
        <v>4</v>
      </c>
      <c r="H833">
        <v>1.2</v>
      </c>
      <c r="I833" s="2">
        <v>2730</v>
      </c>
      <c r="J833">
        <v>0</v>
      </c>
      <c r="K833">
        <v>33</v>
      </c>
      <c r="L833">
        <v>3</v>
      </c>
      <c r="M833">
        <v>16</v>
      </c>
      <c r="N833">
        <v>5.2</v>
      </c>
      <c r="O833">
        <v>60</v>
      </c>
      <c r="P833">
        <v>1</v>
      </c>
      <c r="Q833" t="s">
        <v>73</v>
      </c>
      <c r="R833">
        <v>13</v>
      </c>
      <c r="S833">
        <v>5</v>
      </c>
      <c r="T833">
        <v>1</v>
      </c>
      <c r="U833">
        <v>1280</v>
      </c>
      <c r="V833">
        <v>720</v>
      </c>
      <c r="W833" t="str" cm="1">
        <f t="array" ref="W833">_xlfn.IFS(smartphones_data_clean!C833&gt;Quartile!$A$4,"💎 Ultra Premium Brand",smartphones_data_clean!C833&gt;Quartile!$A$3,"🪙 Premium Brand",smartphones_data_clean!C833&gt;Quartile!$A$2,"🔥Affordable Brand",TRUE,"✨ Bronze Brand")</f>
        <v>🔥Affordable Brand</v>
      </c>
      <c r="X833" t="str" cm="1">
        <f t="array" ref="X833">_xlfn.IFS(D833&lt;=Quartile!$D$2,"Low rating",D833&lt;=Quartile!$D$3,"Medium rating",D833&lt;=Quartile!$D$4,"High rating",TRUE,"Extra High Rating")</f>
        <v>High rating</v>
      </c>
      <c r="Y833">
        <f t="shared" si="24"/>
        <v>556.80000000000007</v>
      </c>
      <c r="Z833" s="14">
        <f t="shared" si="25"/>
        <v>4.1275018532246112E-2</v>
      </c>
    </row>
    <row r="834" spans="1:26" x14ac:dyDescent="0.25">
      <c r="A834" t="s">
        <v>811</v>
      </c>
      <c r="B834" t="s">
        <v>911</v>
      </c>
      <c r="C834">
        <v>21999</v>
      </c>
      <c r="D834" s="1">
        <v>7.8</v>
      </c>
      <c r="E834">
        <v>1</v>
      </c>
      <c r="F834" t="s">
        <v>76</v>
      </c>
      <c r="G834">
        <v>8</v>
      </c>
      <c r="H834">
        <v>2.2000000000000002</v>
      </c>
      <c r="I834" s="2">
        <v>5000</v>
      </c>
      <c r="J834">
        <v>1</v>
      </c>
      <c r="K834">
        <v>18</v>
      </c>
      <c r="L834">
        <v>4</v>
      </c>
      <c r="M834">
        <v>128</v>
      </c>
      <c r="N834">
        <v>6.58</v>
      </c>
      <c r="O834">
        <v>60</v>
      </c>
      <c r="P834">
        <v>3</v>
      </c>
      <c r="Q834" t="s">
        <v>73</v>
      </c>
      <c r="R834">
        <v>50</v>
      </c>
      <c r="S834">
        <v>8</v>
      </c>
      <c r="T834">
        <v>1</v>
      </c>
      <c r="U834">
        <v>2408</v>
      </c>
      <c r="V834">
        <v>1080</v>
      </c>
      <c r="W834" t="str" cm="1">
        <f t="array" ref="W834">_xlfn.IFS(smartphones_data_clean!C834&gt;Quartile!$A$4,"💎 Ultra Premium Brand",smartphones_data_clean!C834&gt;Quartile!$A$3,"🪙 Premium Brand",smartphones_data_clean!C834&gt;Quartile!$A$2,"🔥Affordable Brand",TRUE,"✨ Bronze Brand")</f>
        <v>🪙 Premium Brand</v>
      </c>
      <c r="X834" t="str" cm="1">
        <f t="array" ref="X834">_xlfn.IFS(D834&lt;=Quartile!$D$2,"Low rating",D834&lt;=Quartile!$D$3,"Medium rating",D834&lt;=Quartile!$D$4,"High rating",TRUE,"Extra High Rating")</f>
        <v>Medium rating</v>
      </c>
      <c r="Y834">
        <f t="shared" ref="Y834:Y897" si="26">((G834*0.1)+ (H834*0.25)+(I834*0.2)+(K834*0.1)+(L834*0.2)+(M834*0.2)+(O834*0.05))</f>
        <v>1032.55</v>
      </c>
      <c r="Z834" s="14">
        <f t="shared" ref="Z834:Z897" si="27">Y834/C834</f>
        <v>4.693622437383517E-2</v>
      </c>
    </row>
    <row r="835" spans="1:26" x14ac:dyDescent="0.25">
      <c r="A835" t="s">
        <v>811</v>
      </c>
      <c r="B835" t="s">
        <v>912</v>
      </c>
      <c r="C835">
        <v>19990</v>
      </c>
      <c r="D835" s="1">
        <v>7.9</v>
      </c>
      <c r="E835">
        <v>1</v>
      </c>
      <c r="F835" t="s">
        <v>76</v>
      </c>
      <c r="G835">
        <v>8</v>
      </c>
      <c r="H835">
        <v>2.2000000000000002</v>
      </c>
      <c r="I835" s="2">
        <v>6000</v>
      </c>
      <c r="J835">
        <v>1</v>
      </c>
      <c r="K835">
        <v>18</v>
      </c>
      <c r="L835">
        <v>8</v>
      </c>
      <c r="M835">
        <v>128</v>
      </c>
      <c r="N835">
        <v>6.58</v>
      </c>
      <c r="O835">
        <v>60</v>
      </c>
      <c r="P835">
        <v>2</v>
      </c>
      <c r="Q835" t="s">
        <v>73</v>
      </c>
      <c r="R835">
        <v>50</v>
      </c>
      <c r="S835">
        <v>8</v>
      </c>
      <c r="T835">
        <v>0</v>
      </c>
      <c r="U835">
        <v>2408</v>
      </c>
      <c r="V835">
        <v>1080</v>
      </c>
      <c r="W835" t="str" cm="1">
        <f t="array" ref="W835">_xlfn.IFS(smartphones_data_clean!C835&gt;Quartile!$A$4,"💎 Ultra Premium Brand",smartphones_data_clean!C835&gt;Quartile!$A$3,"🪙 Premium Brand",smartphones_data_clean!C835&gt;Quartile!$A$2,"🔥Affordable Brand",TRUE,"✨ Bronze Brand")</f>
        <v>🔥Affordable Brand</v>
      </c>
      <c r="X835" t="str" cm="1">
        <f t="array" ref="X835">_xlfn.IFS(D835&lt;=Quartile!$D$2,"Low rating",D835&lt;=Quartile!$D$3,"Medium rating",D835&lt;=Quartile!$D$4,"High rating",TRUE,"Extra High Rating")</f>
        <v>Medium rating</v>
      </c>
      <c r="Y835">
        <f t="shared" si="26"/>
        <v>1233.3499999999997</v>
      </c>
      <c r="Z835" s="14">
        <f t="shared" si="27"/>
        <v>6.1698349174587275E-2</v>
      </c>
    </row>
    <row r="836" spans="1:26" x14ac:dyDescent="0.25">
      <c r="A836" t="s">
        <v>811</v>
      </c>
      <c r="B836" t="s">
        <v>913</v>
      </c>
      <c r="C836">
        <v>25000</v>
      </c>
      <c r="D836" s="1">
        <v>8.0166666666666675</v>
      </c>
      <c r="E836">
        <v>0</v>
      </c>
      <c r="F836" t="s">
        <v>72</v>
      </c>
      <c r="G836">
        <v>4</v>
      </c>
      <c r="H836">
        <v>1.4</v>
      </c>
      <c r="I836" s="2">
        <v>3360</v>
      </c>
      <c r="J836">
        <v>0</v>
      </c>
      <c r="K836">
        <v>33</v>
      </c>
      <c r="L836">
        <v>3</v>
      </c>
      <c r="M836">
        <v>16</v>
      </c>
      <c r="N836">
        <v>6</v>
      </c>
      <c r="O836">
        <v>60</v>
      </c>
      <c r="P836">
        <v>1</v>
      </c>
      <c r="Q836" t="s">
        <v>73</v>
      </c>
      <c r="R836">
        <v>13</v>
      </c>
      <c r="S836">
        <v>5</v>
      </c>
      <c r="T836">
        <v>1</v>
      </c>
      <c r="U836">
        <v>1440</v>
      </c>
      <c r="V836">
        <v>720</v>
      </c>
      <c r="W836" t="str" cm="1">
        <f t="array" ref="W836">_xlfn.IFS(smartphones_data_clean!C836&gt;Quartile!$A$4,"💎 Ultra Premium Brand",smartphones_data_clean!C836&gt;Quartile!$A$3,"🪙 Premium Brand",smartphones_data_clean!C836&gt;Quartile!$A$2,"🔥Affordable Brand",TRUE,"✨ Bronze Brand")</f>
        <v>🪙 Premium Brand</v>
      </c>
      <c r="X836" t="str" cm="1">
        <f t="array" ref="X836">_xlfn.IFS(D836&lt;=Quartile!$D$2,"Low rating",D836&lt;=Quartile!$D$3,"Medium rating",D836&lt;=Quartile!$D$4,"High rating",TRUE,"Extra High Rating")</f>
        <v>High rating</v>
      </c>
      <c r="Y836">
        <f t="shared" si="26"/>
        <v>682.85</v>
      </c>
      <c r="Z836" s="14">
        <f t="shared" si="27"/>
        <v>2.7314000000000001E-2</v>
      </c>
    </row>
    <row r="837" spans="1:26" x14ac:dyDescent="0.25">
      <c r="A837" t="s">
        <v>811</v>
      </c>
      <c r="B837" t="s">
        <v>914</v>
      </c>
      <c r="C837">
        <v>19990</v>
      </c>
      <c r="D837" s="1">
        <v>8</v>
      </c>
      <c r="E837">
        <v>0</v>
      </c>
      <c r="F837" t="s">
        <v>83</v>
      </c>
      <c r="G837">
        <v>8</v>
      </c>
      <c r="H837">
        <v>2.0499999999999998</v>
      </c>
      <c r="I837" s="2">
        <v>4000</v>
      </c>
      <c r="J837">
        <v>1</v>
      </c>
      <c r="K837">
        <v>33</v>
      </c>
      <c r="L837">
        <v>8</v>
      </c>
      <c r="M837">
        <v>128</v>
      </c>
      <c r="N837">
        <v>6.44</v>
      </c>
      <c r="O837">
        <v>60</v>
      </c>
      <c r="P837">
        <v>3</v>
      </c>
      <c r="Q837" t="s">
        <v>73</v>
      </c>
      <c r="R837">
        <v>64</v>
      </c>
      <c r="S837">
        <v>16</v>
      </c>
      <c r="T837">
        <v>1</v>
      </c>
      <c r="U837">
        <v>2400</v>
      </c>
      <c r="V837">
        <v>1080</v>
      </c>
      <c r="W837" t="str" cm="1">
        <f t="array" ref="W837">_xlfn.IFS(smartphones_data_clean!C837&gt;Quartile!$A$4,"💎 Ultra Premium Brand",smartphones_data_clean!C837&gt;Quartile!$A$3,"🪙 Premium Brand",smartphones_data_clean!C837&gt;Quartile!$A$2,"🔥Affordable Brand",TRUE,"✨ Bronze Brand")</f>
        <v>🔥Affordable Brand</v>
      </c>
      <c r="X837" t="str" cm="1">
        <f t="array" ref="X837">_xlfn.IFS(D837&lt;=Quartile!$D$2,"Low rating",D837&lt;=Quartile!$D$3,"Medium rating",D837&lt;=Quartile!$D$4,"High rating",TRUE,"Extra High Rating")</f>
        <v>High rating</v>
      </c>
      <c r="Y837">
        <f t="shared" si="26"/>
        <v>834.8125</v>
      </c>
      <c r="Z837" s="14">
        <f t="shared" si="27"/>
        <v>4.1761505752876439E-2</v>
      </c>
    </row>
    <row r="838" spans="1:26" x14ac:dyDescent="0.25">
      <c r="A838" t="s">
        <v>811</v>
      </c>
      <c r="B838" t="s">
        <v>915</v>
      </c>
      <c r="C838">
        <v>16990</v>
      </c>
      <c r="D838" s="1">
        <v>7.7</v>
      </c>
      <c r="E838">
        <v>1</v>
      </c>
      <c r="F838" t="s">
        <v>76</v>
      </c>
      <c r="G838">
        <v>8</v>
      </c>
      <c r="H838">
        <v>2</v>
      </c>
      <c r="I838" s="2">
        <v>6000</v>
      </c>
      <c r="J838">
        <v>1</v>
      </c>
      <c r="K838">
        <v>44</v>
      </c>
      <c r="L838">
        <v>8</v>
      </c>
      <c r="M838">
        <v>128</v>
      </c>
      <c r="N838">
        <v>6.58</v>
      </c>
      <c r="O838">
        <v>60</v>
      </c>
      <c r="P838">
        <v>2</v>
      </c>
      <c r="Q838" t="s">
        <v>73</v>
      </c>
      <c r="R838">
        <v>50</v>
      </c>
      <c r="S838">
        <v>8</v>
      </c>
      <c r="T838">
        <v>0</v>
      </c>
      <c r="U838">
        <v>2408</v>
      </c>
      <c r="V838">
        <v>1080</v>
      </c>
      <c r="W838" t="str" cm="1">
        <f t="array" ref="W838">_xlfn.IFS(smartphones_data_clean!C838&gt;Quartile!$A$4,"💎 Ultra Premium Brand",smartphones_data_clean!C838&gt;Quartile!$A$3,"🪙 Premium Brand",smartphones_data_clean!C838&gt;Quartile!$A$2,"🔥Affordable Brand",TRUE,"✨ Bronze Brand")</f>
        <v>🔥Affordable Brand</v>
      </c>
      <c r="X838" t="str" cm="1">
        <f t="array" ref="X838">_xlfn.IFS(D838&lt;=Quartile!$D$2,"Low rating",D838&lt;=Quartile!$D$3,"Medium rating",D838&lt;=Quartile!$D$4,"High rating",TRUE,"Extra High Rating")</f>
        <v>Medium rating</v>
      </c>
      <c r="Y838">
        <f t="shared" si="26"/>
        <v>1235.8999999999999</v>
      </c>
      <c r="Z838" s="14">
        <f t="shared" si="27"/>
        <v>7.2742789876397873E-2</v>
      </c>
    </row>
    <row r="839" spans="1:26" x14ac:dyDescent="0.25">
      <c r="A839" t="s">
        <v>811</v>
      </c>
      <c r="B839" t="s">
        <v>916</v>
      </c>
      <c r="C839">
        <v>19990</v>
      </c>
      <c r="D839" s="1">
        <v>8.1999999999999993</v>
      </c>
      <c r="E839">
        <v>0</v>
      </c>
      <c r="F839" t="s">
        <v>83</v>
      </c>
      <c r="G839">
        <v>8</v>
      </c>
      <c r="H839">
        <v>2.0499999999999998</v>
      </c>
      <c r="I839" s="2">
        <v>4050</v>
      </c>
      <c r="J839">
        <v>1</v>
      </c>
      <c r="K839">
        <v>44</v>
      </c>
      <c r="L839">
        <v>8</v>
      </c>
      <c r="M839">
        <v>128</v>
      </c>
      <c r="N839">
        <v>6.44</v>
      </c>
      <c r="O839">
        <v>60</v>
      </c>
      <c r="P839">
        <v>3</v>
      </c>
      <c r="Q839" t="s">
        <v>73</v>
      </c>
      <c r="R839">
        <v>50</v>
      </c>
      <c r="S839">
        <v>44</v>
      </c>
      <c r="T839">
        <v>1</v>
      </c>
      <c r="U839">
        <v>2400</v>
      </c>
      <c r="V839">
        <v>1080</v>
      </c>
      <c r="W839" t="str" cm="1">
        <f t="array" ref="W839">_xlfn.IFS(smartphones_data_clean!C839&gt;Quartile!$A$4,"💎 Ultra Premium Brand",smartphones_data_clean!C839&gt;Quartile!$A$3,"🪙 Premium Brand",smartphones_data_clean!C839&gt;Quartile!$A$2,"🔥Affordable Brand",TRUE,"✨ Bronze Brand")</f>
        <v>🔥Affordable Brand</v>
      </c>
      <c r="X839" t="str" cm="1">
        <f t="array" ref="X839">_xlfn.IFS(D839&lt;=Quartile!$D$2,"Low rating",D839&lt;=Quartile!$D$3,"Medium rating",D839&lt;=Quartile!$D$4,"High rating",TRUE,"Extra High Rating")</f>
        <v>High rating</v>
      </c>
      <c r="Y839">
        <f t="shared" si="26"/>
        <v>845.91250000000002</v>
      </c>
      <c r="Z839" s="14">
        <f t="shared" si="27"/>
        <v>4.2316783391695846E-2</v>
      </c>
    </row>
    <row r="840" spans="1:26" x14ac:dyDescent="0.25">
      <c r="A840" t="s">
        <v>811</v>
      </c>
      <c r="B840" t="s">
        <v>917</v>
      </c>
      <c r="C840">
        <v>21990</v>
      </c>
      <c r="D840" s="1">
        <v>8.1999999999999993</v>
      </c>
      <c r="E840">
        <v>1</v>
      </c>
      <c r="F840" t="s">
        <v>76</v>
      </c>
      <c r="G840">
        <v>8</v>
      </c>
      <c r="H840">
        <v>2.2000000000000002</v>
      </c>
      <c r="I840" s="2">
        <v>5000</v>
      </c>
      <c r="J840">
        <v>1</v>
      </c>
      <c r="K840">
        <v>18</v>
      </c>
      <c r="L840">
        <v>8</v>
      </c>
      <c r="M840">
        <v>128</v>
      </c>
      <c r="N840">
        <v>6.58</v>
      </c>
      <c r="O840">
        <v>60</v>
      </c>
      <c r="P840">
        <v>3</v>
      </c>
      <c r="Q840" t="s">
        <v>73</v>
      </c>
      <c r="R840">
        <v>50</v>
      </c>
      <c r="S840">
        <v>16</v>
      </c>
      <c r="T840">
        <v>1</v>
      </c>
      <c r="U840">
        <v>2408</v>
      </c>
      <c r="V840">
        <v>1080</v>
      </c>
      <c r="W840" t="str" cm="1">
        <f t="array" ref="W840">_xlfn.IFS(smartphones_data_clean!C840&gt;Quartile!$A$4,"💎 Ultra Premium Brand",smartphones_data_clean!C840&gt;Quartile!$A$3,"🪙 Premium Brand",smartphones_data_clean!C840&gt;Quartile!$A$2,"🔥Affordable Brand",TRUE,"✨ Bronze Brand")</f>
        <v>🪙 Premium Brand</v>
      </c>
      <c r="X840" t="str" cm="1">
        <f t="array" ref="X840">_xlfn.IFS(D840&lt;=Quartile!$D$2,"Low rating",D840&lt;=Quartile!$D$3,"Medium rating",D840&lt;=Quartile!$D$4,"High rating",TRUE,"Extra High Rating")</f>
        <v>High rating</v>
      </c>
      <c r="Y840">
        <f t="shared" si="26"/>
        <v>1033.3499999999999</v>
      </c>
      <c r="Z840" s="14">
        <f t="shared" si="27"/>
        <v>4.6991814461118685E-2</v>
      </c>
    </row>
    <row r="841" spans="1:26" x14ac:dyDescent="0.25">
      <c r="A841" t="s">
        <v>811</v>
      </c>
      <c r="B841" t="s">
        <v>918</v>
      </c>
      <c r="C841">
        <v>17990</v>
      </c>
      <c r="D841" s="1">
        <v>7.6</v>
      </c>
      <c r="E841">
        <v>1</v>
      </c>
      <c r="F841" t="s">
        <v>76</v>
      </c>
      <c r="G841">
        <v>8</v>
      </c>
      <c r="H841">
        <v>2.2000000000000002</v>
      </c>
      <c r="I841" s="2">
        <v>4500</v>
      </c>
      <c r="J841">
        <v>1</v>
      </c>
      <c r="K841">
        <v>80</v>
      </c>
      <c r="L841">
        <v>6</v>
      </c>
      <c r="M841">
        <v>128</v>
      </c>
      <c r="N841">
        <v>6.64</v>
      </c>
      <c r="O841">
        <v>120</v>
      </c>
      <c r="P841">
        <v>2</v>
      </c>
      <c r="Q841" t="s">
        <v>73</v>
      </c>
      <c r="R841">
        <v>50</v>
      </c>
      <c r="S841">
        <v>8</v>
      </c>
      <c r="T841">
        <v>1</v>
      </c>
      <c r="U841">
        <v>2388</v>
      </c>
      <c r="V841">
        <v>1080</v>
      </c>
      <c r="W841" t="str" cm="1">
        <f t="array" ref="W841">_xlfn.IFS(smartphones_data_clean!C841&gt;Quartile!$A$4,"💎 Ultra Premium Brand",smartphones_data_clean!C841&gt;Quartile!$A$3,"🪙 Premium Brand",smartphones_data_clean!C841&gt;Quartile!$A$2,"🔥Affordable Brand",TRUE,"✨ Bronze Brand")</f>
        <v>🔥Affordable Brand</v>
      </c>
      <c r="X841" t="str" cm="1">
        <f t="array" ref="X841">_xlfn.IFS(D841&lt;=Quartile!$D$2,"Low rating",D841&lt;=Quartile!$D$3,"Medium rating",D841&lt;=Quartile!$D$4,"High rating",TRUE,"Extra High Rating")</f>
        <v>Medium rating</v>
      </c>
      <c r="Y841">
        <f t="shared" si="26"/>
        <v>942.15000000000009</v>
      </c>
      <c r="Z841" s="14">
        <f t="shared" si="27"/>
        <v>5.2370761534185663E-2</v>
      </c>
    </row>
    <row r="842" spans="1:26" x14ac:dyDescent="0.25">
      <c r="A842" t="s">
        <v>811</v>
      </c>
      <c r="B842" t="s">
        <v>919</v>
      </c>
      <c r="C842">
        <v>24990</v>
      </c>
      <c r="D842" s="1">
        <v>7.7</v>
      </c>
      <c r="E842">
        <v>1</v>
      </c>
      <c r="F842" t="s">
        <v>76</v>
      </c>
      <c r="G842">
        <v>8</v>
      </c>
      <c r="H842">
        <v>3</v>
      </c>
      <c r="I842" s="2">
        <v>4500</v>
      </c>
      <c r="J842">
        <v>1</v>
      </c>
      <c r="K842">
        <v>33</v>
      </c>
      <c r="L842">
        <v>8</v>
      </c>
      <c r="M842">
        <v>128</v>
      </c>
      <c r="N842">
        <v>6.58</v>
      </c>
      <c r="O842">
        <v>90</v>
      </c>
      <c r="P842">
        <v>3</v>
      </c>
      <c r="Q842" t="s">
        <v>73</v>
      </c>
      <c r="R842">
        <v>50</v>
      </c>
      <c r="S842">
        <v>16</v>
      </c>
      <c r="T842">
        <v>0</v>
      </c>
      <c r="U842">
        <v>2400</v>
      </c>
      <c r="V842">
        <v>1080</v>
      </c>
      <c r="W842" t="str" cm="1">
        <f t="array" ref="W842">_xlfn.IFS(smartphones_data_clean!C842&gt;Quartile!$A$4,"💎 Ultra Premium Brand",smartphones_data_clean!C842&gt;Quartile!$A$3,"🪙 Premium Brand",smartphones_data_clean!C842&gt;Quartile!$A$2,"🔥Affordable Brand",TRUE,"✨ Bronze Brand")</f>
        <v>🪙 Premium Brand</v>
      </c>
      <c r="X842" t="str" cm="1">
        <f t="array" ref="X842">_xlfn.IFS(D842&lt;=Quartile!$D$2,"Low rating",D842&lt;=Quartile!$D$3,"Medium rating",D842&lt;=Quartile!$D$4,"High rating",TRUE,"Extra High Rating")</f>
        <v>Medium rating</v>
      </c>
      <c r="Y842">
        <f t="shared" si="26"/>
        <v>936.55</v>
      </c>
      <c r="Z842" s="14">
        <f t="shared" si="27"/>
        <v>3.7476990796318527E-2</v>
      </c>
    </row>
    <row r="843" spans="1:26" x14ac:dyDescent="0.25">
      <c r="A843" t="s">
        <v>811</v>
      </c>
      <c r="B843" t="s">
        <v>920</v>
      </c>
      <c r="C843">
        <v>8199</v>
      </c>
      <c r="D843" s="1">
        <v>7.9915254237288131</v>
      </c>
      <c r="E843">
        <v>0</v>
      </c>
      <c r="F843" t="s">
        <v>83</v>
      </c>
      <c r="G843">
        <v>8</v>
      </c>
      <c r="H843">
        <v>2</v>
      </c>
      <c r="I843" s="2">
        <v>4030</v>
      </c>
      <c r="J843">
        <v>0</v>
      </c>
      <c r="K843">
        <v>33</v>
      </c>
      <c r="L843">
        <v>2</v>
      </c>
      <c r="M843">
        <v>32</v>
      </c>
      <c r="N843">
        <v>6.22</v>
      </c>
      <c r="O843">
        <v>60</v>
      </c>
      <c r="P843">
        <v>1</v>
      </c>
      <c r="Q843" t="s">
        <v>73</v>
      </c>
      <c r="R843">
        <v>13</v>
      </c>
      <c r="S843">
        <v>5</v>
      </c>
      <c r="T843">
        <v>1</v>
      </c>
      <c r="U843">
        <v>1520</v>
      </c>
      <c r="V843">
        <v>720</v>
      </c>
      <c r="W843" t="str" cm="1">
        <f t="array" ref="W843">_xlfn.IFS(smartphones_data_clean!C843&gt;Quartile!$A$4,"💎 Ultra Premium Brand",smartphones_data_clean!C843&gt;Quartile!$A$3,"🪙 Premium Brand",smartphones_data_clean!C843&gt;Quartile!$A$2,"🔥Affordable Brand",TRUE,"✨ Bronze Brand")</f>
        <v>✨ Bronze Brand</v>
      </c>
      <c r="X843" t="str" cm="1">
        <f t="array" ref="X843">_xlfn.IFS(D843&lt;=Quartile!$D$2,"Low rating",D843&lt;=Quartile!$D$3,"Medium rating",D843&lt;=Quartile!$D$4,"High rating",TRUE,"Extra High Rating")</f>
        <v>High rating</v>
      </c>
      <c r="Y843">
        <f t="shared" si="26"/>
        <v>820.39999999999986</v>
      </c>
      <c r="Z843" s="14">
        <f t="shared" si="27"/>
        <v>0.100060983046713</v>
      </c>
    </row>
    <row r="844" spans="1:26" x14ac:dyDescent="0.25">
      <c r="A844" t="s">
        <v>811</v>
      </c>
      <c r="B844" t="s">
        <v>921</v>
      </c>
      <c r="C844">
        <v>18000</v>
      </c>
      <c r="D844" s="1">
        <v>6.2</v>
      </c>
      <c r="E844">
        <v>0</v>
      </c>
      <c r="F844" t="s">
        <v>83</v>
      </c>
      <c r="G844">
        <v>8</v>
      </c>
      <c r="H844">
        <v>2</v>
      </c>
      <c r="I844" s="2">
        <v>4030</v>
      </c>
      <c r="J844">
        <v>0</v>
      </c>
      <c r="K844">
        <v>33</v>
      </c>
      <c r="L844">
        <v>4</v>
      </c>
      <c r="M844">
        <v>32</v>
      </c>
      <c r="N844">
        <v>6.2</v>
      </c>
      <c r="O844">
        <v>60</v>
      </c>
      <c r="P844">
        <v>2</v>
      </c>
      <c r="Q844" t="s">
        <v>73</v>
      </c>
      <c r="R844">
        <v>13</v>
      </c>
      <c r="S844">
        <v>8</v>
      </c>
      <c r="T844">
        <v>1</v>
      </c>
      <c r="U844">
        <v>720</v>
      </c>
      <c r="V844">
        <v>1520</v>
      </c>
      <c r="W844" t="str" cm="1">
        <f t="array" ref="W844">_xlfn.IFS(smartphones_data_clean!C844&gt;Quartile!$A$4,"💎 Ultra Premium Brand",smartphones_data_clean!C844&gt;Quartile!$A$3,"🪙 Premium Brand",smartphones_data_clean!C844&gt;Quartile!$A$2,"🔥Affordable Brand",TRUE,"✨ Bronze Brand")</f>
        <v>🔥Affordable Brand</v>
      </c>
      <c r="X844" t="str" cm="1">
        <f t="array" ref="X844">_xlfn.IFS(D844&lt;=Quartile!$D$2,"Low rating",D844&lt;=Quartile!$D$3,"Medium rating",D844&lt;=Quartile!$D$4,"High rating",TRUE,"Extra High Rating")</f>
        <v>Low rating</v>
      </c>
      <c r="Y844">
        <f t="shared" si="26"/>
        <v>820.79999999999984</v>
      </c>
      <c r="Z844" s="14">
        <f t="shared" si="27"/>
        <v>4.5599999999999988E-2</v>
      </c>
    </row>
    <row r="845" spans="1:26" x14ac:dyDescent="0.25">
      <c r="A845" t="s">
        <v>811</v>
      </c>
      <c r="B845" t="s">
        <v>922</v>
      </c>
      <c r="C845">
        <v>15000</v>
      </c>
      <c r="D845" s="1">
        <v>6.5</v>
      </c>
      <c r="E845">
        <v>0</v>
      </c>
      <c r="F845" t="s">
        <v>72</v>
      </c>
      <c r="G845">
        <v>8</v>
      </c>
      <c r="H845">
        <v>1.95</v>
      </c>
      <c r="I845" s="2">
        <v>4030</v>
      </c>
      <c r="J845">
        <v>0</v>
      </c>
      <c r="K845">
        <v>33</v>
      </c>
      <c r="L845">
        <v>4</v>
      </c>
      <c r="M845">
        <v>64</v>
      </c>
      <c r="N845">
        <v>6.22</v>
      </c>
      <c r="O845">
        <v>60</v>
      </c>
      <c r="P845">
        <v>2</v>
      </c>
      <c r="Q845" t="s">
        <v>73</v>
      </c>
      <c r="R845">
        <v>13</v>
      </c>
      <c r="S845">
        <v>20</v>
      </c>
      <c r="T845">
        <v>1</v>
      </c>
      <c r="U845">
        <v>720</v>
      </c>
      <c r="V845">
        <v>1520</v>
      </c>
      <c r="W845" t="str" cm="1">
        <f t="array" ref="W845">_xlfn.IFS(smartphones_data_clean!C845&gt;Quartile!$A$4,"💎 Ultra Premium Brand",smartphones_data_clean!C845&gt;Quartile!$A$3,"🪙 Premium Brand",smartphones_data_clean!C845&gt;Quartile!$A$2,"🔥Affordable Brand",TRUE,"✨ Bronze Brand")</f>
        <v>🔥Affordable Brand</v>
      </c>
      <c r="X845" t="str" cm="1">
        <f t="array" ref="X845">_xlfn.IFS(D845&lt;=Quartile!$D$2,"Low rating",D845&lt;=Quartile!$D$3,"Medium rating",D845&lt;=Quartile!$D$4,"High rating",TRUE,"Extra High Rating")</f>
        <v>Low rating</v>
      </c>
      <c r="Y845">
        <f t="shared" si="26"/>
        <v>827.18749999999989</v>
      </c>
      <c r="Z845" s="14">
        <f t="shared" si="27"/>
        <v>5.5145833333333324E-2</v>
      </c>
    </row>
    <row r="846" spans="1:26" x14ac:dyDescent="0.25">
      <c r="A846" t="s">
        <v>923</v>
      </c>
      <c r="B846" t="s">
        <v>924</v>
      </c>
      <c r="C846">
        <v>24990</v>
      </c>
      <c r="D846" s="1">
        <v>8.3000000000000007</v>
      </c>
      <c r="E846">
        <v>1</v>
      </c>
      <c r="F846" t="s">
        <v>76</v>
      </c>
      <c r="G846">
        <v>8</v>
      </c>
      <c r="H846">
        <v>2.5</v>
      </c>
      <c r="I846" s="2">
        <v>5160</v>
      </c>
      <c r="J846">
        <v>1</v>
      </c>
      <c r="K846">
        <v>67</v>
      </c>
      <c r="L846">
        <v>8</v>
      </c>
      <c r="M846">
        <v>128</v>
      </c>
      <c r="N846">
        <v>6.67</v>
      </c>
      <c r="O846">
        <v>120</v>
      </c>
      <c r="P846">
        <v>3</v>
      </c>
      <c r="Q846" t="s">
        <v>73</v>
      </c>
      <c r="R846">
        <v>108</v>
      </c>
      <c r="S846">
        <v>16</v>
      </c>
      <c r="T846">
        <v>1</v>
      </c>
      <c r="U846">
        <v>1080</v>
      </c>
      <c r="V846">
        <v>2400</v>
      </c>
      <c r="W846" t="str" cm="1">
        <f t="array" ref="W846">_xlfn.IFS(smartphones_data_clean!C846&gt;Quartile!$A$4,"💎 Ultra Premium Brand",smartphones_data_clean!C846&gt;Quartile!$A$3,"🪙 Premium Brand",smartphones_data_clean!C846&gt;Quartile!$A$2,"🔥Affordable Brand",TRUE,"✨ Bronze Brand")</f>
        <v>🪙 Premium Brand</v>
      </c>
      <c r="X846" t="str" cm="1">
        <f t="array" ref="X846">_xlfn.IFS(D846&lt;=Quartile!$D$2,"Low rating",D846&lt;=Quartile!$D$3,"Medium rating",D846&lt;=Quartile!$D$4,"High rating",TRUE,"Extra High Rating")</f>
        <v>High rating</v>
      </c>
      <c r="Y846">
        <f t="shared" si="26"/>
        <v>1073.3249999999998</v>
      </c>
      <c r="Z846" s="14">
        <f t="shared" si="27"/>
        <v>4.2950180072028804E-2</v>
      </c>
    </row>
    <row r="847" spans="1:26" x14ac:dyDescent="0.25">
      <c r="A847" t="s">
        <v>923</v>
      </c>
      <c r="B847" t="s">
        <v>925</v>
      </c>
      <c r="C847">
        <v>24820</v>
      </c>
      <c r="D847" s="1">
        <v>8.3000000000000007</v>
      </c>
      <c r="E847">
        <v>1</v>
      </c>
      <c r="F847" t="s">
        <v>76</v>
      </c>
      <c r="G847">
        <v>8</v>
      </c>
      <c r="H847">
        <v>2.5</v>
      </c>
      <c r="I847" s="2">
        <v>4500</v>
      </c>
      <c r="J847">
        <v>1</v>
      </c>
      <c r="K847">
        <v>120</v>
      </c>
      <c r="L847">
        <v>6</v>
      </c>
      <c r="M847">
        <v>128</v>
      </c>
      <c r="N847">
        <v>6.67</v>
      </c>
      <c r="O847">
        <v>120</v>
      </c>
      <c r="P847">
        <v>3</v>
      </c>
      <c r="Q847" t="s">
        <v>73</v>
      </c>
      <c r="R847">
        <v>108</v>
      </c>
      <c r="S847">
        <v>16</v>
      </c>
      <c r="T847">
        <v>1</v>
      </c>
      <c r="U847">
        <v>1080</v>
      </c>
      <c r="V847">
        <v>2400</v>
      </c>
      <c r="W847" t="str" cm="1">
        <f t="array" ref="W847">_xlfn.IFS(smartphones_data_clean!C847&gt;Quartile!$A$4,"💎 Ultra Premium Brand",smartphones_data_clean!C847&gt;Quartile!$A$3,"🪙 Premium Brand",smartphones_data_clean!C847&gt;Quartile!$A$2,"🔥Affordable Brand",TRUE,"✨ Bronze Brand")</f>
        <v>🪙 Premium Brand</v>
      </c>
      <c r="X847" t="str" cm="1">
        <f t="array" ref="X847">_xlfn.IFS(D847&lt;=Quartile!$D$2,"Low rating",D847&lt;=Quartile!$D$3,"Medium rating",D847&lt;=Quartile!$D$4,"High rating",TRUE,"Extra High Rating")</f>
        <v>High rating</v>
      </c>
      <c r="Y847">
        <f t="shared" si="26"/>
        <v>946.22500000000002</v>
      </c>
      <c r="Z847" s="14">
        <f t="shared" si="27"/>
        <v>3.8123489121676069E-2</v>
      </c>
    </row>
    <row r="848" spans="1:26" x14ac:dyDescent="0.25">
      <c r="A848" t="s">
        <v>923</v>
      </c>
      <c r="B848" t="s">
        <v>926</v>
      </c>
      <c r="C848">
        <v>26999</v>
      </c>
      <c r="D848" s="1">
        <v>8.6</v>
      </c>
      <c r="E848">
        <v>1</v>
      </c>
      <c r="F848" t="s">
        <v>76</v>
      </c>
      <c r="G848">
        <v>8</v>
      </c>
      <c r="H848">
        <v>2.5</v>
      </c>
      <c r="I848" s="2">
        <v>4500</v>
      </c>
      <c r="J848">
        <v>1</v>
      </c>
      <c r="K848">
        <v>120</v>
      </c>
      <c r="L848">
        <v>8</v>
      </c>
      <c r="M848">
        <v>128</v>
      </c>
      <c r="N848">
        <v>6.67</v>
      </c>
      <c r="O848">
        <v>120</v>
      </c>
      <c r="P848">
        <v>3</v>
      </c>
      <c r="Q848" t="s">
        <v>73</v>
      </c>
      <c r="R848">
        <v>108</v>
      </c>
      <c r="S848">
        <v>16</v>
      </c>
      <c r="T848">
        <v>1</v>
      </c>
      <c r="U848">
        <v>1080</v>
      </c>
      <c r="V848">
        <v>2400</v>
      </c>
      <c r="W848" t="str" cm="1">
        <f t="array" ref="W848">_xlfn.IFS(smartphones_data_clean!C848&gt;Quartile!$A$4,"💎 Ultra Premium Brand",smartphones_data_clean!C848&gt;Quartile!$A$3,"🪙 Premium Brand",smartphones_data_clean!C848&gt;Quartile!$A$2,"🔥Affordable Brand",TRUE,"✨ Bronze Brand")</f>
        <v>🪙 Premium Brand</v>
      </c>
      <c r="X848" t="str" cm="1">
        <f t="array" ref="X848">_xlfn.IFS(D848&lt;=Quartile!$D$2,"Low rating",D848&lt;=Quartile!$D$3,"Medium rating",D848&lt;=Quartile!$D$4,"High rating",TRUE,"Extra High Rating")</f>
        <v>Extra High Rating</v>
      </c>
      <c r="Y848">
        <f t="shared" si="26"/>
        <v>946.625</v>
      </c>
      <c r="Z848" s="14">
        <f t="shared" si="27"/>
        <v>3.5061483758657731E-2</v>
      </c>
    </row>
    <row r="849" spans="1:26" x14ac:dyDescent="0.25">
      <c r="A849" t="s">
        <v>923</v>
      </c>
      <c r="B849" t="s">
        <v>927</v>
      </c>
      <c r="C849">
        <v>38999</v>
      </c>
      <c r="D849" s="1">
        <v>8.8000000000000007</v>
      </c>
      <c r="E849">
        <v>1</v>
      </c>
      <c r="F849" t="s">
        <v>72</v>
      </c>
      <c r="G849">
        <v>8</v>
      </c>
      <c r="H849">
        <v>2.84</v>
      </c>
      <c r="I849" s="2">
        <v>5000</v>
      </c>
      <c r="J849">
        <v>1</v>
      </c>
      <c r="K849">
        <v>120</v>
      </c>
      <c r="L849">
        <v>12</v>
      </c>
      <c r="M849">
        <v>256</v>
      </c>
      <c r="N849">
        <v>6.67</v>
      </c>
      <c r="O849">
        <v>120</v>
      </c>
      <c r="P849">
        <v>3</v>
      </c>
      <c r="Q849" t="s">
        <v>73</v>
      </c>
      <c r="R849">
        <v>108</v>
      </c>
      <c r="S849">
        <v>16</v>
      </c>
      <c r="T849">
        <v>0</v>
      </c>
      <c r="U849">
        <v>2400</v>
      </c>
      <c r="V849">
        <v>1080</v>
      </c>
      <c r="W849" t="str" cm="1">
        <f t="array" ref="W849">_xlfn.IFS(smartphones_data_clean!C849&gt;Quartile!$A$4,"💎 Ultra Premium Brand",smartphones_data_clean!C849&gt;Quartile!$A$3,"🪙 Premium Brand",smartphones_data_clean!C849&gt;Quartile!$A$2,"🔥Affordable Brand",TRUE,"✨ Bronze Brand")</f>
        <v>💎 Ultra Premium Brand</v>
      </c>
      <c r="X849" t="str" cm="1">
        <f t="array" ref="X849">_xlfn.IFS(D849&lt;=Quartile!$D$2,"Low rating",D849&lt;=Quartile!$D$3,"Medium rating",D849&lt;=Quartile!$D$4,"High rating",TRUE,"Extra High Rating")</f>
        <v>Extra High Rating</v>
      </c>
      <c r="Y849">
        <f t="shared" si="26"/>
        <v>1073.1099999999999</v>
      </c>
      <c r="Z849" s="14">
        <f t="shared" si="27"/>
        <v>2.7516346572989049E-2</v>
      </c>
    </row>
    <row r="850" spans="1:26" x14ac:dyDescent="0.25">
      <c r="A850" t="s">
        <v>923</v>
      </c>
      <c r="B850" t="s">
        <v>928</v>
      </c>
      <c r="C850">
        <v>29990</v>
      </c>
      <c r="D850" s="1">
        <v>8.1999999999999993</v>
      </c>
      <c r="E850">
        <v>1</v>
      </c>
      <c r="F850" t="s">
        <v>72</v>
      </c>
      <c r="G850">
        <v>8</v>
      </c>
      <c r="H850">
        <v>2.4</v>
      </c>
      <c r="I850" s="2">
        <v>4300</v>
      </c>
      <c r="J850">
        <v>1</v>
      </c>
      <c r="K850">
        <v>67</v>
      </c>
      <c r="L850">
        <v>6</v>
      </c>
      <c r="M850">
        <v>128</v>
      </c>
      <c r="N850">
        <v>6.55</v>
      </c>
      <c r="O850">
        <v>120</v>
      </c>
      <c r="P850">
        <v>3</v>
      </c>
      <c r="Q850" t="s">
        <v>73</v>
      </c>
      <c r="R850">
        <v>108</v>
      </c>
      <c r="S850">
        <v>32</v>
      </c>
      <c r="T850">
        <v>0</v>
      </c>
      <c r="U850">
        <v>2400</v>
      </c>
      <c r="V850">
        <v>1080</v>
      </c>
      <c r="W850" t="str" cm="1">
        <f t="array" ref="W850">_xlfn.IFS(smartphones_data_clean!C850&gt;Quartile!$A$4,"💎 Ultra Premium Brand",smartphones_data_clean!C850&gt;Quartile!$A$3,"🪙 Premium Brand",smartphones_data_clean!C850&gt;Quartile!$A$2,"🔥Affordable Brand",TRUE,"✨ Bronze Brand")</f>
        <v>🪙 Premium Brand</v>
      </c>
      <c r="X850" t="str" cm="1">
        <f t="array" ref="X850">_xlfn.IFS(D850&lt;=Quartile!$D$2,"Low rating",D850&lt;=Quartile!$D$3,"Medium rating",D850&lt;=Quartile!$D$4,"High rating",TRUE,"Extra High Rating")</f>
        <v>High rating</v>
      </c>
      <c r="Y850">
        <f t="shared" si="26"/>
        <v>900.90000000000009</v>
      </c>
      <c r="Z850" s="14">
        <f t="shared" si="27"/>
        <v>3.0040013337779264E-2</v>
      </c>
    </row>
    <row r="851" spans="1:26" x14ac:dyDescent="0.25">
      <c r="A851" t="s">
        <v>923</v>
      </c>
      <c r="B851" t="s">
        <v>929</v>
      </c>
      <c r="C851">
        <v>50990</v>
      </c>
      <c r="D851" s="1">
        <v>8.9</v>
      </c>
      <c r="E851">
        <v>1</v>
      </c>
      <c r="F851" t="s">
        <v>72</v>
      </c>
      <c r="G851">
        <v>8</v>
      </c>
      <c r="H851">
        <v>3</v>
      </c>
      <c r="I851" s="2">
        <v>4600</v>
      </c>
      <c r="J851">
        <v>1</v>
      </c>
      <c r="K851">
        <v>120</v>
      </c>
      <c r="L851">
        <v>8</v>
      </c>
      <c r="M851">
        <v>256</v>
      </c>
      <c r="N851">
        <v>6.73</v>
      </c>
      <c r="O851">
        <v>120</v>
      </c>
      <c r="P851">
        <v>3</v>
      </c>
      <c r="Q851" t="s">
        <v>73</v>
      </c>
      <c r="R851">
        <v>50</v>
      </c>
      <c r="S851">
        <v>32</v>
      </c>
      <c r="T851">
        <v>0</v>
      </c>
      <c r="U851">
        <v>3200</v>
      </c>
      <c r="V851">
        <v>1440</v>
      </c>
      <c r="W851" t="str" cm="1">
        <f t="array" ref="W851">_xlfn.IFS(smartphones_data_clean!C851&gt;Quartile!$A$4,"💎 Ultra Premium Brand",smartphones_data_clean!C851&gt;Quartile!$A$3,"🪙 Premium Brand",smartphones_data_clean!C851&gt;Quartile!$A$2,"🔥Affordable Brand",TRUE,"✨ Bronze Brand")</f>
        <v>💎 Ultra Premium Brand</v>
      </c>
      <c r="X851" t="str" cm="1">
        <f t="array" ref="X851">_xlfn.IFS(D851&lt;=Quartile!$D$2,"Low rating",D851&lt;=Quartile!$D$3,"Medium rating",D851&lt;=Quartile!$D$4,"High rating",TRUE,"Extra High Rating")</f>
        <v>Extra High Rating</v>
      </c>
      <c r="Y851">
        <f t="shared" si="26"/>
        <v>992.35</v>
      </c>
      <c r="Z851" s="14">
        <f t="shared" si="27"/>
        <v>1.9461659148852718E-2</v>
      </c>
    </row>
    <row r="852" spans="1:26" x14ac:dyDescent="0.25">
      <c r="A852" t="s">
        <v>923</v>
      </c>
      <c r="B852" t="s">
        <v>930</v>
      </c>
      <c r="C852">
        <v>51880</v>
      </c>
      <c r="D852" s="1">
        <v>8.0019999999999989</v>
      </c>
      <c r="E852">
        <v>1</v>
      </c>
      <c r="F852" t="s">
        <v>72</v>
      </c>
      <c r="G852">
        <v>8</v>
      </c>
      <c r="H852">
        <v>3</v>
      </c>
      <c r="I852" s="2">
        <v>4600</v>
      </c>
      <c r="J852">
        <v>1</v>
      </c>
      <c r="K852">
        <v>120</v>
      </c>
      <c r="L852">
        <v>12</v>
      </c>
      <c r="M852">
        <v>256</v>
      </c>
      <c r="N852">
        <v>6.73</v>
      </c>
      <c r="O852">
        <v>120</v>
      </c>
      <c r="P852">
        <v>3</v>
      </c>
      <c r="Q852" t="s">
        <v>73</v>
      </c>
      <c r="R852">
        <v>50</v>
      </c>
      <c r="S852">
        <v>32</v>
      </c>
      <c r="T852">
        <v>0</v>
      </c>
      <c r="U852">
        <v>3200</v>
      </c>
      <c r="V852">
        <v>1440</v>
      </c>
      <c r="W852" t="str" cm="1">
        <f t="array" ref="W852">_xlfn.IFS(smartphones_data_clean!C852&gt;Quartile!$A$4,"💎 Ultra Premium Brand",smartphones_data_clean!C852&gt;Quartile!$A$3,"🪙 Premium Brand",smartphones_data_clean!C852&gt;Quartile!$A$2,"🔥Affordable Brand",TRUE,"✨ Bronze Brand")</f>
        <v>💎 Ultra Premium Brand</v>
      </c>
      <c r="X852" t="str" cm="1">
        <f t="array" ref="X852">_xlfn.IFS(D852&lt;=Quartile!$D$2,"Low rating",D852&lt;=Quartile!$D$3,"Medium rating",D852&lt;=Quartile!$D$4,"High rating",TRUE,"Extra High Rating")</f>
        <v>High rating</v>
      </c>
      <c r="Y852">
        <f t="shared" si="26"/>
        <v>993.15</v>
      </c>
      <c r="Z852" s="14">
        <f t="shared" si="27"/>
        <v>1.9143215111796452E-2</v>
      </c>
    </row>
    <row r="853" spans="1:26" x14ac:dyDescent="0.25">
      <c r="A853" t="s">
        <v>923</v>
      </c>
      <c r="B853" t="s">
        <v>931</v>
      </c>
      <c r="C853">
        <v>75999</v>
      </c>
      <c r="D853" s="1">
        <v>8.0040816326530617</v>
      </c>
      <c r="E853">
        <v>1</v>
      </c>
      <c r="F853" t="s">
        <v>72</v>
      </c>
      <c r="G853">
        <v>8</v>
      </c>
      <c r="H853">
        <v>3.2</v>
      </c>
      <c r="I853" s="2">
        <v>4800</v>
      </c>
      <c r="J853">
        <v>1</v>
      </c>
      <c r="K853">
        <v>67</v>
      </c>
      <c r="L853">
        <v>12</v>
      </c>
      <c r="M853">
        <v>256</v>
      </c>
      <c r="N853">
        <v>6.73</v>
      </c>
      <c r="O853">
        <v>120</v>
      </c>
      <c r="P853">
        <v>3</v>
      </c>
      <c r="Q853" t="s">
        <v>73</v>
      </c>
      <c r="R853">
        <v>50</v>
      </c>
      <c r="S853">
        <v>20</v>
      </c>
      <c r="T853">
        <v>0</v>
      </c>
      <c r="U853">
        <v>3200</v>
      </c>
      <c r="V853">
        <v>1440</v>
      </c>
      <c r="W853" t="str" cm="1">
        <f t="array" ref="W853">_xlfn.IFS(smartphones_data_clean!C853&gt;Quartile!$A$4,"💎 Ultra Premium Brand",smartphones_data_clean!C853&gt;Quartile!$A$3,"🪙 Premium Brand",smartphones_data_clean!C853&gt;Quartile!$A$2,"🔥Affordable Brand",TRUE,"✨ Bronze Brand")</f>
        <v>💎 Ultra Premium Brand</v>
      </c>
      <c r="X853" t="str" cm="1">
        <f t="array" ref="X853">_xlfn.IFS(D853&lt;=Quartile!$D$2,"Low rating",D853&lt;=Quartile!$D$3,"Medium rating",D853&lt;=Quartile!$D$4,"High rating",TRUE,"Extra High Rating")</f>
        <v>High rating</v>
      </c>
      <c r="Y853">
        <f t="shared" si="26"/>
        <v>1027.9000000000001</v>
      </c>
      <c r="Z853" s="14">
        <f t="shared" si="27"/>
        <v>1.3525177962867934E-2</v>
      </c>
    </row>
    <row r="854" spans="1:26" x14ac:dyDescent="0.25">
      <c r="A854" t="s">
        <v>923</v>
      </c>
      <c r="B854" t="s">
        <v>932</v>
      </c>
      <c r="C854">
        <v>69990</v>
      </c>
      <c r="D854" s="1">
        <v>8</v>
      </c>
      <c r="E854">
        <v>1</v>
      </c>
      <c r="F854" t="s">
        <v>72</v>
      </c>
      <c r="G854">
        <v>8</v>
      </c>
      <c r="H854">
        <v>3.2</v>
      </c>
      <c r="I854" s="2">
        <v>4860</v>
      </c>
      <c r="J854">
        <v>1</v>
      </c>
      <c r="K854">
        <v>67</v>
      </c>
      <c r="L854">
        <v>8</v>
      </c>
      <c r="M854">
        <v>256</v>
      </c>
      <c r="N854">
        <v>6.73</v>
      </c>
      <c r="O854">
        <v>120</v>
      </c>
      <c r="P854">
        <v>3</v>
      </c>
      <c r="Q854" t="s">
        <v>73</v>
      </c>
      <c r="R854">
        <v>50</v>
      </c>
      <c r="S854">
        <v>32</v>
      </c>
      <c r="T854">
        <v>0</v>
      </c>
      <c r="U854">
        <v>3200</v>
      </c>
      <c r="V854">
        <v>1440</v>
      </c>
      <c r="W854" t="str" cm="1">
        <f t="array" ref="W854">_xlfn.IFS(smartphones_data_clean!C854&gt;Quartile!$A$4,"💎 Ultra Premium Brand",smartphones_data_clean!C854&gt;Quartile!$A$3,"🪙 Premium Brand",smartphones_data_clean!C854&gt;Quartile!$A$2,"🔥Affordable Brand",TRUE,"✨ Bronze Brand")</f>
        <v>💎 Ultra Premium Brand</v>
      </c>
      <c r="X854" t="str" cm="1">
        <f t="array" ref="X854">_xlfn.IFS(D854&lt;=Quartile!$D$2,"Low rating",D854&lt;=Quartile!$D$3,"Medium rating",D854&lt;=Quartile!$D$4,"High rating",TRUE,"Extra High Rating")</f>
        <v>High rating</v>
      </c>
      <c r="Y854">
        <f t="shared" si="26"/>
        <v>1039.1000000000001</v>
      </c>
      <c r="Z854" s="14">
        <f t="shared" si="27"/>
        <v>1.4846406629518505E-2</v>
      </c>
    </row>
    <row r="855" spans="1:26" x14ac:dyDescent="0.25">
      <c r="A855" t="s">
        <v>923</v>
      </c>
      <c r="B855" t="s">
        <v>933</v>
      </c>
      <c r="C855">
        <v>48990</v>
      </c>
      <c r="D855" s="1">
        <v>8.6999999999999993</v>
      </c>
      <c r="E855">
        <v>1</v>
      </c>
      <c r="F855" t="s">
        <v>76</v>
      </c>
      <c r="G855">
        <v>8</v>
      </c>
      <c r="H855">
        <v>2.85</v>
      </c>
      <c r="I855" s="2">
        <v>5000</v>
      </c>
      <c r="J855">
        <v>1</v>
      </c>
      <c r="K855">
        <v>120</v>
      </c>
      <c r="L855">
        <v>8</v>
      </c>
      <c r="M855">
        <v>128</v>
      </c>
      <c r="N855">
        <v>6.67</v>
      </c>
      <c r="O855">
        <v>120</v>
      </c>
      <c r="P855">
        <v>3</v>
      </c>
      <c r="Q855" t="s">
        <v>73</v>
      </c>
      <c r="R855">
        <v>108</v>
      </c>
      <c r="S855">
        <v>20</v>
      </c>
      <c r="T855">
        <v>0</v>
      </c>
      <c r="U855">
        <v>2712</v>
      </c>
      <c r="V855">
        <v>1220</v>
      </c>
      <c r="W855" t="str" cm="1">
        <f t="array" ref="W855">_xlfn.IFS(smartphones_data_clean!C855&gt;Quartile!$A$4,"💎 Ultra Premium Brand",smartphones_data_clean!C855&gt;Quartile!$A$3,"🪙 Premium Brand",smartphones_data_clean!C855&gt;Quartile!$A$2,"🔥Affordable Brand",TRUE,"✨ Bronze Brand")</f>
        <v>💎 Ultra Premium Brand</v>
      </c>
      <c r="X855" t="str" cm="1">
        <f t="array" ref="X855">_xlfn.IFS(D855&lt;=Quartile!$D$2,"Low rating",D855&lt;=Quartile!$D$3,"Medium rating",D855&lt;=Quartile!$D$4,"High rating",TRUE,"Extra High Rating")</f>
        <v>Extra High Rating</v>
      </c>
      <c r="Y855">
        <f t="shared" si="26"/>
        <v>1046.7125000000001</v>
      </c>
      <c r="Z855" s="14">
        <f t="shared" si="27"/>
        <v>2.1365839967340275E-2</v>
      </c>
    </row>
    <row r="856" spans="1:26" x14ac:dyDescent="0.25">
      <c r="A856" t="s">
        <v>923</v>
      </c>
      <c r="B856" t="s">
        <v>934</v>
      </c>
      <c r="C856">
        <v>59990</v>
      </c>
      <c r="D856" s="1">
        <v>8.9</v>
      </c>
      <c r="E856">
        <v>1</v>
      </c>
      <c r="F856" t="s">
        <v>72</v>
      </c>
      <c r="G856">
        <v>8</v>
      </c>
      <c r="H856">
        <v>3.2</v>
      </c>
      <c r="I856" s="2">
        <v>5000</v>
      </c>
      <c r="J856">
        <v>1</v>
      </c>
      <c r="K856">
        <v>120</v>
      </c>
      <c r="L856">
        <v>8</v>
      </c>
      <c r="M856">
        <v>128</v>
      </c>
      <c r="N856">
        <v>6.67</v>
      </c>
      <c r="O856">
        <v>120</v>
      </c>
      <c r="P856">
        <v>3</v>
      </c>
      <c r="Q856" t="s">
        <v>73</v>
      </c>
      <c r="R856">
        <v>200</v>
      </c>
      <c r="S856">
        <v>20</v>
      </c>
      <c r="T856">
        <v>0</v>
      </c>
      <c r="U856">
        <v>2712</v>
      </c>
      <c r="V856">
        <v>1220</v>
      </c>
      <c r="W856" t="str" cm="1">
        <f t="array" ref="W856">_xlfn.IFS(smartphones_data_clean!C856&gt;Quartile!$A$4,"💎 Ultra Premium Brand",smartphones_data_clean!C856&gt;Quartile!$A$3,"🪙 Premium Brand",smartphones_data_clean!C856&gt;Quartile!$A$2,"🔥Affordable Brand",TRUE,"✨ Bronze Brand")</f>
        <v>💎 Ultra Premium Brand</v>
      </c>
      <c r="X856" t="str" cm="1">
        <f t="array" ref="X856">_xlfn.IFS(D856&lt;=Quartile!$D$2,"Low rating",D856&lt;=Quartile!$D$3,"Medium rating",D856&lt;=Quartile!$D$4,"High rating",TRUE,"Extra High Rating")</f>
        <v>Extra High Rating</v>
      </c>
      <c r="Y856">
        <f t="shared" si="26"/>
        <v>1046.8</v>
      </c>
      <c r="Z856" s="14">
        <f t="shared" si="27"/>
        <v>1.744957492915486E-2</v>
      </c>
    </row>
    <row r="857" spans="1:26" x14ac:dyDescent="0.25">
      <c r="A857" t="s">
        <v>923</v>
      </c>
      <c r="B857" t="s">
        <v>935</v>
      </c>
      <c r="C857">
        <v>46990</v>
      </c>
      <c r="D857" s="1">
        <v>8.9</v>
      </c>
      <c r="E857">
        <v>1</v>
      </c>
      <c r="F857" t="s">
        <v>72</v>
      </c>
      <c r="G857">
        <v>8</v>
      </c>
      <c r="H857">
        <v>3.2</v>
      </c>
      <c r="I857" s="2">
        <v>4500</v>
      </c>
      <c r="J857">
        <v>1</v>
      </c>
      <c r="K857">
        <v>67</v>
      </c>
      <c r="L857">
        <v>8</v>
      </c>
      <c r="M857">
        <v>128</v>
      </c>
      <c r="N857">
        <v>6.36</v>
      </c>
      <c r="O857">
        <v>120</v>
      </c>
      <c r="P857">
        <v>3</v>
      </c>
      <c r="Q857" t="s">
        <v>73</v>
      </c>
      <c r="R857">
        <v>50</v>
      </c>
      <c r="S857">
        <v>32</v>
      </c>
      <c r="T857">
        <v>0</v>
      </c>
      <c r="U857">
        <v>2400</v>
      </c>
      <c r="V857">
        <v>1080</v>
      </c>
      <c r="W857" t="str" cm="1">
        <f t="array" ref="W857">_xlfn.IFS(smartphones_data_clean!C857&gt;Quartile!$A$4,"💎 Ultra Premium Brand",smartphones_data_clean!C857&gt;Quartile!$A$3,"🪙 Premium Brand",smartphones_data_clean!C857&gt;Quartile!$A$2,"🔥Affordable Brand",TRUE,"✨ Bronze Brand")</f>
        <v>💎 Ultra Premium Brand</v>
      </c>
      <c r="X857" t="str" cm="1">
        <f t="array" ref="X857">_xlfn.IFS(D857&lt;=Quartile!$D$2,"Low rating",D857&lt;=Quartile!$D$3,"Medium rating",D857&lt;=Quartile!$D$4,"High rating",TRUE,"Extra High Rating")</f>
        <v>Extra High Rating</v>
      </c>
      <c r="Y857">
        <f t="shared" si="26"/>
        <v>941.50000000000011</v>
      </c>
      <c r="Z857" s="14">
        <f t="shared" si="27"/>
        <v>2.0036177910193662E-2</v>
      </c>
    </row>
    <row r="858" spans="1:26" x14ac:dyDescent="0.25">
      <c r="A858" t="s">
        <v>923</v>
      </c>
      <c r="B858" t="s">
        <v>936</v>
      </c>
      <c r="C858">
        <v>58990</v>
      </c>
      <c r="D858" s="1">
        <v>8.0227272727272734</v>
      </c>
      <c r="E858">
        <v>1</v>
      </c>
      <c r="F858" t="s">
        <v>72</v>
      </c>
      <c r="G858">
        <v>8</v>
      </c>
      <c r="H858">
        <v>3.2</v>
      </c>
      <c r="I858" s="2">
        <v>4820</v>
      </c>
      <c r="J858">
        <v>1</v>
      </c>
      <c r="K858">
        <v>120</v>
      </c>
      <c r="L858">
        <v>8</v>
      </c>
      <c r="M858">
        <v>128</v>
      </c>
      <c r="N858">
        <v>6.73</v>
      </c>
      <c r="O858">
        <v>120</v>
      </c>
      <c r="P858">
        <v>3</v>
      </c>
      <c r="Q858" t="s">
        <v>73</v>
      </c>
      <c r="R858">
        <v>50.3</v>
      </c>
      <c r="S858">
        <v>32</v>
      </c>
      <c r="T858">
        <v>0</v>
      </c>
      <c r="U858">
        <v>3200</v>
      </c>
      <c r="V858">
        <v>1440</v>
      </c>
      <c r="W858" t="str" cm="1">
        <f t="array" ref="W858">_xlfn.IFS(smartphones_data_clean!C858&gt;Quartile!$A$4,"💎 Ultra Premium Brand",smartphones_data_clean!C858&gt;Quartile!$A$3,"🪙 Premium Brand",smartphones_data_clean!C858&gt;Quartile!$A$2,"🔥Affordable Brand",TRUE,"✨ Bronze Brand")</f>
        <v>💎 Ultra Premium Brand</v>
      </c>
      <c r="X858" t="str" cm="1">
        <f t="array" ref="X858">_xlfn.IFS(D858&lt;=Quartile!$D$2,"Low rating",D858&lt;=Quartile!$D$3,"Medium rating",D858&lt;=Quartile!$D$4,"High rating",TRUE,"Extra High Rating")</f>
        <v>High rating</v>
      </c>
      <c r="Y858">
        <f t="shared" si="26"/>
        <v>1010.8000000000001</v>
      </c>
      <c r="Z858" s="14">
        <f t="shared" si="27"/>
        <v>1.7135107645363624E-2</v>
      </c>
    </row>
    <row r="859" spans="1:26" x14ac:dyDescent="0.25">
      <c r="A859" t="s">
        <v>923</v>
      </c>
      <c r="B859" t="s">
        <v>937</v>
      </c>
      <c r="C859">
        <v>71999</v>
      </c>
      <c r="D859" s="1">
        <v>8.0255813953488371</v>
      </c>
      <c r="E859">
        <v>1</v>
      </c>
      <c r="F859" t="s">
        <v>72</v>
      </c>
      <c r="G859">
        <v>8</v>
      </c>
      <c r="H859">
        <v>3.2</v>
      </c>
      <c r="I859" s="2">
        <v>5000</v>
      </c>
      <c r="J859">
        <v>1</v>
      </c>
      <c r="K859">
        <v>120</v>
      </c>
      <c r="L859">
        <v>12</v>
      </c>
      <c r="M859">
        <v>256</v>
      </c>
      <c r="N859">
        <v>6.6</v>
      </c>
      <c r="O859">
        <v>120</v>
      </c>
      <c r="P859">
        <v>4</v>
      </c>
      <c r="Q859" t="s">
        <v>73</v>
      </c>
      <c r="R859">
        <v>108</v>
      </c>
      <c r="S859">
        <v>32</v>
      </c>
      <c r="T859">
        <v>0</v>
      </c>
      <c r="U859">
        <v>3200</v>
      </c>
      <c r="V859">
        <v>1440</v>
      </c>
      <c r="W859" t="str" cm="1">
        <f t="array" ref="W859">_xlfn.IFS(smartphones_data_clean!C859&gt;Quartile!$A$4,"💎 Ultra Premium Brand",smartphones_data_clean!C859&gt;Quartile!$A$3,"🪙 Premium Brand",smartphones_data_clean!C859&gt;Quartile!$A$2,"🔥Affordable Brand",TRUE,"✨ Bronze Brand")</f>
        <v>💎 Ultra Premium Brand</v>
      </c>
      <c r="X859" t="str" cm="1">
        <f t="array" ref="X859">_xlfn.IFS(D859&lt;=Quartile!$D$2,"Low rating",D859&lt;=Quartile!$D$3,"Medium rating",D859&lt;=Quartile!$D$4,"High rating",TRUE,"Extra High Rating")</f>
        <v>High rating</v>
      </c>
      <c r="Y859">
        <f t="shared" si="26"/>
        <v>1073.2</v>
      </c>
      <c r="Z859" s="14">
        <f t="shared" si="27"/>
        <v>1.4905762580035835E-2</v>
      </c>
    </row>
    <row r="860" spans="1:26" x14ac:dyDescent="0.25">
      <c r="A860" t="s">
        <v>923</v>
      </c>
      <c r="B860" t="s">
        <v>938</v>
      </c>
      <c r="C860">
        <v>54999</v>
      </c>
      <c r="D860" s="1">
        <v>8.9</v>
      </c>
      <c r="E860">
        <v>1</v>
      </c>
      <c r="F860" t="s">
        <v>72</v>
      </c>
      <c r="G860">
        <v>8</v>
      </c>
      <c r="H860">
        <v>3.2</v>
      </c>
      <c r="I860" s="2">
        <v>5000</v>
      </c>
      <c r="J860">
        <v>1</v>
      </c>
      <c r="K860">
        <v>67</v>
      </c>
      <c r="L860">
        <v>12</v>
      </c>
      <c r="M860">
        <v>256</v>
      </c>
      <c r="N860">
        <v>6.43</v>
      </c>
      <c r="O860">
        <v>120</v>
      </c>
      <c r="P860">
        <v>3</v>
      </c>
      <c r="Q860" t="s">
        <v>73</v>
      </c>
      <c r="R860">
        <v>50</v>
      </c>
      <c r="S860">
        <v>32</v>
      </c>
      <c r="T860">
        <v>0</v>
      </c>
      <c r="U860">
        <v>3200</v>
      </c>
      <c r="V860">
        <v>1440</v>
      </c>
      <c r="W860" t="str" cm="1">
        <f t="array" ref="W860">_xlfn.IFS(smartphones_data_clean!C860&gt;Quartile!$A$4,"💎 Ultra Premium Brand",smartphones_data_clean!C860&gt;Quartile!$A$3,"🪙 Premium Brand",smartphones_data_clean!C860&gt;Quartile!$A$2,"🔥Affordable Brand",TRUE,"✨ Bronze Brand")</f>
        <v>💎 Ultra Premium Brand</v>
      </c>
      <c r="X860" t="str" cm="1">
        <f t="array" ref="X860">_xlfn.IFS(D860&lt;=Quartile!$D$2,"Low rating",D860&lt;=Quartile!$D$3,"Medium rating",D860&lt;=Quartile!$D$4,"High rating",TRUE,"Extra High Rating")</f>
        <v>Extra High Rating</v>
      </c>
      <c r="Y860">
        <f t="shared" si="26"/>
        <v>1067.9000000000001</v>
      </c>
      <c r="Z860" s="14">
        <f t="shared" si="27"/>
        <v>1.9416716667575776E-2</v>
      </c>
    </row>
    <row r="861" spans="1:26" x14ac:dyDescent="0.25">
      <c r="A861" t="s">
        <v>923</v>
      </c>
      <c r="B861" t="s">
        <v>939</v>
      </c>
      <c r="C861">
        <v>29999</v>
      </c>
      <c r="D861" s="1">
        <v>8.5</v>
      </c>
      <c r="E861">
        <v>1</v>
      </c>
      <c r="F861" t="s">
        <v>72</v>
      </c>
      <c r="G861">
        <v>8</v>
      </c>
      <c r="H861">
        <v>2.4</v>
      </c>
      <c r="I861" s="2">
        <v>4500</v>
      </c>
      <c r="J861">
        <v>1</v>
      </c>
      <c r="K861">
        <v>67</v>
      </c>
      <c r="L861">
        <v>8</v>
      </c>
      <c r="M861">
        <v>128</v>
      </c>
      <c r="N861">
        <v>6.55</v>
      </c>
      <c r="O861">
        <v>120</v>
      </c>
      <c r="P861">
        <v>3</v>
      </c>
      <c r="Q861" t="s">
        <v>73</v>
      </c>
      <c r="R861">
        <v>50</v>
      </c>
      <c r="S861">
        <v>32</v>
      </c>
      <c r="T861">
        <v>0</v>
      </c>
      <c r="U861">
        <v>2400</v>
      </c>
      <c r="V861">
        <v>1080</v>
      </c>
      <c r="W861" t="str" cm="1">
        <f t="array" ref="W861">_xlfn.IFS(smartphones_data_clean!C861&gt;Quartile!$A$4,"💎 Ultra Premium Brand",smartphones_data_clean!C861&gt;Quartile!$A$3,"🪙 Premium Brand",smartphones_data_clean!C861&gt;Quartile!$A$2,"🔥Affordable Brand",TRUE,"✨ Bronze Brand")</f>
        <v>🪙 Premium Brand</v>
      </c>
      <c r="X861" t="str" cm="1">
        <f t="array" ref="X861">_xlfn.IFS(D861&lt;=Quartile!$D$2,"Low rating",D861&lt;=Quartile!$D$3,"Medium rating",D861&lt;=Quartile!$D$4,"High rating",TRUE,"Extra High Rating")</f>
        <v>Extra High Rating</v>
      </c>
      <c r="Y861">
        <f t="shared" si="26"/>
        <v>941.30000000000007</v>
      </c>
      <c r="Z861" s="14">
        <f t="shared" si="27"/>
        <v>3.137771259041968E-2</v>
      </c>
    </row>
    <row r="862" spans="1:26" x14ac:dyDescent="0.25">
      <c r="A862" t="s">
        <v>923</v>
      </c>
      <c r="B862" t="s">
        <v>940</v>
      </c>
      <c r="C862">
        <v>32990</v>
      </c>
      <c r="D862" s="1">
        <v>8.6</v>
      </c>
      <c r="E862">
        <v>1</v>
      </c>
      <c r="F862" t="s">
        <v>76</v>
      </c>
      <c r="G862">
        <v>8</v>
      </c>
      <c r="H862">
        <v>3.1</v>
      </c>
      <c r="I862" s="2">
        <v>5000</v>
      </c>
      <c r="J862">
        <v>1</v>
      </c>
      <c r="K862">
        <v>80</v>
      </c>
      <c r="L862">
        <v>8</v>
      </c>
      <c r="M862">
        <v>256</v>
      </c>
      <c r="N862">
        <v>6.7</v>
      </c>
      <c r="O862">
        <v>120</v>
      </c>
      <c r="P862">
        <v>3</v>
      </c>
      <c r="Q862" t="s">
        <v>73</v>
      </c>
      <c r="R862">
        <v>64</v>
      </c>
      <c r="S862">
        <v>32</v>
      </c>
      <c r="T862">
        <v>0</v>
      </c>
      <c r="U862">
        <v>2400</v>
      </c>
      <c r="V862">
        <v>1080</v>
      </c>
      <c r="W862" t="str" cm="1">
        <f t="array" ref="W862">_xlfn.IFS(smartphones_data_clean!C862&gt;Quartile!$A$4,"💎 Ultra Premium Brand",smartphones_data_clean!C862&gt;Quartile!$A$3,"🪙 Premium Brand",smartphones_data_clean!C862&gt;Quartile!$A$2,"🔥Affordable Brand",TRUE,"✨ Bronze Brand")</f>
        <v>🪙 Premium Brand</v>
      </c>
      <c r="X862" t="str" cm="1">
        <f t="array" ref="X862">_xlfn.IFS(D862&lt;=Quartile!$D$2,"Low rating",D862&lt;=Quartile!$D$3,"Medium rating",D862&lt;=Quartile!$D$4,"High rating",TRUE,"Extra High Rating")</f>
        <v>Extra High Rating</v>
      </c>
      <c r="Y862">
        <f t="shared" si="26"/>
        <v>1068.375</v>
      </c>
      <c r="Z862" s="14">
        <f t="shared" si="27"/>
        <v>3.238481357987269E-2</v>
      </c>
    </row>
    <row r="863" spans="1:26" x14ac:dyDescent="0.25">
      <c r="A863" t="s">
        <v>923</v>
      </c>
      <c r="B863" t="s">
        <v>941</v>
      </c>
      <c r="C863">
        <v>54999</v>
      </c>
      <c r="D863" s="1">
        <v>8.8000000000000007</v>
      </c>
      <c r="E863">
        <v>1</v>
      </c>
      <c r="F863" t="s">
        <v>72</v>
      </c>
      <c r="G863">
        <v>8</v>
      </c>
      <c r="H863">
        <v>2.84</v>
      </c>
      <c r="I863" s="2">
        <v>4780</v>
      </c>
      <c r="J863">
        <v>1</v>
      </c>
      <c r="K863">
        <v>30</v>
      </c>
      <c r="L863">
        <v>8</v>
      </c>
      <c r="M863">
        <v>256</v>
      </c>
      <c r="N863">
        <v>6.67</v>
      </c>
      <c r="O863">
        <v>90</v>
      </c>
      <c r="P863">
        <v>4</v>
      </c>
      <c r="Q863" t="s">
        <v>73</v>
      </c>
      <c r="R863">
        <v>108</v>
      </c>
      <c r="S863">
        <v>20</v>
      </c>
      <c r="T863">
        <v>0</v>
      </c>
      <c r="U863">
        <v>2340</v>
      </c>
      <c r="V863">
        <v>1080</v>
      </c>
      <c r="W863" t="str" cm="1">
        <f t="array" ref="W863">_xlfn.IFS(smartphones_data_clean!C863&gt;Quartile!$A$4,"💎 Ultra Premium Brand",smartphones_data_clean!C863&gt;Quartile!$A$3,"🪙 Premium Brand",smartphones_data_clean!C863&gt;Quartile!$A$2,"🔥Affordable Brand",TRUE,"✨ Bronze Brand")</f>
        <v>💎 Ultra Premium Brand</v>
      </c>
      <c r="X863" t="str" cm="1">
        <f t="array" ref="X863">_xlfn.IFS(D863&lt;=Quartile!$D$2,"Low rating",D863&lt;=Quartile!$D$3,"Medium rating",D863&lt;=Quartile!$D$4,"High rating",TRUE,"Extra High Rating")</f>
        <v>Extra High Rating</v>
      </c>
      <c r="Y863">
        <f t="shared" si="26"/>
        <v>1017.8100000000001</v>
      </c>
      <c r="Z863" s="14">
        <f t="shared" si="27"/>
        <v>1.8505972835869744E-2</v>
      </c>
    </row>
    <row r="864" spans="1:26" x14ac:dyDescent="0.25">
      <c r="A864" t="s">
        <v>923</v>
      </c>
      <c r="B864" t="s">
        <v>942</v>
      </c>
      <c r="C864">
        <v>23500</v>
      </c>
      <c r="D864" s="1">
        <v>8</v>
      </c>
      <c r="E864">
        <v>1</v>
      </c>
      <c r="F864" t="s">
        <v>72</v>
      </c>
      <c r="G864">
        <v>8</v>
      </c>
      <c r="H864">
        <v>2.84</v>
      </c>
      <c r="I864" s="2">
        <v>5000</v>
      </c>
      <c r="J864">
        <v>1</v>
      </c>
      <c r="K864">
        <v>33</v>
      </c>
      <c r="L864">
        <v>6</v>
      </c>
      <c r="M864">
        <v>128</v>
      </c>
      <c r="N864">
        <v>6.67</v>
      </c>
      <c r="O864">
        <v>144</v>
      </c>
      <c r="P864">
        <v>3</v>
      </c>
      <c r="Q864" t="s">
        <v>73</v>
      </c>
      <c r="R864">
        <v>64</v>
      </c>
      <c r="S864">
        <v>20</v>
      </c>
      <c r="T864">
        <v>0</v>
      </c>
      <c r="U864">
        <v>1080</v>
      </c>
      <c r="V864">
        <v>2400</v>
      </c>
      <c r="W864" t="str" cm="1">
        <f t="array" ref="W864">_xlfn.IFS(smartphones_data_clean!C864&gt;Quartile!$A$4,"💎 Ultra Premium Brand",smartphones_data_clean!C864&gt;Quartile!$A$3,"🪙 Premium Brand",smartphones_data_clean!C864&gt;Quartile!$A$2,"🔥Affordable Brand",TRUE,"✨ Bronze Brand")</f>
        <v>🪙 Premium Brand</v>
      </c>
      <c r="X864" t="str" cm="1">
        <f t="array" ref="X864">_xlfn.IFS(D864&lt;=Quartile!$D$2,"Low rating",D864&lt;=Quartile!$D$3,"Medium rating",D864&lt;=Quartile!$D$4,"High rating",TRUE,"Extra High Rating")</f>
        <v>High rating</v>
      </c>
      <c r="Y864">
        <f t="shared" si="26"/>
        <v>1038.81</v>
      </c>
      <c r="Z864" s="14">
        <f t="shared" si="27"/>
        <v>4.4204680851063827E-2</v>
      </c>
    </row>
    <row r="865" spans="1:26" x14ac:dyDescent="0.25">
      <c r="A865" t="s">
        <v>923</v>
      </c>
      <c r="B865" t="s">
        <v>943</v>
      </c>
      <c r="C865">
        <v>29999</v>
      </c>
      <c r="D865" s="1">
        <v>8.6</v>
      </c>
      <c r="E865">
        <v>1</v>
      </c>
      <c r="F865" t="s">
        <v>72</v>
      </c>
      <c r="G865">
        <v>8</v>
      </c>
      <c r="H865">
        <v>2.84</v>
      </c>
      <c r="I865" s="2">
        <v>5000</v>
      </c>
      <c r="J865">
        <v>1</v>
      </c>
      <c r="K865">
        <v>33</v>
      </c>
      <c r="L865">
        <v>8</v>
      </c>
      <c r="M865">
        <v>128</v>
      </c>
      <c r="N865">
        <v>6.67</v>
      </c>
      <c r="O865">
        <v>144</v>
      </c>
      <c r="P865">
        <v>3</v>
      </c>
      <c r="Q865" t="s">
        <v>73</v>
      </c>
      <c r="R865">
        <v>108</v>
      </c>
      <c r="S865">
        <v>20</v>
      </c>
      <c r="T865">
        <v>0</v>
      </c>
      <c r="U865">
        <v>2400</v>
      </c>
      <c r="V865">
        <v>1080</v>
      </c>
      <c r="W865" t="str" cm="1">
        <f t="array" ref="W865">_xlfn.IFS(smartphones_data_clean!C865&gt;Quartile!$A$4,"💎 Ultra Premium Brand",smartphones_data_clean!C865&gt;Quartile!$A$3,"🪙 Premium Brand",smartphones_data_clean!C865&gt;Quartile!$A$2,"🔥Affordable Brand",TRUE,"✨ Bronze Brand")</f>
        <v>🪙 Premium Brand</v>
      </c>
      <c r="X865" t="str" cm="1">
        <f t="array" ref="X865">_xlfn.IFS(D865&lt;=Quartile!$D$2,"Low rating",D865&lt;=Quartile!$D$3,"Medium rating",D865&lt;=Quartile!$D$4,"High rating",TRUE,"Extra High Rating")</f>
        <v>Extra High Rating</v>
      </c>
      <c r="Y865">
        <f t="shared" si="26"/>
        <v>1039.21</v>
      </c>
      <c r="Z865" s="14">
        <f t="shared" si="27"/>
        <v>3.4641488049601654E-2</v>
      </c>
    </row>
    <row r="866" spans="1:26" x14ac:dyDescent="0.25">
      <c r="A866" t="s">
        <v>923</v>
      </c>
      <c r="B866" t="s">
        <v>944</v>
      </c>
      <c r="C866">
        <v>18699</v>
      </c>
      <c r="D866" s="1">
        <v>8.1999999999999993</v>
      </c>
      <c r="E866">
        <v>0</v>
      </c>
      <c r="F866" t="s">
        <v>72</v>
      </c>
      <c r="G866">
        <v>8</v>
      </c>
      <c r="H866">
        <v>2.2999999999999998</v>
      </c>
      <c r="I866" s="2">
        <v>4250</v>
      </c>
      <c r="J866">
        <v>1</v>
      </c>
      <c r="K866">
        <v>33</v>
      </c>
      <c r="L866">
        <v>8</v>
      </c>
      <c r="M866">
        <v>128</v>
      </c>
      <c r="N866">
        <v>6.55</v>
      </c>
      <c r="O866">
        <v>90</v>
      </c>
      <c r="P866">
        <v>3</v>
      </c>
      <c r="Q866" t="s">
        <v>73</v>
      </c>
      <c r="R866">
        <v>64</v>
      </c>
      <c r="S866">
        <v>16</v>
      </c>
      <c r="T866">
        <v>1</v>
      </c>
      <c r="U866">
        <v>2400</v>
      </c>
      <c r="V866">
        <v>1080</v>
      </c>
      <c r="W866" t="str" cm="1">
        <f t="array" ref="W866">_xlfn.IFS(smartphones_data_clean!C866&gt;Quartile!$A$4,"💎 Ultra Premium Brand",smartphones_data_clean!C866&gt;Quartile!$A$3,"🪙 Premium Brand",smartphones_data_clean!C866&gt;Quartile!$A$2,"🔥Affordable Brand",TRUE,"✨ Bronze Brand")</f>
        <v>🔥Affordable Brand</v>
      </c>
      <c r="X866" t="str" cm="1">
        <f t="array" ref="X866">_xlfn.IFS(D866&lt;=Quartile!$D$2,"Low rating",D866&lt;=Quartile!$D$3,"Medium rating",D866&lt;=Quartile!$D$4,"High rating",TRUE,"Extra High Rating")</f>
        <v>High rating</v>
      </c>
      <c r="Y866">
        <f t="shared" si="26"/>
        <v>886.375</v>
      </c>
      <c r="Z866" s="14">
        <f t="shared" si="27"/>
        <v>4.7402267500935881E-2</v>
      </c>
    </row>
    <row r="867" spans="1:26" x14ac:dyDescent="0.25">
      <c r="A867" t="s">
        <v>923</v>
      </c>
      <c r="B867" t="s">
        <v>945</v>
      </c>
      <c r="C867">
        <v>21890</v>
      </c>
      <c r="D867" s="1">
        <v>8.3000000000000007</v>
      </c>
      <c r="E867">
        <v>1</v>
      </c>
      <c r="F867" t="s">
        <v>72</v>
      </c>
      <c r="G867">
        <v>8</v>
      </c>
      <c r="H867">
        <v>2.4</v>
      </c>
      <c r="I867" s="2">
        <v>4250</v>
      </c>
      <c r="J867">
        <v>1</v>
      </c>
      <c r="K867">
        <v>33</v>
      </c>
      <c r="L867">
        <v>6</v>
      </c>
      <c r="M867">
        <v>128</v>
      </c>
      <c r="N867">
        <v>6.55</v>
      </c>
      <c r="O867">
        <v>90</v>
      </c>
      <c r="P867">
        <v>3</v>
      </c>
      <c r="Q867" t="s">
        <v>73</v>
      </c>
      <c r="R867">
        <v>64</v>
      </c>
      <c r="S867">
        <v>20</v>
      </c>
      <c r="T867">
        <v>1</v>
      </c>
      <c r="U867">
        <v>2400</v>
      </c>
      <c r="V867">
        <v>1080</v>
      </c>
      <c r="W867" t="str" cm="1">
        <f t="array" ref="W867">_xlfn.IFS(smartphones_data_clean!C867&gt;Quartile!$A$4,"💎 Ultra Premium Brand",smartphones_data_clean!C867&gt;Quartile!$A$3,"🪙 Premium Brand",smartphones_data_clean!C867&gt;Quartile!$A$2,"🔥Affordable Brand",TRUE,"✨ Bronze Brand")</f>
        <v>🪙 Premium Brand</v>
      </c>
      <c r="X867" t="str" cm="1">
        <f t="array" ref="X867">_xlfn.IFS(D867&lt;=Quartile!$D$2,"Low rating",D867&lt;=Quartile!$D$3,"Medium rating",D867&lt;=Quartile!$D$4,"High rating",TRUE,"Extra High Rating")</f>
        <v>High rating</v>
      </c>
      <c r="Y867">
        <f t="shared" si="26"/>
        <v>886</v>
      </c>
      <c r="Z867" s="14">
        <f t="shared" si="27"/>
        <v>4.0475102786660576E-2</v>
      </c>
    </row>
    <row r="868" spans="1:26" x14ac:dyDescent="0.25">
      <c r="A868" t="s">
        <v>923</v>
      </c>
      <c r="B868" t="s">
        <v>946</v>
      </c>
      <c r="C868">
        <v>22999</v>
      </c>
      <c r="D868" s="1">
        <v>8.6</v>
      </c>
      <c r="E868">
        <v>1</v>
      </c>
      <c r="F868" t="s">
        <v>72</v>
      </c>
      <c r="G868">
        <v>8</v>
      </c>
      <c r="H868">
        <v>2.4</v>
      </c>
      <c r="I868" s="2">
        <v>4250</v>
      </c>
      <c r="J868">
        <v>1</v>
      </c>
      <c r="K868">
        <v>33</v>
      </c>
      <c r="L868">
        <v>8</v>
      </c>
      <c r="M868">
        <v>128</v>
      </c>
      <c r="N868">
        <v>6.55</v>
      </c>
      <c r="O868">
        <v>90</v>
      </c>
      <c r="P868">
        <v>3</v>
      </c>
      <c r="Q868" t="s">
        <v>73</v>
      </c>
      <c r="R868">
        <v>64</v>
      </c>
      <c r="S868">
        <v>20</v>
      </c>
      <c r="T868">
        <v>1</v>
      </c>
      <c r="U868">
        <v>2400</v>
      </c>
      <c r="V868">
        <v>1080</v>
      </c>
      <c r="W868" t="str" cm="1">
        <f t="array" ref="W868">_xlfn.IFS(smartphones_data_clean!C868&gt;Quartile!$A$4,"💎 Ultra Premium Brand",smartphones_data_clean!C868&gt;Quartile!$A$3,"🪙 Premium Brand",smartphones_data_clean!C868&gt;Quartile!$A$2,"🔥Affordable Brand",TRUE,"✨ Bronze Brand")</f>
        <v>🪙 Premium Brand</v>
      </c>
      <c r="X868" t="str" cm="1">
        <f t="array" ref="X868">_xlfn.IFS(D868&lt;=Quartile!$D$2,"Low rating",D868&lt;=Quartile!$D$3,"Medium rating",D868&lt;=Quartile!$D$4,"High rating",TRUE,"Extra High Rating")</f>
        <v>Extra High Rating</v>
      </c>
      <c r="Y868">
        <f t="shared" si="26"/>
        <v>886.4</v>
      </c>
      <c r="Z868" s="14">
        <f t="shared" si="27"/>
        <v>3.8540806122005306E-2</v>
      </c>
    </row>
    <row r="869" spans="1:26" x14ac:dyDescent="0.25">
      <c r="A869" t="s">
        <v>923</v>
      </c>
      <c r="B869" t="s">
        <v>947</v>
      </c>
      <c r="C869">
        <v>23499</v>
      </c>
      <c r="D869" s="1">
        <v>8.1</v>
      </c>
      <c r="E869">
        <v>1</v>
      </c>
      <c r="F869" t="s">
        <v>76</v>
      </c>
      <c r="G869">
        <v>8</v>
      </c>
      <c r="H869">
        <v>2.5</v>
      </c>
      <c r="I869" s="2">
        <v>5160</v>
      </c>
      <c r="J869">
        <v>1</v>
      </c>
      <c r="K869">
        <v>67</v>
      </c>
      <c r="L869">
        <v>6</v>
      </c>
      <c r="M869">
        <v>128</v>
      </c>
      <c r="N869">
        <v>6.67</v>
      </c>
      <c r="O869">
        <v>120</v>
      </c>
      <c r="P869">
        <v>3</v>
      </c>
      <c r="Q869" t="s">
        <v>73</v>
      </c>
      <c r="R869">
        <v>108</v>
      </c>
      <c r="S869">
        <v>16</v>
      </c>
      <c r="T869">
        <v>1</v>
      </c>
      <c r="U869">
        <v>1080</v>
      </c>
      <c r="V869">
        <v>2400</v>
      </c>
      <c r="W869" t="str" cm="1">
        <f t="array" ref="W869">_xlfn.IFS(smartphones_data_clean!C869&gt;Quartile!$A$4,"💎 Ultra Premium Brand",smartphones_data_clean!C869&gt;Quartile!$A$3,"🪙 Premium Brand",smartphones_data_clean!C869&gt;Quartile!$A$2,"🔥Affordable Brand",TRUE,"✨ Bronze Brand")</f>
        <v>🪙 Premium Brand</v>
      </c>
      <c r="X869" t="str" cm="1">
        <f t="array" ref="X869">_xlfn.IFS(D869&lt;=Quartile!$D$2,"Low rating",D869&lt;=Quartile!$D$3,"Medium rating",D869&lt;=Quartile!$D$4,"High rating",TRUE,"Extra High Rating")</f>
        <v>High rating</v>
      </c>
      <c r="Y869">
        <f t="shared" si="26"/>
        <v>1072.925</v>
      </c>
      <c r="Z869" s="14">
        <f t="shared" si="27"/>
        <v>4.5658325886207919E-2</v>
      </c>
    </row>
    <row r="870" spans="1:26" x14ac:dyDescent="0.25">
      <c r="A870" t="s">
        <v>923</v>
      </c>
      <c r="B870" t="s">
        <v>948</v>
      </c>
      <c r="C870">
        <v>34990</v>
      </c>
      <c r="D870" s="1">
        <v>8.6</v>
      </c>
      <c r="E870">
        <v>1</v>
      </c>
      <c r="F870" t="s">
        <v>72</v>
      </c>
      <c r="G870">
        <v>8</v>
      </c>
      <c r="H870">
        <v>2.84</v>
      </c>
      <c r="I870" s="2">
        <v>5000</v>
      </c>
      <c r="J870">
        <v>1</v>
      </c>
      <c r="K870">
        <v>120</v>
      </c>
      <c r="L870">
        <v>8</v>
      </c>
      <c r="M870">
        <v>128</v>
      </c>
      <c r="N870">
        <v>6.67</v>
      </c>
      <c r="O870">
        <v>120</v>
      </c>
      <c r="P870">
        <v>3</v>
      </c>
      <c r="Q870" t="s">
        <v>73</v>
      </c>
      <c r="R870">
        <v>108</v>
      </c>
      <c r="S870">
        <v>16</v>
      </c>
      <c r="T870">
        <v>0</v>
      </c>
      <c r="U870">
        <v>2400</v>
      </c>
      <c r="V870">
        <v>1080</v>
      </c>
      <c r="W870" t="str" cm="1">
        <f t="array" ref="W870">_xlfn.IFS(smartphones_data_clean!C870&gt;Quartile!$A$4,"💎 Ultra Premium Brand",smartphones_data_clean!C870&gt;Quartile!$A$3,"🪙 Premium Brand",smartphones_data_clean!C870&gt;Quartile!$A$2,"🔥Affordable Brand",TRUE,"✨ Bronze Brand")</f>
        <v>🪙 Premium Brand</v>
      </c>
      <c r="X870" t="str" cm="1">
        <f t="array" ref="X870">_xlfn.IFS(D870&lt;=Quartile!$D$2,"Low rating",D870&lt;=Quartile!$D$3,"Medium rating",D870&lt;=Quartile!$D$4,"High rating",TRUE,"Extra High Rating")</f>
        <v>Extra High Rating</v>
      </c>
      <c r="Y870">
        <f t="shared" si="26"/>
        <v>1046.71</v>
      </c>
      <c r="Z870" s="14">
        <f t="shared" si="27"/>
        <v>2.9914547013432411E-2</v>
      </c>
    </row>
    <row r="871" spans="1:26" x14ac:dyDescent="0.25">
      <c r="A871" t="s">
        <v>923</v>
      </c>
      <c r="B871" t="s">
        <v>949</v>
      </c>
      <c r="C871">
        <v>23890</v>
      </c>
      <c r="D871" s="1">
        <v>8</v>
      </c>
      <c r="E871">
        <v>1</v>
      </c>
      <c r="F871" t="s">
        <v>72</v>
      </c>
      <c r="G871">
        <v>8</v>
      </c>
      <c r="H871">
        <v>3.2</v>
      </c>
      <c r="I871" s="2">
        <v>4520</v>
      </c>
      <c r="J871">
        <v>1</v>
      </c>
      <c r="K871">
        <v>33</v>
      </c>
      <c r="L871">
        <v>6</v>
      </c>
      <c r="M871">
        <v>128</v>
      </c>
      <c r="N871">
        <v>6.67</v>
      </c>
      <c r="O871">
        <v>120</v>
      </c>
      <c r="P871">
        <v>3</v>
      </c>
      <c r="Q871" t="s">
        <v>73</v>
      </c>
      <c r="R871">
        <v>48</v>
      </c>
      <c r="S871">
        <v>20</v>
      </c>
      <c r="T871">
        <v>0</v>
      </c>
      <c r="U871">
        <v>2400</v>
      </c>
      <c r="V871">
        <v>1080</v>
      </c>
      <c r="W871" t="str" cm="1">
        <f t="array" ref="W871">_xlfn.IFS(smartphones_data_clean!C871&gt;Quartile!$A$4,"💎 Ultra Premium Brand",smartphones_data_clean!C871&gt;Quartile!$A$3,"🪙 Premium Brand",smartphones_data_clean!C871&gt;Quartile!$A$2,"🔥Affordable Brand",TRUE,"✨ Bronze Brand")</f>
        <v>🪙 Premium Brand</v>
      </c>
      <c r="X871" t="str" cm="1">
        <f t="array" ref="X871">_xlfn.IFS(D871&lt;=Quartile!$D$2,"Low rating",D871&lt;=Quartile!$D$3,"Medium rating",D871&lt;=Quartile!$D$4,"High rating",TRUE,"Extra High Rating")</f>
        <v>High rating</v>
      </c>
      <c r="Y871">
        <f t="shared" si="26"/>
        <v>941.7</v>
      </c>
      <c r="Z871" s="14">
        <f t="shared" si="27"/>
        <v>3.9418166596902469E-2</v>
      </c>
    </row>
    <row r="872" spans="1:26" x14ac:dyDescent="0.25">
      <c r="A872" t="s">
        <v>923</v>
      </c>
      <c r="B872" t="s">
        <v>950</v>
      </c>
      <c r="C872">
        <v>25990</v>
      </c>
      <c r="D872" s="1">
        <v>8.3000000000000007</v>
      </c>
      <c r="E872">
        <v>1</v>
      </c>
      <c r="F872" t="s">
        <v>72</v>
      </c>
      <c r="G872">
        <v>8</v>
      </c>
      <c r="H872">
        <v>3.2</v>
      </c>
      <c r="I872" s="2">
        <v>4520</v>
      </c>
      <c r="J872">
        <v>1</v>
      </c>
      <c r="K872">
        <v>33</v>
      </c>
      <c r="L872">
        <v>8</v>
      </c>
      <c r="M872">
        <v>128</v>
      </c>
      <c r="N872">
        <v>6.67</v>
      </c>
      <c r="O872">
        <v>120</v>
      </c>
      <c r="P872">
        <v>3</v>
      </c>
      <c r="Q872" t="s">
        <v>73</v>
      </c>
      <c r="R872">
        <v>48</v>
      </c>
      <c r="S872">
        <v>20</v>
      </c>
      <c r="T872">
        <v>0</v>
      </c>
      <c r="U872">
        <v>2400</v>
      </c>
      <c r="V872">
        <v>1080</v>
      </c>
      <c r="W872" t="str" cm="1">
        <f t="array" ref="W872">_xlfn.IFS(smartphones_data_clean!C872&gt;Quartile!$A$4,"💎 Ultra Premium Brand",smartphones_data_clean!C872&gt;Quartile!$A$3,"🪙 Premium Brand",smartphones_data_clean!C872&gt;Quartile!$A$2,"🔥Affordable Brand",TRUE,"✨ Bronze Brand")</f>
        <v>🪙 Premium Brand</v>
      </c>
      <c r="X872" t="str" cm="1">
        <f t="array" ref="X872">_xlfn.IFS(D872&lt;=Quartile!$D$2,"Low rating",D872&lt;=Quartile!$D$3,"Medium rating",D872&lt;=Quartile!$D$4,"High rating",TRUE,"Extra High Rating")</f>
        <v>High rating</v>
      </c>
      <c r="Y872">
        <f t="shared" si="26"/>
        <v>942.1</v>
      </c>
      <c r="Z872" s="14">
        <f t="shared" si="27"/>
        <v>3.6248557137360526E-2</v>
      </c>
    </row>
    <row r="873" spans="1:26" x14ac:dyDescent="0.25">
      <c r="A873" t="s">
        <v>923</v>
      </c>
      <c r="B873" t="s">
        <v>951</v>
      </c>
      <c r="C873">
        <v>30990</v>
      </c>
      <c r="D873" s="1">
        <v>8.5</v>
      </c>
      <c r="E873">
        <v>1</v>
      </c>
      <c r="F873" t="s">
        <v>72</v>
      </c>
      <c r="G873">
        <v>8</v>
      </c>
      <c r="H873">
        <v>2.84</v>
      </c>
      <c r="I873" s="2">
        <v>4520</v>
      </c>
      <c r="J873">
        <v>1</v>
      </c>
      <c r="K873">
        <v>33</v>
      </c>
      <c r="L873">
        <v>8</v>
      </c>
      <c r="M873">
        <v>128</v>
      </c>
      <c r="N873">
        <v>6.67</v>
      </c>
      <c r="O873">
        <v>120</v>
      </c>
      <c r="P873">
        <v>3</v>
      </c>
      <c r="Q873" t="s">
        <v>73</v>
      </c>
      <c r="R873">
        <v>108</v>
      </c>
      <c r="S873">
        <v>20</v>
      </c>
      <c r="T873">
        <v>0</v>
      </c>
      <c r="U873">
        <v>2400</v>
      </c>
      <c r="V873">
        <v>1080</v>
      </c>
      <c r="W873" t="str" cm="1">
        <f t="array" ref="W873">_xlfn.IFS(smartphones_data_clean!C873&gt;Quartile!$A$4,"💎 Ultra Premium Brand",smartphones_data_clean!C873&gt;Quartile!$A$3,"🪙 Premium Brand",smartphones_data_clean!C873&gt;Quartile!$A$2,"🔥Affordable Brand",TRUE,"✨ Bronze Brand")</f>
        <v>🪙 Premium Brand</v>
      </c>
      <c r="X873" t="str" cm="1">
        <f t="array" ref="X873">_xlfn.IFS(D873&lt;=Quartile!$D$2,"Low rating",D873&lt;=Quartile!$D$3,"Medium rating",D873&lt;=Quartile!$D$4,"High rating",TRUE,"Extra High Rating")</f>
        <v>Extra High Rating</v>
      </c>
      <c r="Y873">
        <f t="shared" si="26"/>
        <v>942.01</v>
      </c>
      <c r="Z873" s="14">
        <f t="shared" si="27"/>
        <v>3.0397224911261699E-2</v>
      </c>
    </row>
    <row r="874" spans="1:26" x14ac:dyDescent="0.25">
      <c r="A874" t="s">
        <v>923</v>
      </c>
      <c r="B874" t="s">
        <v>952</v>
      </c>
      <c r="C874">
        <v>42990</v>
      </c>
      <c r="D874" s="1">
        <v>8.6999999999999993</v>
      </c>
      <c r="E874">
        <v>1</v>
      </c>
      <c r="F874" t="s">
        <v>72</v>
      </c>
      <c r="G874">
        <v>8</v>
      </c>
      <c r="H874">
        <v>3</v>
      </c>
      <c r="I874" s="2">
        <v>4500</v>
      </c>
      <c r="J874">
        <v>1</v>
      </c>
      <c r="K874">
        <v>67</v>
      </c>
      <c r="L874">
        <v>8</v>
      </c>
      <c r="M874">
        <v>128</v>
      </c>
      <c r="N874">
        <v>6.28</v>
      </c>
      <c r="O874">
        <v>120</v>
      </c>
      <c r="P874">
        <v>3</v>
      </c>
      <c r="Q874" t="s">
        <v>73</v>
      </c>
      <c r="R874">
        <v>50</v>
      </c>
      <c r="S874">
        <v>32</v>
      </c>
      <c r="T874">
        <v>0</v>
      </c>
      <c r="U874">
        <v>2400</v>
      </c>
      <c r="V874">
        <v>1080</v>
      </c>
      <c r="W874" t="str" cm="1">
        <f t="array" ref="W874">_xlfn.IFS(smartphones_data_clean!C874&gt;Quartile!$A$4,"💎 Ultra Premium Brand",smartphones_data_clean!C874&gt;Quartile!$A$3,"🪙 Premium Brand",smartphones_data_clean!C874&gt;Quartile!$A$2,"🔥Affordable Brand",TRUE,"✨ Bronze Brand")</f>
        <v>💎 Ultra Premium Brand</v>
      </c>
      <c r="X874" t="str" cm="1">
        <f t="array" ref="X874">_xlfn.IFS(D874&lt;=Quartile!$D$2,"Low rating",D874&lt;=Quartile!$D$3,"Medium rating",D874&lt;=Quartile!$D$4,"High rating",TRUE,"Extra High Rating")</f>
        <v>Extra High Rating</v>
      </c>
      <c r="Y874">
        <f t="shared" si="26"/>
        <v>941.45</v>
      </c>
      <c r="Z874" s="14">
        <f t="shared" si="27"/>
        <v>2.189927890207025E-2</v>
      </c>
    </row>
    <row r="875" spans="1:26" x14ac:dyDescent="0.25">
      <c r="A875" t="s">
        <v>923</v>
      </c>
      <c r="B875" t="s">
        <v>953</v>
      </c>
      <c r="C875">
        <v>199990</v>
      </c>
      <c r="D875" s="1">
        <v>8.0111111111111111</v>
      </c>
      <c r="E875">
        <v>1</v>
      </c>
      <c r="F875" t="s">
        <v>72</v>
      </c>
      <c r="G875">
        <v>8</v>
      </c>
      <c r="H875">
        <v>2.96</v>
      </c>
      <c r="I875" s="2">
        <v>4050</v>
      </c>
      <c r="J875">
        <v>1</v>
      </c>
      <c r="K875">
        <v>40</v>
      </c>
      <c r="L875">
        <v>12</v>
      </c>
      <c r="M875">
        <v>512</v>
      </c>
      <c r="N875">
        <v>7.92</v>
      </c>
      <c r="O875">
        <v>60</v>
      </c>
      <c r="P875">
        <v>3</v>
      </c>
      <c r="Q875" t="s">
        <v>73</v>
      </c>
      <c r="R875">
        <v>108</v>
      </c>
      <c r="S875">
        <v>16</v>
      </c>
      <c r="T875">
        <v>0</v>
      </c>
      <c r="U875">
        <v>2250</v>
      </c>
      <c r="V875">
        <v>2088</v>
      </c>
      <c r="W875" t="str" cm="1">
        <f t="array" ref="W875">_xlfn.IFS(smartphones_data_clean!C875&gt;Quartile!$A$4,"💎 Ultra Premium Brand",smartphones_data_clean!C875&gt;Quartile!$A$3,"🪙 Premium Brand",smartphones_data_clean!C875&gt;Quartile!$A$2,"🔥Affordable Brand",TRUE,"✨ Bronze Brand")</f>
        <v>💎 Ultra Premium Brand</v>
      </c>
      <c r="X875" t="str" cm="1">
        <f t="array" ref="X875">_xlfn.IFS(D875&lt;=Quartile!$D$2,"Low rating",D875&lt;=Quartile!$D$3,"Medium rating",D875&lt;=Quartile!$D$4,"High rating",TRUE,"Extra High Rating")</f>
        <v>High rating</v>
      </c>
      <c r="Y875">
        <f t="shared" si="26"/>
        <v>923.33999999999992</v>
      </c>
      <c r="Z875" s="14">
        <f t="shared" si="27"/>
        <v>4.6169308465423267E-3</v>
      </c>
    </row>
    <row r="876" spans="1:26" x14ac:dyDescent="0.25">
      <c r="A876" t="s">
        <v>923</v>
      </c>
      <c r="B876" t="s">
        <v>954</v>
      </c>
      <c r="C876">
        <v>109990</v>
      </c>
      <c r="D876" s="1">
        <v>8.0038461538461547</v>
      </c>
      <c r="E876">
        <v>1</v>
      </c>
      <c r="F876" t="s">
        <v>72</v>
      </c>
      <c r="G876">
        <v>8</v>
      </c>
      <c r="H876">
        <v>2.84</v>
      </c>
      <c r="I876" s="2">
        <v>5020</v>
      </c>
      <c r="J876">
        <v>1</v>
      </c>
      <c r="K876">
        <v>67</v>
      </c>
      <c r="L876">
        <v>12</v>
      </c>
      <c r="M876">
        <v>256</v>
      </c>
      <c r="N876">
        <v>8.01</v>
      </c>
      <c r="O876">
        <v>90</v>
      </c>
      <c r="P876">
        <v>3</v>
      </c>
      <c r="Q876" t="s">
        <v>73</v>
      </c>
      <c r="R876">
        <v>108</v>
      </c>
      <c r="S876">
        <v>20</v>
      </c>
      <c r="T876">
        <v>0</v>
      </c>
      <c r="U876">
        <v>2480</v>
      </c>
      <c r="V876">
        <v>1860</v>
      </c>
      <c r="W876" t="str" cm="1">
        <f t="array" ref="W876">_xlfn.IFS(smartphones_data_clean!C876&gt;Quartile!$A$4,"💎 Ultra Premium Brand",smartphones_data_clean!C876&gt;Quartile!$A$3,"🪙 Premium Brand",smartphones_data_clean!C876&gt;Quartile!$A$2,"🔥Affordable Brand",TRUE,"✨ Bronze Brand")</f>
        <v>💎 Ultra Premium Brand</v>
      </c>
      <c r="X876" t="str" cm="1">
        <f t="array" ref="X876">_xlfn.IFS(D876&lt;=Quartile!$D$2,"Low rating",D876&lt;=Quartile!$D$3,"Medium rating",D876&lt;=Quartile!$D$4,"High rating",TRUE,"Extra High Rating")</f>
        <v>High rating</v>
      </c>
      <c r="Y876">
        <f t="shared" si="26"/>
        <v>1070.31</v>
      </c>
      <c r="Z876" s="14">
        <f t="shared" si="27"/>
        <v>9.7309755432312024E-3</v>
      </c>
    </row>
    <row r="877" spans="1:26" x14ac:dyDescent="0.25">
      <c r="A877" t="s">
        <v>923</v>
      </c>
      <c r="B877" t="s">
        <v>955</v>
      </c>
      <c r="C877">
        <v>106990</v>
      </c>
      <c r="D877" s="1">
        <v>8.02</v>
      </c>
      <c r="E877">
        <v>1</v>
      </c>
      <c r="F877" t="s">
        <v>72</v>
      </c>
      <c r="G877">
        <v>8</v>
      </c>
      <c r="H877">
        <v>3.2</v>
      </c>
      <c r="I877" s="2">
        <v>4500</v>
      </c>
      <c r="J877">
        <v>1</v>
      </c>
      <c r="K877">
        <v>67</v>
      </c>
      <c r="L877">
        <v>12</v>
      </c>
      <c r="M877">
        <v>256</v>
      </c>
      <c r="N877">
        <v>8.02</v>
      </c>
      <c r="O877">
        <v>120</v>
      </c>
      <c r="P877">
        <v>3</v>
      </c>
      <c r="Q877" t="s">
        <v>73</v>
      </c>
      <c r="R877">
        <v>50</v>
      </c>
      <c r="S877">
        <v>20</v>
      </c>
      <c r="T877">
        <v>0</v>
      </c>
      <c r="U877">
        <v>2160</v>
      </c>
      <c r="V877">
        <v>1914</v>
      </c>
      <c r="W877" t="str" cm="1">
        <f t="array" ref="W877">_xlfn.IFS(smartphones_data_clean!C877&gt;Quartile!$A$4,"💎 Ultra Premium Brand",smartphones_data_clean!C877&gt;Quartile!$A$3,"🪙 Premium Brand",smartphones_data_clean!C877&gt;Quartile!$A$2,"🔥Affordable Brand",TRUE,"✨ Bronze Brand")</f>
        <v>💎 Ultra Premium Brand</v>
      </c>
      <c r="X877" t="str" cm="1">
        <f t="array" ref="X877">_xlfn.IFS(D877&lt;=Quartile!$D$2,"Low rating",D877&lt;=Quartile!$D$3,"Medium rating",D877&lt;=Quartile!$D$4,"High rating",TRUE,"Extra High Rating")</f>
        <v>High rating</v>
      </c>
      <c r="Y877">
        <f t="shared" si="26"/>
        <v>967.90000000000009</v>
      </c>
      <c r="Z877" s="14">
        <f t="shared" si="27"/>
        <v>9.0466398728853165E-3</v>
      </c>
    </row>
    <row r="878" spans="1:26" x14ac:dyDescent="0.25">
      <c r="A878" t="s">
        <v>923</v>
      </c>
      <c r="B878" t="s">
        <v>956</v>
      </c>
      <c r="C878">
        <v>11999</v>
      </c>
      <c r="D878" s="1">
        <v>7.7</v>
      </c>
      <c r="E878">
        <v>0</v>
      </c>
      <c r="F878" t="s">
        <v>72</v>
      </c>
      <c r="G878">
        <v>8</v>
      </c>
      <c r="H878">
        <v>2.8</v>
      </c>
      <c r="I878" s="2">
        <v>4000</v>
      </c>
      <c r="J878">
        <v>1</v>
      </c>
      <c r="K878">
        <v>33</v>
      </c>
      <c r="L878">
        <v>6</v>
      </c>
      <c r="M878">
        <v>64</v>
      </c>
      <c r="N878">
        <v>6.18</v>
      </c>
      <c r="O878">
        <v>60</v>
      </c>
      <c r="P878">
        <v>2</v>
      </c>
      <c r="Q878" t="s">
        <v>73</v>
      </c>
      <c r="R878">
        <v>12</v>
      </c>
      <c r="S878">
        <v>20</v>
      </c>
      <c r="T878">
        <v>1</v>
      </c>
      <c r="U878">
        <v>2246</v>
      </c>
      <c r="V878">
        <v>1080</v>
      </c>
      <c r="W878" t="str" cm="1">
        <f t="array" ref="W878">_xlfn.IFS(smartphones_data_clean!C878&gt;Quartile!$A$4,"💎 Ultra Premium Brand",smartphones_data_clean!C878&gt;Quartile!$A$3,"🪙 Premium Brand",smartphones_data_clean!C878&gt;Quartile!$A$2,"🔥Affordable Brand",TRUE,"✨ Bronze Brand")</f>
        <v>✨ Bronze Brand</v>
      </c>
      <c r="X878" t="str" cm="1">
        <f t="array" ref="X878">_xlfn.IFS(D878&lt;=Quartile!$D$2,"Low rating",D878&lt;=Quartile!$D$3,"Medium rating",D878&lt;=Quartile!$D$4,"High rating",TRUE,"Extra High Rating")</f>
        <v>Medium rating</v>
      </c>
      <c r="Y878">
        <f t="shared" si="26"/>
        <v>821.8</v>
      </c>
      <c r="Z878" s="14">
        <f t="shared" si="27"/>
        <v>6.848904075339611E-2</v>
      </c>
    </row>
    <row r="879" spans="1:26" x14ac:dyDescent="0.25">
      <c r="A879" t="s">
        <v>923</v>
      </c>
      <c r="B879" t="s">
        <v>957</v>
      </c>
      <c r="C879">
        <v>12999</v>
      </c>
      <c r="D879" s="1">
        <v>7.8</v>
      </c>
      <c r="E879">
        <v>0</v>
      </c>
      <c r="F879" t="s">
        <v>72</v>
      </c>
      <c r="G879">
        <v>8</v>
      </c>
      <c r="H879">
        <v>2.8</v>
      </c>
      <c r="I879" s="2">
        <v>4000</v>
      </c>
      <c r="J879">
        <v>1</v>
      </c>
      <c r="K879">
        <v>33</v>
      </c>
      <c r="L879">
        <v>6</v>
      </c>
      <c r="M879">
        <v>128</v>
      </c>
      <c r="N879">
        <v>6.18</v>
      </c>
      <c r="O879">
        <v>60</v>
      </c>
      <c r="P879">
        <v>2</v>
      </c>
      <c r="Q879" t="s">
        <v>73</v>
      </c>
      <c r="R879">
        <v>12</v>
      </c>
      <c r="S879">
        <v>20</v>
      </c>
      <c r="T879">
        <v>1</v>
      </c>
      <c r="U879">
        <v>2246</v>
      </c>
      <c r="V879">
        <v>1080</v>
      </c>
      <c r="W879" t="str" cm="1">
        <f t="array" ref="W879">_xlfn.IFS(smartphones_data_clean!C879&gt;Quartile!$A$4,"💎 Ultra Premium Brand",smartphones_data_clean!C879&gt;Quartile!$A$3,"🪙 Premium Brand",smartphones_data_clean!C879&gt;Quartile!$A$2,"🔥Affordable Brand",TRUE,"✨ Bronze Brand")</f>
        <v>✨ Bronze Brand</v>
      </c>
      <c r="X879" t="str" cm="1">
        <f t="array" ref="X879">_xlfn.IFS(D879&lt;=Quartile!$D$2,"Low rating",D879&lt;=Quartile!$D$3,"Medium rating",D879&lt;=Quartile!$D$4,"High rating",TRUE,"Extra High Rating")</f>
        <v>Medium rating</v>
      </c>
      <c r="Y879">
        <f t="shared" si="26"/>
        <v>834.6</v>
      </c>
      <c r="Z879" s="14">
        <f t="shared" si="27"/>
        <v>6.4204938841449344E-2</v>
      </c>
    </row>
    <row r="880" spans="1:26" x14ac:dyDescent="0.25">
      <c r="A880" t="s">
        <v>923</v>
      </c>
      <c r="B880" t="s">
        <v>958</v>
      </c>
      <c r="C880">
        <v>9589</v>
      </c>
      <c r="D880" s="1">
        <v>7.1</v>
      </c>
      <c r="E880">
        <v>0</v>
      </c>
      <c r="F880" t="s">
        <v>72</v>
      </c>
      <c r="G880">
        <v>8</v>
      </c>
      <c r="H880">
        <v>2.4</v>
      </c>
      <c r="I880" s="2">
        <v>6000</v>
      </c>
      <c r="J880">
        <v>1</v>
      </c>
      <c r="K880">
        <v>18</v>
      </c>
      <c r="L880">
        <v>4</v>
      </c>
      <c r="M880">
        <v>64</v>
      </c>
      <c r="N880">
        <v>6.7</v>
      </c>
      <c r="O880">
        <v>60</v>
      </c>
      <c r="P880">
        <v>2</v>
      </c>
      <c r="Q880" t="s">
        <v>73</v>
      </c>
      <c r="R880">
        <v>50</v>
      </c>
      <c r="S880">
        <v>5</v>
      </c>
      <c r="T880">
        <v>1</v>
      </c>
      <c r="U880">
        <v>1600</v>
      </c>
      <c r="V880">
        <v>720</v>
      </c>
      <c r="W880" t="str" cm="1">
        <f t="array" ref="W880">_xlfn.IFS(smartphones_data_clean!C880&gt;Quartile!$A$4,"💎 Ultra Premium Brand",smartphones_data_clean!C880&gt;Quartile!$A$3,"🪙 Premium Brand",smartphones_data_clean!C880&gt;Quartile!$A$2,"🔥Affordable Brand",TRUE,"✨ Bronze Brand")</f>
        <v>✨ Bronze Brand</v>
      </c>
      <c r="X880" t="str" cm="1">
        <f t="array" ref="X880">_xlfn.IFS(D880&lt;=Quartile!$D$2,"Low rating",D880&lt;=Quartile!$D$3,"Medium rating",D880&lt;=Quartile!$D$4,"High rating",TRUE,"Extra High Rating")</f>
        <v>Low rating</v>
      </c>
      <c r="Y880">
        <f t="shared" si="26"/>
        <v>1219.8</v>
      </c>
      <c r="Z880" s="14">
        <f t="shared" si="27"/>
        <v>0.12720825946396913</v>
      </c>
    </row>
    <row r="881" spans="1:26" x14ac:dyDescent="0.25">
      <c r="A881" t="s">
        <v>923</v>
      </c>
      <c r="B881" t="s">
        <v>959</v>
      </c>
      <c r="C881">
        <v>11999</v>
      </c>
      <c r="D881" s="1">
        <v>7.5</v>
      </c>
      <c r="E881">
        <v>0</v>
      </c>
      <c r="F881" t="s">
        <v>72</v>
      </c>
      <c r="G881">
        <v>8</v>
      </c>
      <c r="H881">
        <v>2.4</v>
      </c>
      <c r="I881" s="2">
        <v>6000</v>
      </c>
      <c r="J881">
        <v>1</v>
      </c>
      <c r="K881">
        <v>18</v>
      </c>
      <c r="L881">
        <v>6</v>
      </c>
      <c r="M881">
        <v>128</v>
      </c>
      <c r="N881">
        <v>6.7</v>
      </c>
      <c r="O881">
        <v>60</v>
      </c>
      <c r="P881">
        <v>2</v>
      </c>
      <c r="Q881" t="s">
        <v>73</v>
      </c>
      <c r="R881">
        <v>50</v>
      </c>
      <c r="S881">
        <v>5</v>
      </c>
      <c r="T881">
        <v>1</v>
      </c>
      <c r="U881">
        <v>1600</v>
      </c>
      <c r="V881">
        <v>720</v>
      </c>
      <c r="W881" t="str" cm="1">
        <f t="array" ref="W881">_xlfn.IFS(smartphones_data_clean!C881&gt;Quartile!$A$4,"💎 Ultra Premium Brand",smartphones_data_clean!C881&gt;Quartile!$A$3,"🪙 Premium Brand",smartphones_data_clean!C881&gt;Quartile!$A$2,"🔥Affordable Brand",TRUE,"✨ Bronze Brand")</f>
        <v>✨ Bronze Brand</v>
      </c>
      <c r="X881" t="str" cm="1">
        <f t="array" ref="X881">_xlfn.IFS(D881&lt;=Quartile!$D$2,"Low rating",D881&lt;=Quartile!$D$3,"Medium rating",D881&lt;=Quartile!$D$4,"High rating",TRUE,"Extra High Rating")</f>
        <v>Low rating</v>
      </c>
      <c r="Y881">
        <f t="shared" si="26"/>
        <v>1233</v>
      </c>
      <c r="Z881" s="14">
        <f t="shared" si="27"/>
        <v>0.10275856321360113</v>
      </c>
    </row>
    <row r="882" spans="1:26" x14ac:dyDescent="0.25">
      <c r="A882" t="s">
        <v>923</v>
      </c>
      <c r="B882" t="s">
        <v>960</v>
      </c>
      <c r="C882">
        <v>11999</v>
      </c>
      <c r="D882" s="1">
        <v>7.7</v>
      </c>
      <c r="E882">
        <v>0</v>
      </c>
      <c r="F882" t="s">
        <v>72</v>
      </c>
      <c r="G882">
        <v>8</v>
      </c>
      <c r="H882">
        <v>2.4</v>
      </c>
      <c r="I882" s="2">
        <v>6000</v>
      </c>
      <c r="J882">
        <v>1</v>
      </c>
      <c r="K882">
        <v>18</v>
      </c>
      <c r="L882">
        <v>8</v>
      </c>
      <c r="M882">
        <v>128</v>
      </c>
      <c r="N882">
        <v>6.7</v>
      </c>
      <c r="O882">
        <v>60</v>
      </c>
      <c r="P882">
        <v>2</v>
      </c>
      <c r="Q882" t="s">
        <v>73</v>
      </c>
      <c r="R882">
        <v>50</v>
      </c>
      <c r="S882">
        <v>5</v>
      </c>
      <c r="T882">
        <v>1</v>
      </c>
      <c r="U882">
        <v>1650</v>
      </c>
      <c r="V882">
        <v>720</v>
      </c>
      <c r="W882" t="str" cm="1">
        <f t="array" ref="W882">_xlfn.IFS(smartphones_data_clean!C882&gt;Quartile!$A$4,"💎 Ultra Premium Brand",smartphones_data_clean!C882&gt;Quartile!$A$3,"🪙 Premium Brand",smartphones_data_clean!C882&gt;Quartile!$A$2,"🔥Affordable Brand",TRUE,"✨ Bronze Brand")</f>
        <v>✨ Bronze Brand</v>
      </c>
      <c r="X882" t="str" cm="1">
        <f t="array" ref="X882">_xlfn.IFS(D882&lt;=Quartile!$D$2,"Low rating",D882&lt;=Quartile!$D$3,"Medium rating",D882&lt;=Quartile!$D$4,"High rating",TRUE,"Extra High Rating")</f>
        <v>Medium rating</v>
      </c>
      <c r="Y882">
        <f t="shared" si="26"/>
        <v>1233.3999999999999</v>
      </c>
      <c r="Z882" s="14">
        <f t="shared" si="27"/>
        <v>0.10279189932494373</v>
      </c>
    </row>
    <row r="883" spans="1:26" x14ac:dyDescent="0.25">
      <c r="A883" t="s">
        <v>923</v>
      </c>
      <c r="B883" t="s">
        <v>961</v>
      </c>
      <c r="C883">
        <v>12390</v>
      </c>
      <c r="D883" s="1">
        <v>7.4</v>
      </c>
      <c r="E883">
        <v>0</v>
      </c>
      <c r="F883" t="s">
        <v>83</v>
      </c>
      <c r="G883">
        <v>8</v>
      </c>
      <c r="H883">
        <v>2</v>
      </c>
      <c r="I883" s="2">
        <v>6000</v>
      </c>
      <c r="J883">
        <v>1</v>
      </c>
      <c r="K883">
        <v>18</v>
      </c>
      <c r="L883">
        <v>4</v>
      </c>
      <c r="M883">
        <v>64</v>
      </c>
      <c r="N883">
        <v>6.5</v>
      </c>
      <c r="O883">
        <v>90</v>
      </c>
      <c r="P883">
        <v>4</v>
      </c>
      <c r="Q883" t="s">
        <v>73</v>
      </c>
      <c r="R883">
        <v>50</v>
      </c>
      <c r="S883">
        <v>8</v>
      </c>
      <c r="T883">
        <v>1</v>
      </c>
      <c r="U883">
        <v>2400</v>
      </c>
      <c r="V883">
        <v>1080</v>
      </c>
      <c r="W883" t="str" cm="1">
        <f t="array" ref="W883">_xlfn.IFS(smartphones_data_clean!C883&gt;Quartile!$A$4,"💎 Ultra Premium Brand",smartphones_data_clean!C883&gt;Quartile!$A$3,"🪙 Premium Brand",smartphones_data_clean!C883&gt;Quartile!$A$2,"🔥Affordable Brand",TRUE,"✨ Bronze Brand")</f>
        <v>✨ Bronze Brand</v>
      </c>
      <c r="X883" t="str" cm="1">
        <f t="array" ref="X883">_xlfn.IFS(D883&lt;=Quartile!$D$2,"Low rating",D883&lt;=Quartile!$D$3,"Medium rating",D883&lt;=Quartile!$D$4,"High rating",TRUE,"Extra High Rating")</f>
        <v>Low rating</v>
      </c>
      <c r="Y883">
        <f t="shared" si="26"/>
        <v>1221.1999999999998</v>
      </c>
      <c r="Z883" s="14">
        <f t="shared" si="27"/>
        <v>9.8563357546408381E-2</v>
      </c>
    </row>
    <row r="884" spans="1:26" x14ac:dyDescent="0.25">
      <c r="A884" t="s">
        <v>923</v>
      </c>
      <c r="B884" t="s">
        <v>962</v>
      </c>
      <c r="C884">
        <v>12999</v>
      </c>
      <c r="D884" s="1">
        <v>7.7</v>
      </c>
      <c r="E884">
        <v>0</v>
      </c>
      <c r="F884" t="s">
        <v>83</v>
      </c>
      <c r="G884">
        <v>8</v>
      </c>
      <c r="H884">
        <v>2</v>
      </c>
      <c r="I884" s="2">
        <v>6000</v>
      </c>
      <c r="J884">
        <v>1</v>
      </c>
      <c r="K884">
        <v>18</v>
      </c>
      <c r="L884">
        <v>6</v>
      </c>
      <c r="M884">
        <v>128</v>
      </c>
      <c r="N884">
        <v>6.5</v>
      </c>
      <c r="O884">
        <v>90</v>
      </c>
      <c r="P884">
        <v>4</v>
      </c>
      <c r="Q884" t="s">
        <v>73</v>
      </c>
      <c r="R884">
        <v>50</v>
      </c>
      <c r="S884">
        <v>8</v>
      </c>
      <c r="T884">
        <v>1</v>
      </c>
      <c r="U884">
        <v>2400</v>
      </c>
      <c r="V884">
        <v>1080</v>
      </c>
      <c r="W884" t="str" cm="1">
        <f t="array" ref="W884">_xlfn.IFS(smartphones_data_clean!C884&gt;Quartile!$A$4,"💎 Ultra Premium Brand",smartphones_data_clean!C884&gt;Quartile!$A$3,"🪙 Premium Brand",smartphones_data_clean!C884&gt;Quartile!$A$2,"🔥Affordable Brand",TRUE,"✨ Bronze Brand")</f>
        <v>✨ Bronze Brand</v>
      </c>
      <c r="X884" t="str" cm="1">
        <f t="array" ref="X884">_xlfn.IFS(D884&lt;=Quartile!$D$2,"Low rating",D884&lt;=Quartile!$D$3,"Medium rating",D884&lt;=Quartile!$D$4,"High rating",TRUE,"Extra High Rating")</f>
        <v>Medium rating</v>
      </c>
      <c r="Y884">
        <f t="shared" si="26"/>
        <v>1234.3999999999999</v>
      </c>
      <c r="Z884" s="14">
        <f t="shared" si="27"/>
        <v>9.4961150857758275E-2</v>
      </c>
    </row>
    <row r="885" spans="1:26" x14ac:dyDescent="0.25">
      <c r="A885" t="s">
        <v>923</v>
      </c>
      <c r="B885" t="s">
        <v>963</v>
      </c>
      <c r="C885">
        <v>13990</v>
      </c>
      <c r="D885" s="1">
        <v>6.9</v>
      </c>
      <c r="E885">
        <v>1</v>
      </c>
      <c r="F885" t="s">
        <v>76</v>
      </c>
      <c r="G885">
        <v>8</v>
      </c>
      <c r="H885">
        <v>2.2000000000000002</v>
      </c>
      <c r="I885" s="2">
        <v>5000</v>
      </c>
      <c r="J885">
        <v>1</v>
      </c>
      <c r="K885">
        <v>18</v>
      </c>
      <c r="L885">
        <v>4</v>
      </c>
      <c r="M885">
        <v>128</v>
      </c>
      <c r="N885">
        <v>6.58</v>
      </c>
      <c r="O885">
        <v>90</v>
      </c>
      <c r="P885">
        <v>2</v>
      </c>
      <c r="Q885" t="s">
        <v>73</v>
      </c>
      <c r="R885">
        <v>50</v>
      </c>
      <c r="S885">
        <v>5</v>
      </c>
      <c r="T885">
        <v>0</v>
      </c>
      <c r="U885">
        <v>2408</v>
      </c>
      <c r="V885">
        <v>1080</v>
      </c>
      <c r="W885" t="str" cm="1">
        <f t="array" ref="W885">_xlfn.IFS(smartphones_data_clean!C885&gt;Quartile!$A$4,"💎 Ultra Premium Brand",smartphones_data_clean!C885&gt;Quartile!$A$3,"🪙 Premium Brand",smartphones_data_clean!C885&gt;Quartile!$A$2,"🔥Affordable Brand",TRUE,"✨ Bronze Brand")</f>
        <v>🔥Affordable Brand</v>
      </c>
      <c r="X885" t="str" cm="1">
        <f t="array" ref="X885">_xlfn.IFS(D885&lt;=Quartile!$D$2,"Low rating",D885&lt;=Quartile!$D$3,"Medium rating",D885&lt;=Quartile!$D$4,"High rating",TRUE,"Extra High Rating")</f>
        <v>Low rating</v>
      </c>
      <c r="Y885">
        <f t="shared" si="26"/>
        <v>1034.05</v>
      </c>
      <c r="Z885" s="14">
        <f t="shared" si="27"/>
        <v>7.3913509649749812E-2</v>
      </c>
    </row>
    <row r="886" spans="1:26" x14ac:dyDescent="0.25">
      <c r="A886" t="s">
        <v>923</v>
      </c>
      <c r="B886" t="s">
        <v>964</v>
      </c>
      <c r="C886">
        <v>7499</v>
      </c>
      <c r="D886" s="1">
        <v>6.4</v>
      </c>
      <c r="E886">
        <v>0</v>
      </c>
      <c r="F886" t="s">
        <v>83</v>
      </c>
      <c r="G886">
        <v>8</v>
      </c>
      <c r="H886">
        <v>2</v>
      </c>
      <c r="I886" s="2">
        <v>5000</v>
      </c>
      <c r="J886">
        <v>0</v>
      </c>
      <c r="K886">
        <v>33</v>
      </c>
      <c r="L886">
        <v>3</v>
      </c>
      <c r="M886">
        <v>32</v>
      </c>
      <c r="N886">
        <v>6.53</v>
      </c>
      <c r="O886">
        <v>60</v>
      </c>
      <c r="P886">
        <v>1</v>
      </c>
      <c r="Q886" t="s">
        <v>73</v>
      </c>
      <c r="R886">
        <v>13</v>
      </c>
      <c r="S886">
        <v>5</v>
      </c>
      <c r="T886">
        <v>1</v>
      </c>
      <c r="U886">
        <v>1600</v>
      </c>
      <c r="V886">
        <v>720</v>
      </c>
      <c r="W886" t="str" cm="1">
        <f t="array" ref="W886">_xlfn.IFS(smartphones_data_clean!C886&gt;Quartile!$A$4,"💎 Ultra Premium Brand",smartphones_data_clean!C886&gt;Quartile!$A$3,"🪙 Premium Brand",smartphones_data_clean!C886&gt;Quartile!$A$2,"🔥Affordable Brand",TRUE,"✨ Bronze Brand")</f>
        <v>✨ Bronze Brand</v>
      </c>
      <c r="X886" t="str" cm="1">
        <f t="array" ref="X886">_xlfn.IFS(D886&lt;=Quartile!$D$2,"Low rating",D886&lt;=Quartile!$D$3,"Medium rating",D886&lt;=Quartile!$D$4,"High rating",TRUE,"Extra High Rating")</f>
        <v>Low rating</v>
      </c>
      <c r="Y886">
        <f t="shared" si="26"/>
        <v>1014.5999999999999</v>
      </c>
      <c r="Z886" s="14">
        <f t="shared" si="27"/>
        <v>0.1352980397386318</v>
      </c>
    </row>
    <row r="887" spans="1:26" x14ac:dyDescent="0.25">
      <c r="A887" t="s">
        <v>923</v>
      </c>
      <c r="B887" t="s">
        <v>965</v>
      </c>
      <c r="C887">
        <v>8388</v>
      </c>
      <c r="D887" s="1">
        <v>6.6</v>
      </c>
      <c r="E887">
        <v>0</v>
      </c>
      <c r="F887" t="s">
        <v>83</v>
      </c>
      <c r="G887">
        <v>8</v>
      </c>
      <c r="H887">
        <v>2</v>
      </c>
      <c r="I887" s="2">
        <v>5000</v>
      </c>
      <c r="J887">
        <v>0</v>
      </c>
      <c r="K887">
        <v>33</v>
      </c>
      <c r="L887">
        <v>4</v>
      </c>
      <c r="M887">
        <v>64</v>
      </c>
      <c r="N887">
        <v>6.53</v>
      </c>
      <c r="O887">
        <v>60</v>
      </c>
      <c r="P887">
        <v>1</v>
      </c>
      <c r="Q887" t="s">
        <v>73</v>
      </c>
      <c r="R887">
        <v>13</v>
      </c>
      <c r="S887">
        <v>5</v>
      </c>
      <c r="T887">
        <v>1</v>
      </c>
      <c r="U887">
        <v>1600</v>
      </c>
      <c r="V887">
        <v>720</v>
      </c>
      <c r="W887" t="str" cm="1">
        <f t="array" ref="W887">_xlfn.IFS(smartphones_data_clean!C887&gt;Quartile!$A$4,"💎 Ultra Premium Brand",smartphones_data_clean!C887&gt;Quartile!$A$3,"🪙 Premium Brand",smartphones_data_clean!C887&gt;Quartile!$A$2,"🔥Affordable Brand",TRUE,"✨ Bronze Brand")</f>
        <v>✨ Bronze Brand</v>
      </c>
      <c r="X887" t="str" cm="1">
        <f t="array" ref="X887">_xlfn.IFS(D887&lt;=Quartile!$D$2,"Low rating",D887&lt;=Quartile!$D$3,"Medium rating",D887&lt;=Quartile!$D$4,"High rating",TRUE,"Extra High Rating")</f>
        <v>Low rating</v>
      </c>
      <c r="Y887">
        <f t="shared" si="26"/>
        <v>1021.1999999999998</v>
      </c>
      <c r="Z887" s="14">
        <f t="shared" si="27"/>
        <v>0.12174535050071529</v>
      </c>
    </row>
    <row r="888" spans="1:26" x14ac:dyDescent="0.25">
      <c r="A888" t="s">
        <v>923</v>
      </c>
      <c r="B888" t="s">
        <v>966</v>
      </c>
      <c r="C888">
        <v>10850</v>
      </c>
      <c r="D888" s="1">
        <v>7</v>
      </c>
      <c r="E888">
        <v>0</v>
      </c>
      <c r="F888" t="s">
        <v>83</v>
      </c>
      <c r="G888">
        <v>8</v>
      </c>
      <c r="H888">
        <v>2</v>
      </c>
      <c r="I888" s="2">
        <v>5000</v>
      </c>
      <c r="J888">
        <v>0</v>
      </c>
      <c r="K888">
        <v>33</v>
      </c>
      <c r="L888">
        <v>6</v>
      </c>
      <c r="M888">
        <v>128</v>
      </c>
      <c r="N888">
        <v>6.53</v>
      </c>
      <c r="O888">
        <v>60</v>
      </c>
      <c r="P888">
        <v>1</v>
      </c>
      <c r="Q888" t="s">
        <v>73</v>
      </c>
      <c r="R888">
        <v>13</v>
      </c>
      <c r="S888">
        <v>5</v>
      </c>
      <c r="T888">
        <v>1</v>
      </c>
      <c r="U888">
        <v>1600</v>
      </c>
      <c r="V888">
        <v>720</v>
      </c>
      <c r="W888" t="str" cm="1">
        <f t="array" ref="W888">_xlfn.IFS(smartphones_data_clean!C888&gt;Quartile!$A$4,"💎 Ultra Premium Brand",smartphones_data_clean!C888&gt;Quartile!$A$3,"🪙 Premium Brand",smartphones_data_clean!C888&gt;Quartile!$A$2,"🔥Affordable Brand",TRUE,"✨ Bronze Brand")</f>
        <v>✨ Bronze Brand</v>
      </c>
      <c r="X888" t="str" cm="1">
        <f t="array" ref="X888">_xlfn.IFS(D888&lt;=Quartile!$D$2,"Low rating",D888&lt;=Quartile!$D$3,"Medium rating",D888&lt;=Quartile!$D$4,"High rating",TRUE,"Extra High Rating")</f>
        <v>Low rating</v>
      </c>
      <c r="Y888">
        <f t="shared" si="26"/>
        <v>1034.3999999999999</v>
      </c>
      <c r="Z888" s="14">
        <f t="shared" si="27"/>
        <v>9.5336405529953899E-2</v>
      </c>
    </row>
    <row r="889" spans="1:26" x14ac:dyDescent="0.25">
      <c r="A889" t="s">
        <v>923</v>
      </c>
      <c r="B889" t="s">
        <v>967</v>
      </c>
      <c r="C889">
        <v>9999</v>
      </c>
      <c r="D889" s="1">
        <v>6.9</v>
      </c>
      <c r="E889">
        <v>0</v>
      </c>
      <c r="F889" t="s">
        <v>83</v>
      </c>
      <c r="G889">
        <v>8</v>
      </c>
      <c r="H889">
        <v>2</v>
      </c>
      <c r="I889" s="2">
        <v>5000</v>
      </c>
      <c r="J889">
        <v>0</v>
      </c>
      <c r="K889">
        <v>33</v>
      </c>
      <c r="L889">
        <v>6</v>
      </c>
      <c r="M889">
        <v>128</v>
      </c>
      <c r="N889">
        <v>6.53</v>
      </c>
      <c r="O889">
        <v>60</v>
      </c>
      <c r="P889">
        <v>1</v>
      </c>
      <c r="Q889" t="s">
        <v>73</v>
      </c>
      <c r="R889">
        <v>13</v>
      </c>
      <c r="S889">
        <v>5</v>
      </c>
      <c r="T889">
        <v>1</v>
      </c>
      <c r="U889">
        <v>1600</v>
      </c>
      <c r="V889">
        <v>720</v>
      </c>
      <c r="W889" t="str" cm="1">
        <f t="array" ref="W889">_xlfn.IFS(smartphones_data_clean!C889&gt;Quartile!$A$4,"💎 Ultra Premium Brand",smartphones_data_clean!C889&gt;Quartile!$A$3,"🪙 Premium Brand",smartphones_data_clean!C889&gt;Quartile!$A$2,"🔥Affordable Brand",TRUE,"✨ Bronze Brand")</f>
        <v>✨ Bronze Brand</v>
      </c>
      <c r="X889" t="str" cm="1">
        <f t="array" ref="X889">_xlfn.IFS(D889&lt;=Quartile!$D$2,"Low rating",D889&lt;=Quartile!$D$3,"Medium rating",D889&lt;=Quartile!$D$4,"High rating",TRUE,"Extra High Rating")</f>
        <v>Low rating</v>
      </c>
      <c r="Y889">
        <f t="shared" si="26"/>
        <v>1034.3999999999999</v>
      </c>
      <c r="Z889" s="14">
        <f t="shared" si="27"/>
        <v>0.10345034503450344</v>
      </c>
    </row>
    <row r="890" spans="1:26" x14ac:dyDescent="0.25">
      <c r="A890" t="s">
        <v>923</v>
      </c>
      <c r="B890" t="s">
        <v>968</v>
      </c>
      <c r="C890">
        <v>13990</v>
      </c>
      <c r="D890" s="1">
        <v>7.1</v>
      </c>
      <c r="E890">
        <v>0</v>
      </c>
      <c r="F890" t="s">
        <v>72</v>
      </c>
      <c r="G890">
        <v>8</v>
      </c>
      <c r="H890">
        <v>2.4</v>
      </c>
      <c r="I890" s="2">
        <v>6000</v>
      </c>
      <c r="J890">
        <v>1</v>
      </c>
      <c r="K890">
        <v>18</v>
      </c>
      <c r="L890">
        <v>4</v>
      </c>
      <c r="M890">
        <v>64</v>
      </c>
      <c r="N890">
        <v>6.7</v>
      </c>
      <c r="O890">
        <v>60</v>
      </c>
      <c r="P890">
        <v>2</v>
      </c>
      <c r="Q890" t="s">
        <v>73</v>
      </c>
      <c r="R890">
        <v>50</v>
      </c>
      <c r="S890">
        <v>5</v>
      </c>
      <c r="T890">
        <v>1</v>
      </c>
      <c r="U890">
        <v>1600</v>
      </c>
      <c r="V890">
        <v>720</v>
      </c>
      <c r="W890" t="str" cm="1">
        <f t="array" ref="W890">_xlfn.IFS(smartphones_data_clean!C890&gt;Quartile!$A$4,"💎 Ultra Premium Brand",smartphones_data_clean!C890&gt;Quartile!$A$3,"🪙 Premium Brand",smartphones_data_clean!C890&gt;Quartile!$A$2,"🔥Affordable Brand",TRUE,"✨ Bronze Brand")</f>
        <v>🔥Affordable Brand</v>
      </c>
      <c r="X890" t="str" cm="1">
        <f t="array" ref="X890">_xlfn.IFS(D890&lt;=Quartile!$D$2,"Low rating",D890&lt;=Quartile!$D$3,"Medium rating",D890&lt;=Quartile!$D$4,"High rating",TRUE,"Extra High Rating")</f>
        <v>Low rating</v>
      </c>
      <c r="Y890">
        <f t="shared" si="26"/>
        <v>1219.8</v>
      </c>
      <c r="Z890" s="14">
        <f t="shared" si="27"/>
        <v>8.7190850607576836E-2</v>
      </c>
    </row>
    <row r="891" spans="1:26" x14ac:dyDescent="0.25">
      <c r="A891" t="s">
        <v>923</v>
      </c>
      <c r="B891" t="s">
        <v>969</v>
      </c>
      <c r="C891">
        <v>14990</v>
      </c>
      <c r="D891" s="1">
        <v>7.3</v>
      </c>
      <c r="E891">
        <v>0</v>
      </c>
      <c r="F891" t="s">
        <v>72</v>
      </c>
      <c r="G891">
        <v>8</v>
      </c>
      <c r="H891">
        <v>2.4</v>
      </c>
      <c r="I891" s="2">
        <v>6000</v>
      </c>
      <c r="J891">
        <v>1</v>
      </c>
      <c r="K891">
        <v>18</v>
      </c>
      <c r="L891">
        <v>4</v>
      </c>
      <c r="M891">
        <v>128</v>
      </c>
      <c r="N891">
        <v>6.7</v>
      </c>
      <c r="O891">
        <v>60</v>
      </c>
      <c r="P891">
        <v>2</v>
      </c>
      <c r="Q891" t="s">
        <v>73</v>
      </c>
      <c r="R891">
        <v>50</v>
      </c>
      <c r="S891">
        <v>5</v>
      </c>
      <c r="T891">
        <v>1</v>
      </c>
      <c r="U891">
        <v>1600</v>
      </c>
      <c r="V891">
        <v>720</v>
      </c>
      <c r="W891" t="str" cm="1">
        <f t="array" ref="W891">_xlfn.IFS(smartphones_data_clean!C891&gt;Quartile!$A$4,"💎 Ultra Premium Brand",smartphones_data_clean!C891&gt;Quartile!$A$3,"🪙 Premium Brand",smartphones_data_clean!C891&gt;Quartile!$A$2,"🔥Affordable Brand",TRUE,"✨ Bronze Brand")</f>
        <v>🔥Affordable Brand</v>
      </c>
      <c r="X891" t="str" cm="1">
        <f t="array" ref="X891">_xlfn.IFS(D891&lt;=Quartile!$D$2,"Low rating",D891&lt;=Quartile!$D$3,"Medium rating",D891&lt;=Quartile!$D$4,"High rating",TRUE,"Extra High Rating")</f>
        <v>Low rating</v>
      </c>
      <c r="Y891">
        <f t="shared" si="26"/>
        <v>1232.5999999999999</v>
      </c>
      <c r="Z891" s="14">
        <f t="shared" si="27"/>
        <v>8.2228152101400928E-2</v>
      </c>
    </row>
    <row r="892" spans="1:26" x14ac:dyDescent="0.25">
      <c r="A892" t="s">
        <v>923</v>
      </c>
      <c r="B892" t="s">
        <v>970</v>
      </c>
      <c r="C892">
        <v>11600</v>
      </c>
      <c r="D892" s="1">
        <v>7.4</v>
      </c>
      <c r="E892">
        <v>0</v>
      </c>
      <c r="F892" t="s">
        <v>83</v>
      </c>
      <c r="G892">
        <v>8</v>
      </c>
      <c r="H892">
        <v>2.2000000000000002</v>
      </c>
      <c r="I892" s="2">
        <v>5000</v>
      </c>
      <c r="J892">
        <v>1</v>
      </c>
      <c r="K892">
        <v>18</v>
      </c>
      <c r="L892">
        <v>4</v>
      </c>
      <c r="M892">
        <v>64</v>
      </c>
      <c r="N892">
        <v>6.58</v>
      </c>
      <c r="O892">
        <v>90</v>
      </c>
      <c r="P892">
        <v>3</v>
      </c>
      <c r="Q892" t="s">
        <v>73</v>
      </c>
      <c r="R892">
        <v>50</v>
      </c>
      <c r="S892">
        <v>8</v>
      </c>
      <c r="T892">
        <v>1</v>
      </c>
      <c r="U892">
        <v>2400</v>
      </c>
      <c r="V892">
        <v>1080</v>
      </c>
      <c r="W892" t="str" cm="1">
        <f t="array" ref="W892">_xlfn.IFS(smartphones_data_clean!C892&gt;Quartile!$A$4,"💎 Ultra Premium Brand",smartphones_data_clean!C892&gt;Quartile!$A$3,"🪙 Premium Brand",smartphones_data_clean!C892&gt;Quartile!$A$2,"🔥Affordable Brand",TRUE,"✨ Bronze Brand")</f>
        <v>✨ Bronze Brand</v>
      </c>
      <c r="X892" t="str" cm="1">
        <f t="array" ref="X892">_xlfn.IFS(D892&lt;=Quartile!$D$2,"Low rating",D892&lt;=Quartile!$D$3,"Medium rating",D892&lt;=Quartile!$D$4,"High rating",TRUE,"Extra High Rating")</f>
        <v>Low rating</v>
      </c>
      <c r="Y892">
        <f t="shared" si="26"/>
        <v>1021.2499999999999</v>
      </c>
      <c r="Z892" s="14">
        <f t="shared" si="27"/>
        <v>8.8038793103448268E-2</v>
      </c>
    </row>
    <row r="893" spans="1:26" x14ac:dyDescent="0.25">
      <c r="A893" t="s">
        <v>923</v>
      </c>
      <c r="B893" t="s">
        <v>971</v>
      </c>
      <c r="C893">
        <v>13774</v>
      </c>
      <c r="D893" s="1">
        <v>7.6</v>
      </c>
      <c r="E893">
        <v>0</v>
      </c>
      <c r="F893" t="s">
        <v>83</v>
      </c>
      <c r="G893">
        <v>8</v>
      </c>
      <c r="H893">
        <v>2.2000000000000002</v>
      </c>
      <c r="I893" s="2">
        <v>5000</v>
      </c>
      <c r="J893">
        <v>1</v>
      </c>
      <c r="K893">
        <v>18</v>
      </c>
      <c r="L893">
        <v>6</v>
      </c>
      <c r="M893">
        <v>128</v>
      </c>
      <c r="N893">
        <v>6.58</v>
      </c>
      <c r="O893">
        <v>90</v>
      </c>
      <c r="P893">
        <v>3</v>
      </c>
      <c r="Q893" t="s">
        <v>73</v>
      </c>
      <c r="R893">
        <v>50</v>
      </c>
      <c r="S893">
        <v>8</v>
      </c>
      <c r="T893">
        <v>1</v>
      </c>
      <c r="U893">
        <v>2400</v>
      </c>
      <c r="V893">
        <v>1080</v>
      </c>
      <c r="W893" t="str" cm="1">
        <f t="array" ref="W893">_xlfn.IFS(smartphones_data_clean!C893&gt;Quartile!$A$4,"💎 Ultra Premium Brand",smartphones_data_clean!C893&gt;Quartile!$A$3,"🪙 Premium Brand",smartphones_data_clean!C893&gt;Quartile!$A$2,"🔥Affordable Brand",TRUE,"✨ Bronze Brand")</f>
        <v>🔥Affordable Brand</v>
      </c>
      <c r="X893" t="str" cm="1">
        <f t="array" ref="X893">_xlfn.IFS(D893&lt;=Quartile!$D$2,"Low rating",D893&lt;=Quartile!$D$3,"Medium rating",D893&lt;=Quartile!$D$4,"High rating",TRUE,"Extra High Rating")</f>
        <v>Medium rating</v>
      </c>
      <c r="Y893">
        <f t="shared" si="26"/>
        <v>1034.45</v>
      </c>
      <c r="Z893" s="14">
        <f t="shared" si="27"/>
        <v>7.5101640772469877E-2</v>
      </c>
    </row>
    <row r="894" spans="1:26" x14ac:dyDescent="0.25">
      <c r="A894" t="s">
        <v>923</v>
      </c>
      <c r="B894" t="s">
        <v>972</v>
      </c>
      <c r="C894">
        <v>13466</v>
      </c>
      <c r="D894" s="1">
        <v>7.4</v>
      </c>
      <c r="E894">
        <v>1</v>
      </c>
      <c r="F894" t="s">
        <v>76</v>
      </c>
      <c r="G894">
        <v>8</v>
      </c>
      <c r="H894">
        <v>2.2000000000000002</v>
      </c>
      <c r="I894" s="2">
        <v>5000</v>
      </c>
      <c r="J894">
        <v>1</v>
      </c>
      <c r="K894">
        <v>18</v>
      </c>
      <c r="L894">
        <v>4</v>
      </c>
      <c r="M894">
        <v>64</v>
      </c>
      <c r="N894">
        <v>6.58</v>
      </c>
      <c r="O894">
        <v>90</v>
      </c>
      <c r="P894">
        <v>2</v>
      </c>
      <c r="Q894" t="s">
        <v>73</v>
      </c>
      <c r="R894">
        <v>50</v>
      </c>
      <c r="S894">
        <v>5</v>
      </c>
      <c r="T894">
        <v>1</v>
      </c>
      <c r="U894">
        <v>2408</v>
      </c>
      <c r="V894">
        <v>1080</v>
      </c>
      <c r="W894" t="str" cm="1">
        <f t="array" ref="W894">_xlfn.IFS(smartphones_data_clean!C894&gt;Quartile!$A$4,"💎 Ultra Premium Brand",smartphones_data_clean!C894&gt;Quartile!$A$3,"🪙 Premium Brand",smartphones_data_clean!C894&gt;Quartile!$A$2,"🔥Affordable Brand",TRUE,"✨ Bronze Brand")</f>
        <v>🔥Affordable Brand</v>
      </c>
      <c r="X894" t="str" cm="1">
        <f t="array" ref="X894">_xlfn.IFS(D894&lt;=Quartile!$D$2,"Low rating",D894&lt;=Quartile!$D$3,"Medium rating",D894&lt;=Quartile!$D$4,"High rating",TRUE,"Extra High Rating")</f>
        <v>Low rating</v>
      </c>
      <c r="Y894">
        <f t="shared" si="26"/>
        <v>1021.2499999999999</v>
      </c>
      <c r="Z894" s="14">
        <f t="shared" si="27"/>
        <v>7.5839150452992721E-2</v>
      </c>
    </row>
    <row r="895" spans="1:26" x14ac:dyDescent="0.25">
      <c r="A895" t="s">
        <v>923</v>
      </c>
      <c r="B895" t="s">
        <v>973</v>
      </c>
      <c r="C895">
        <v>15990</v>
      </c>
      <c r="D895" s="1">
        <v>7.7</v>
      </c>
      <c r="E895">
        <v>1</v>
      </c>
      <c r="F895" t="s">
        <v>76</v>
      </c>
      <c r="G895">
        <v>8</v>
      </c>
      <c r="H895">
        <v>2.2000000000000002</v>
      </c>
      <c r="I895" s="2">
        <v>5000</v>
      </c>
      <c r="J895">
        <v>1</v>
      </c>
      <c r="K895">
        <v>18</v>
      </c>
      <c r="L895">
        <v>6</v>
      </c>
      <c r="M895">
        <v>128</v>
      </c>
      <c r="N895">
        <v>6.58</v>
      </c>
      <c r="O895">
        <v>90</v>
      </c>
      <c r="P895">
        <v>2</v>
      </c>
      <c r="Q895" t="s">
        <v>73</v>
      </c>
      <c r="R895">
        <v>50</v>
      </c>
      <c r="S895">
        <v>5</v>
      </c>
      <c r="T895">
        <v>1</v>
      </c>
      <c r="U895">
        <v>2408</v>
      </c>
      <c r="V895">
        <v>1080</v>
      </c>
      <c r="W895" t="str" cm="1">
        <f t="array" ref="W895">_xlfn.IFS(smartphones_data_clean!C895&gt;Quartile!$A$4,"💎 Ultra Premium Brand",smartphones_data_clean!C895&gt;Quartile!$A$3,"🪙 Premium Brand",smartphones_data_clean!C895&gt;Quartile!$A$2,"🔥Affordable Brand",TRUE,"✨ Bronze Brand")</f>
        <v>🔥Affordable Brand</v>
      </c>
      <c r="X895" t="str" cm="1">
        <f t="array" ref="X895">_xlfn.IFS(D895&lt;=Quartile!$D$2,"Low rating",D895&lt;=Quartile!$D$3,"Medium rating",D895&lt;=Quartile!$D$4,"High rating",TRUE,"Extra High Rating")</f>
        <v>Medium rating</v>
      </c>
      <c r="Y895">
        <f t="shared" si="26"/>
        <v>1034.45</v>
      </c>
      <c r="Z895" s="14">
        <f t="shared" si="27"/>
        <v>6.4693558474046287E-2</v>
      </c>
    </row>
    <row r="896" spans="1:26" x14ac:dyDescent="0.25">
      <c r="A896" t="s">
        <v>923</v>
      </c>
      <c r="B896" t="s">
        <v>974</v>
      </c>
      <c r="C896">
        <v>17990</v>
      </c>
      <c r="D896" s="1">
        <v>7.9</v>
      </c>
      <c r="E896">
        <v>1</v>
      </c>
      <c r="F896" t="s">
        <v>72</v>
      </c>
      <c r="G896">
        <v>8</v>
      </c>
      <c r="H896">
        <v>2</v>
      </c>
      <c r="I896" s="2">
        <v>5100</v>
      </c>
      <c r="J896">
        <v>1</v>
      </c>
      <c r="K896">
        <v>18</v>
      </c>
      <c r="L896">
        <v>6</v>
      </c>
      <c r="M896">
        <v>128</v>
      </c>
      <c r="N896">
        <v>6.73</v>
      </c>
      <c r="O896">
        <v>120</v>
      </c>
      <c r="P896">
        <v>2</v>
      </c>
      <c r="Q896" t="s">
        <v>73</v>
      </c>
      <c r="R896">
        <v>64</v>
      </c>
      <c r="S896">
        <v>16</v>
      </c>
      <c r="T896">
        <v>1</v>
      </c>
      <c r="U896">
        <v>2408</v>
      </c>
      <c r="V896">
        <v>1080</v>
      </c>
      <c r="W896" t="str" cm="1">
        <f t="array" ref="W896">_xlfn.IFS(smartphones_data_clean!C896&gt;Quartile!$A$4,"💎 Ultra Premium Brand",smartphones_data_clean!C896&gt;Quartile!$A$3,"🪙 Premium Brand",smartphones_data_clean!C896&gt;Quartile!$A$2,"🔥Affordable Brand",TRUE,"✨ Bronze Brand")</f>
        <v>🔥Affordable Brand</v>
      </c>
      <c r="X896" t="str" cm="1">
        <f t="array" ref="X896">_xlfn.IFS(D896&lt;=Quartile!$D$2,"Low rating",D896&lt;=Quartile!$D$3,"Medium rating",D896&lt;=Quartile!$D$4,"High rating",TRUE,"Extra High Rating")</f>
        <v>Medium rating</v>
      </c>
      <c r="Y896">
        <f t="shared" si="26"/>
        <v>1055.8999999999999</v>
      </c>
      <c r="Z896" s="14">
        <f t="shared" si="27"/>
        <v>5.8693718732629234E-2</v>
      </c>
    </row>
    <row r="897" spans="1:26" x14ac:dyDescent="0.25">
      <c r="A897" t="s">
        <v>923</v>
      </c>
      <c r="B897" t="s">
        <v>975</v>
      </c>
      <c r="C897">
        <v>10990</v>
      </c>
      <c r="D897" s="1">
        <v>7.7</v>
      </c>
      <c r="E897">
        <v>1</v>
      </c>
      <c r="F897" t="s">
        <v>76</v>
      </c>
      <c r="G897">
        <v>8</v>
      </c>
      <c r="H897">
        <v>2.2000000000000002</v>
      </c>
      <c r="I897" s="2">
        <v>5000</v>
      </c>
      <c r="J897">
        <v>1</v>
      </c>
      <c r="K897">
        <v>18</v>
      </c>
      <c r="L897">
        <v>4</v>
      </c>
      <c r="M897">
        <v>128</v>
      </c>
      <c r="N897">
        <v>6.43</v>
      </c>
      <c r="O897">
        <v>90</v>
      </c>
      <c r="P897">
        <v>4</v>
      </c>
      <c r="Q897" t="s">
        <v>73</v>
      </c>
      <c r="R897">
        <v>48</v>
      </c>
      <c r="S897">
        <v>13</v>
      </c>
      <c r="T897">
        <v>1</v>
      </c>
      <c r="U897">
        <v>2340</v>
      </c>
      <c r="V897">
        <v>1080</v>
      </c>
      <c r="W897" t="str" cm="1">
        <f t="array" ref="W897">_xlfn.IFS(smartphones_data_clean!C897&gt;Quartile!$A$4,"💎 Ultra Premium Brand",smartphones_data_clean!C897&gt;Quartile!$A$3,"🪙 Premium Brand",smartphones_data_clean!C897&gt;Quartile!$A$2,"🔥Affordable Brand",TRUE,"✨ Bronze Brand")</f>
        <v>✨ Bronze Brand</v>
      </c>
      <c r="X897" t="str" cm="1">
        <f t="array" ref="X897">_xlfn.IFS(D897&lt;=Quartile!$D$2,"Low rating",D897&lt;=Quartile!$D$3,"Medium rating",D897&lt;=Quartile!$D$4,"High rating",TRUE,"Extra High Rating")</f>
        <v>Medium rating</v>
      </c>
      <c r="Y897">
        <f t="shared" si="26"/>
        <v>1034.05</v>
      </c>
      <c r="Z897" s="14">
        <f t="shared" si="27"/>
        <v>9.4090081892629657E-2</v>
      </c>
    </row>
    <row r="898" spans="1:26" x14ac:dyDescent="0.25">
      <c r="A898" t="s">
        <v>923</v>
      </c>
      <c r="B898" t="s">
        <v>976</v>
      </c>
      <c r="C898">
        <v>11490</v>
      </c>
      <c r="D898" s="1">
        <v>6.6</v>
      </c>
      <c r="E898">
        <v>0</v>
      </c>
      <c r="F898" t="s">
        <v>72</v>
      </c>
      <c r="G898">
        <v>8</v>
      </c>
      <c r="H898">
        <v>2</v>
      </c>
      <c r="I898" s="2">
        <v>5000</v>
      </c>
      <c r="J898">
        <v>1</v>
      </c>
      <c r="K898">
        <v>18</v>
      </c>
      <c r="L898">
        <v>4</v>
      </c>
      <c r="M898">
        <v>64</v>
      </c>
      <c r="N898">
        <v>6.22</v>
      </c>
      <c r="O898">
        <v>60</v>
      </c>
      <c r="P898">
        <v>2</v>
      </c>
      <c r="Q898" t="s">
        <v>73</v>
      </c>
      <c r="R898">
        <v>12</v>
      </c>
      <c r="S898">
        <v>8</v>
      </c>
      <c r="T898">
        <v>1</v>
      </c>
      <c r="U898">
        <v>1520</v>
      </c>
      <c r="V898">
        <v>720</v>
      </c>
      <c r="W898" t="str" cm="1">
        <f t="array" ref="W898">_xlfn.IFS(smartphones_data_clean!C898&gt;Quartile!$A$4,"💎 Ultra Premium Brand",smartphones_data_clean!C898&gt;Quartile!$A$3,"🪙 Premium Brand",smartphones_data_clean!C898&gt;Quartile!$A$2,"🔥Affordable Brand",TRUE,"✨ Bronze Brand")</f>
        <v>✨ Bronze Brand</v>
      </c>
      <c r="X898" t="str" cm="1">
        <f t="array" ref="X898">_xlfn.IFS(D898&lt;=Quartile!$D$2,"Low rating",D898&lt;=Quartile!$D$3,"Medium rating",D898&lt;=Quartile!$D$4,"High rating",TRUE,"Extra High Rating")</f>
        <v>Low rating</v>
      </c>
      <c r="Y898">
        <f t="shared" ref="Y898:Y961" si="28">((G898*0.1)+ (H898*0.25)+(I898*0.2)+(K898*0.1)+(L898*0.2)+(M898*0.2)+(O898*0.05))</f>
        <v>1019.6999999999998</v>
      </c>
      <c r="Z898" s="14">
        <f t="shared" ref="Z898:Z961" si="29">Y898/C898</f>
        <v>8.8746736292428186E-2</v>
      </c>
    </row>
    <row r="899" spans="1:26" x14ac:dyDescent="0.25">
      <c r="A899" t="s">
        <v>923</v>
      </c>
      <c r="B899" t="s">
        <v>977</v>
      </c>
      <c r="C899">
        <v>8999</v>
      </c>
      <c r="D899" s="1">
        <v>6.8</v>
      </c>
      <c r="E899">
        <v>0</v>
      </c>
      <c r="F899" t="s">
        <v>83</v>
      </c>
      <c r="G899">
        <v>8</v>
      </c>
      <c r="H899">
        <v>2.2999999999999998</v>
      </c>
      <c r="I899" s="2">
        <v>5000</v>
      </c>
      <c r="J899">
        <v>0</v>
      </c>
      <c r="K899">
        <v>33</v>
      </c>
      <c r="L899">
        <v>4</v>
      </c>
      <c r="M899">
        <v>64</v>
      </c>
      <c r="N899">
        <v>6.53</v>
      </c>
      <c r="O899">
        <v>60</v>
      </c>
      <c r="P899">
        <v>2</v>
      </c>
      <c r="Q899" t="s">
        <v>73</v>
      </c>
      <c r="R899">
        <v>13</v>
      </c>
      <c r="S899">
        <v>5</v>
      </c>
      <c r="T899">
        <v>1</v>
      </c>
      <c r="U899">
        <v>1600</v>
      </c>
      <c r="V899">
        <v>720</v>
      </c>
      <c r="W899" t="str" cm="1">
        <f t="array" ref="W899">_xlfn.IFS(smartphones_data_clean!C899&gt;Quartile!$A$4,"💎 Ultra Premium Brand",smartphones_data_clean!C899&gt;Quartile!$A$3,"🪙 Premium Brand",smartphones_data_clean!C899&gt;Quartile!$A$2,"🔥Affordable Brand",TRUE,"✨ Bronze Brand")</f>
        <v>✨ Bronze Brand</v>
      </c>
      <c r="X899" t="str" cm="1">
        <f t="array" ref="X899">_xlfn.IFS(D899&lt;=Quartile!$D$2,"Low rating",D899&lt;=Quartile!$D$3,"Medium rating",D899&lt;=Quartile!$D$4,"High rating",TRUE,"Extra High Rating")</f>
        <v>Low rating</v>
      </c>
      <c r="Y899">
        <f t="shared" si="28"/>
        <v>1021.2749999999999</v>
      </c>
      <c r="Z899" s="14">
        <f t="shared" si="29"/>
        <v>0.11348760973441492</v>
      </c>
    </row>
    <row r="900" spans="1:26" x14ac:dyDescent="0.25">
      <c r="A900" t="s">
        <v>923</v>
      </c>
      <c r="B900" t="s">
        <v>978</v>
      </c>
      <c r="C900">
        <v>7499</v>
      </c>
      <c r="D900" s="1">
        <v>6.8</v>
      </c>
      <c r="E900">
        <v>0</v>
      </c>
      <c r="F900" t="s">
        <v>83</v>
      </c>
      <c r="G900">
        <v>8</v>
      </c>
      <c r="H900">
        <v>2.2999999999999998</v>
      </c>
      <c r="I900" s="2">
        <v>5000</v>
      </c>
      <c r="J900">
        <v>0</v>
      </c>
      <c r="K900">
        <v>33</v>
      </c>
      <c r="L900">
        <v>4</v>
      </c>
      <c r="M900">
        <v>64</v>
      </c>
      <c r="N900">
        <v>6.53</v>
      </c>
      <c r="O900">
        <v>60</v>
      </c>
      <c r="P900">
        <v>2</v>
      </c>
      <c r="Q900" t="s">
        <v>73</v>
      </c>
      <c r="R900">
        <v>13</v>
      </c>
      <c r="S900">
        <v>5</v>
      </c>
      <c r="T900">
        <v>1</v>
      </c>
      <c r="U900">
        <v>1600</v>
      </c>
      <c r="V900">
        <v>720</v>
      </c>
      <c r="W900" t="str" cm="1">
        <f t="array" ref="W900">_xlfn.IFS(smartphones_data_clean!C900&gt;Quartile!$A$4,"💎 Ultra Premium Brand",smartphones_data_clean!C900&gt;Quartile!$A$3,"🪙 Premium Brand",smartphones_data_clean!C900&gt;Quartile!$A$2,"🔥Affordable Brand",TRUE,"✨ Bronze Brand")</f>
        <v>✨ Bronze Brand</v>
      </c>
      <c r="X900" t="str" cm="1">
        <f t="array" ref="X900">_xlfn.IFS(D900&lt;=Quartile!$D$2,"Low rating",D900&lt;=Quartile!$D$3,"Medium rating",D900&lt;=Quartile!$D$4,"High rating",TRUE,"Extra High Rating")</f>
        <v>Low rating</v>
      </c>
      <c r="Y900">
        <f t="shared" si="28"/>
        <v>1021.2749999999999</v>
      </c>
      <c r="Z900" s="14">
        <f t="shared" si="29"/>
        <v>0.13618815842112281</v>
      </c>
    </row>
    <row r="901" spans="1:26" x14ac:dyDescent="0.25">
      <c r="A901" t="s">
        <v>923</v>
      </c>
      <c r="B901" t="s">
        <v>979</v>
      </c>
      <c r="C901">
        <v>10499</v>
      </c>
      <c r="D901" s="1">
        <v>7.2</v>
      </c>
      <c r="E901">
        <v>0</v>
      </c>
      <c r="F901" t="s">
        <v>83</v>
      </c>
      <c r="G901">
        <v>8</v>
      </c>
      <c r="H901">
        <v>2.2999999999999998</v>
      </c>
      <c r="I901" s="2">
        <v>5000</v>
      </c>
      <c r="J901">
        <v>0</v>
      </c>
      <c r="K901">
        <v>33</v>
      </c>
      <c r="L901">
        <v>6</v>
      </c>
      <c r="M901">
        <v>128</v>
      </c>
      <c r="N901">
        <v>6.53</v>
      </c>
      <c r="O901">
        <v>60</v>
      </c>
      <c r="P901">
        <v>2</v>
      </c>
      <c r="Q901" t="s">
        <v>73</v>
      </c>
      <c r="R901">
        <v>13</v>
      </c>
      <c r="S901">
        <v>5</v>
      </c>
      <c r="T901">
        <v>1</v>
      </c>
      <c r="U901">
        <v>1600</v>
      </c>
      <c r="V901">
        <v>720</v>
      </c>
      <c r="W901" t="str" cm="1">
        <f t="array" ref="W901">_xlfn.IFS(smartphones_data_clean!C901&gt;Quartile!$A$4,"💎 Ultra Premium Brand",smartphones_data_clean!C901&gt;Quartile!$A$3,"🪙 Premium Brand",smartphones_data_clean!C901&gt;Quartile!$A$2,"🔥Affordable Brand",TRUE,"✨ Bronze Brand")</f>
        <v>✨ Bronze Brand</v>
      </c>
      <c r="X901" t="str" cm="1">
        <f t="array" ref="X901">_xlfn.IFS(D901&lt;=Quartile!$D$2,"Low rating",D901&lt;=Quartile!$D$3,"Medium rating",D901&lt;=Quartile!$D$4,"High rating",TRUE,"Extra High Rating")</f>
        <v>Low rating</v>
      </c>
      <c r="Y901">
        <f t="shared" si="28"/>
        <v>1034.4749999999999</v>
      </c>
      <c r="Z901" s="14">
        <f t="shared" si="29"/>
        <v>9.8530812458329356E-2</v>
      </c>
    </row>
    <row r="902" spans="1:26" x14ac:dyDescent="0.25">
      <c r="A902" t="s">
        <v>923</v>
      </c>
      <c r="B902" t="s">
        <v>980</v>
      </c>
      <c r="C902">
        <v>11499</v>
      </c>
      <c r="D902" s="1">
        <v>7.4</v>
      </c>
      <c r="E902">
        <v>0</v>
      </c>
      <c r="F902" t="s">
        <v>72</v>
      </c>
      <c r="G902">
        <v>8</v>
      </c>
      <c r="H902">
        <v>2</v>
      </c>
      <c r="I902" s="2">
        <v>6000</v>
      </c>
      <c r="J902">
        <v>1</v>
      </c>
      <c r="K902">
        <v>18</v>
      </c>
      <c r="L902">
        <v>4</v>
      </c>
      <c r="M902">
        <v>64</v>
      </c>
      <c r="N902">
        <v>6.53</v>
      </c>
      <c r="O902">
        <v>60</v>
      </c>
      <c r="P902">
        <v>4</v>
      </c>
      <c r="Q902" t="s">
        <v>73</v>
      </c>
      <c r="R902">
        <v>48</v>
      </c>
      <c r="S902">
        <v>8</v>
      </c>
      <c r="T902">
        <v>1</v>
      </c>
      <c r="U902">
        <v>2340</v>
      </c>
      <c r="V902">
        <v>1080</v>
      </c>
      <c r="W902" t="str" cm="1">
        <f t="array" ref="W902">_xlfn.IFS(smartphones_data_clean!C902&gt;Quartile!$A$4,"💎 Ultra Premium Brand",smartphones_data_clean!C902&gt;Quartile!$A$3,"🪙 Premium Brand",smartphones_data_clean!C902&gt;Quartile!$A$2,"🔥Affordable Brand",TRUE,"✨ Bronze Brand")</f>
        <v>✨ Bronze Brand</v>
      </c>
      <c r="X902" t="str" cm="1">
        <f t="array" ref="X902">_xlfn.IFS(D902&lt;=Quartile!$D$2,"Low rating",D902&lt;=Quartile!$D$3,"Medium rating",D902&lt;=Quartile!$D$4,"High rating",TRUE,"Extra High Rating")</f>
        <v>Low rating</v>
      </c>
      <c r="Y902">
        <f t="shared" si="28"/>
        <v>1219.6999999999998</v>
      </c>
      <c r="Z902" s="14">
        <f t="shared" si="29"/>
        <v>0.10607009305156968</v>
      </c>
    </row>
    <row r="903" spans="1:26" x14ac:dyDescent="0.25">
      <c r="A903" t="s">
        <v>923</v>
      </c>
      <c r="B903" t="s">
        <v>981</v>
      </c>
      <c r="C903">
        <v>6999</v>
      </c>
      <c r="D903" s="1">
        <v>6.1</v>
      </c>
      <c r="E903">
        <v>0</v>
      </c>
      <c r="F903" t="s">
        <v>83</v>
      </c>
      <c r="G903">
        <v>8</v>
      </c>
      <c r="H903">
        <v>2</v>
      </c>
      <c r="I903" s="2">
        <v>5000</v>
      </c>
      <c r="J903">
        <v>0</v>
      </c>
      <c r="K903">
        <v>33</v>
      </c>
      <c r="L903">
        <v>2</v>
      </c>
      <c r="M903">
        <v>32</v>
      </c>
      <c r="N903">
        <v>6.53</v>
      </c>
      <c r="O903">
        <v>60</v>
      </c>
      <c r="P903">
        <v>1</v>
      </c>
      <c r="Q903" t="s">
        <v>73</v>
      </c>
      <c r="R903">
        <v>13</v>
      </c>
      <c r="S903">
        <v>5</v>
      </c>
      <c r="T903">
        <v>1</v>
      </c>
      <c r="U903">
        <v>1600</v>
      </c>
      <c r="V903">
        <v>720</v>
      </c>
      <c r="W903" t="str" cm="1">
        <f t="array" ref="W903">_xlfn.IFS(smartphones_data_clean!C903&gt;Quartile!$A$4,"💎 Ultra Premium Brand",smartphones_data_clean!C903&gt;Quartile!$A$3,"🪙 Premium Brand",smartphones_data_clean!C903&gt;Quartile!$A$2,"🔥Affordable Brand",TRUE,"✨ Bronze Brand")</f>
        <v>✨ Bronze Brand</v>
      </c>
      <c r="X903" t="str" cm="1">
        <f t="array" ref="X903">_xlfn.IFS(D903&lt;=Quartile!$D$2,"Low rating",D903&lt;=Quartile!$D$3,"Medium rating",D903&lt;=Quartile!$D$4,"High rating",TRUE,"Extra High Rating")</f>
        <v>Low rating</v>
      </c>
      <c r="Y903">
        <f t="shared" si="28"/>
        <v>1014.3999999999999</v>
      </c>
      <c r="Z903" s="14">
        <f t="shared" si="29"/>
        <v>0.14493499071295898</v>
      </c>
    </row>
    <row r="904" spans="1:26" x14ac:dyDescent="0.25">
      <c r="A904" t="s">
        <v>923</v>
      </c>
      <c r="B904" t="s">
        <v>982</v>
      </c>
      <c r="C904">
        <v>10990</v>
      </c>
      <c r="D904" s="1">
        <v>6.9</v>
      </c>
      <c r="E904">
        <v>0</v>
      </c>
      <c r="F904" t="s">
        <v>83</v>
      </c>
      <c r="G904">
        <v>8</v>
      </c>
      <c r="H904">
        <v>2</v>
      </c>
      <c r="I904" s="2">
        <v>5000</v>
      </c>
      <c r="J904">
        <v>0</v>
      </c>
      <c r="K904">
        <v>33</v>
      </c>
      <c r="L904">
        <v>6</v>
      </c>
      <c r="M904">
        <v>128</v>
      </c>
      <c r="N904">
        <v>6.53</v>
      </c>
      <c r="O904">
        <v>60</v>
      </c>
      <c r="P904">
        <v>1</v>
      </c>
      <c r="Q904" t="s">
        <v>73</v>
      </c>
      <c r="R904">
        <v>13</v>
      </c>
      <c r="S904">
        <v>5</v>
      </c>
      <c r="T904">
        <v>1</v>
      </c>
      <c r="U904">
        <v>1600</v>
      </c>
      <c r="V904">
        <v>720</v>
      </c>
      <c r="W904" t="str" cm="1">
        <f t="array" ref="W904">_xlfn.IFS(smartphones_data_clean!C904&gt;Quartile!$A$4,"💎 Ultra Premium Brand",smartphones_data_clean!C904&gt;Quartile!$A$3,"🪙 Premium Brand",smartphones_data_clean!C904&gt;Quartile!$A$2,"🔥Affordable Brand",TRUE,"✨ Bronze Brand")</f>
        <v>✨ Bronze Brand</v>
      </c>
      <c r="X904" t="str" cm="1">
        <f t="array" ref="X904">_xlfn.IFS(D904&lt;=Quartile!$D$2,"Low rating",D904&lt;=Quartile!$D$3,"Medium rating",D904&lt;=Quartile!$D$4,"High rating",TRUE,"Extra High Rating")</f>
        <v>Low rating</v>
      </c>
      <c r="Y904">
        <f t="shared" si="28"/>
        <v>1034.3999999999999</v>
      </c>
      <c r="Z904" s="14">
        <f t="shared" si="29"/>
        <v>9.4121929026387607E-2</v>
      </c>
    </row>
    <row r="905" spans="1:26" x14ac:dyDescent="0.25">
      <c r="A905" t="s">
        <v>923</v>
      </c>
      <c r="B905" t="s">
        <v>983</v>
      </c>
      <c r="C905">
        <v>6499</v>
      </c>
      <c r="D905" s="1">
        <v>6.1</v>
      </c>
      <c r="E905">
        <v>0</v>
      </c>
      <c r="F905" t="s">
        <v>83</v>
      </c>
      <c r="G905">
        <v>8</v>
      </c>
      <c r="H905">
        <v>2</v>
      </c>
      <c r="I905" s="2">
        <v>5000</v>
      </c>
      <c r="J905">
        <v>0</v>
      </c>
      <c r="K905">
        <v>33</v>
      </c>
      <c r="L905">
        <v>2</v>
      </c>
      <c r="M905">
        <v>32</v>
      </c>
      <c r="N905">
        <v>6.53</v>
      </c>
      <c r="O905">
        <v>60</v>
      </c>
      <c r="P905">
        <v>1</v>
      </c>
      <c r="Q905" t="s">
        <v>73</v>
      </c>
      <c r="R905">
        <v>13</v>
      </c>
      <c r="S905">
        <v>5</v>
      </c>
      <c r="T905">
        <v>1</v>
      </c>
      <c r="U905">
        <v>1600</v>
      </c>
      <c r="V905">
        <v>720</v>
      </c>
      <c r="W905" t="str" cm="1">
        <f t="array" ref="W905">_xlfn.IFS(smartphones_data_clean!C905&gt;Quartile!$A$4,"💎 Ultra Premium Brand",smartphones_data_clean!C905&gt;Quartile!$A$3,"🪙 Premium Brand",smartphones_data_clean!C905&gt;Quartile!$A$2,"🔥Affordable Brand",TRUE,"✨ Bronze Brand")</f>
        <v>✨ Bronze Brand</v>
      </c>
      <c r="X905" t="str" cm="1">
        <f t="array" ref="X905">_xlfn.IFS(D905&lt;=Quartile!$D$2,"Low rating",D905&lt;=Quartile!$D$3,"Medium rating",D905&lt;=Quartile!$D$4,"High rating",TRUE,"Extra High Rating")</f>
        <v>Low rating</v>
      </c>
      <c r="Y905">
        <f t="shared" si="28"/>
        <v>1014.3999999999999</v>
      </c>
      <c r="Z905" s="14">
        <f t="shared" si="29"/>
        <v>0.15608555162332666</v>
      </c>
    </row>
    <row r="906" spans="1:26" x14ac:dyDescent="0.25">
      <c r="A906" t="s">
        <v>923</v>
      </c>
      <c r="B906" t="s">
        <v>984</v>
      </c>
      <c r="C906">
        <v>9299</v>
      </c>
      <c r="D906" s="1">
        <v>6.7</v>
      </c>
      <c r="E906">
        <v>0</v>
      </c>
      <c r="F906" t="s">
        <v>83</v>
      </c>
      <c r="G906">
        <v>8</v>
      </c>
      <c r="H906">
        <v>2</v>
      </c>
      <c r="I906" s="2">
        <v>5000</v>
      </c>
      <c r="J906">
        <v>1</v>
      </c>
      <c r="K906">
        <v>10</v>
      </c>
      <c r="L906">
        <v>4</v>
      </c>
      <c r="M906">
        <v>128</v>
      </c>
      <c r="N906">
        <v>6.53</v>
      </c>
      <c r="O906">
        <v>60</v>
      </c>
      <c r="P906">
        <v>1</v>
      </c>
      <c r="Q906" t="s">
        <v>73</v>
      </c>
      <c r="R906">
        <v>13</v>
      </c>
      <c r="S906">
        <v>5</v>
      </c>
      <c r="T906">
        <v>1</v>
      </c>
      <c r="U906">
        <v>1600</v>
      </c>
      <c r="V906">
        <v>720</v>
      </c>
      <c r="W906" t="str" cm="1">
        <f t="array" ref="W906">_xlfn.IFS(smartphones_data_clean!C906&gt;Quartile!$A$4,"💎 Ultra Premium Brand",smartphones_data_clean!C906&gt;Quartile!$A$3,"🪙 Premium Brand",smartphones_data_clean!C906&gt;Quartile!$A$2,"🔥Affordable Brand",TRUE,"✨ Bronze Brand")</f>
        <v>✨ Bronze Brand</v>
      </c>
      <c r="X906" t="str" cm="1">
        <f t="array" ref="X906">_xlfn.IFS(D906&lt;=Quartile!$D$2,"Low rating",D906&lt;=Quartile!$D$3,"Medium rating",D906&lt;=Quartile!$D$4,"High rating",TRUE,"Extra High Rating")</f>
        <v>Low rating</v>
      </c>
      <c r="Y906">
        <f t="shared" si="28"/>
        <v>1031.6999999999998</v>
      </c>
      <c r="Z906" s="14">
        <f t="shared" si="29"/>
        <v>0.11094741370039787</v>
      </c>
    </row>
    <row r="907" spans="1:26" x14ac:dyDescent="0.25">
      <c r="A907" t="s">
        <v>923</v>
      </c>
      <c r="B907" t="s">
        <v>985</v>
      </c>
      <c r="C907">
        <v>7499</v>
      </c>
      <c r="D907" s="1">
        <v>6.6</v>
      </c>
      <c r="E907">
        <v>0</v>
      </c>
      <c r="F907" t="s">
        <v>83</v>
      </c>
      <c r="G907">
        <v>8</v>
      </c>
      <c r="H907">
        <v>2</v>
      </c>
      <c r="I907" s="2">
        <v>5000</v>
      </c>
      <c r="J907">
        <v>1</v>
      </c>
      <c r="K907">
        <v>10</v>
      </c>
      <c r="L907">
        <v>4</v>
      </c>
      <c r="M907">
        <v>64</v>
      </c>
      <c r="N907">
        <v>6.53</v>
      </c>
      <c r="O907">
        <v>60</v>
      </c>
      <c r="P907">
        <v>1</v>
      </c>
      <c r="Q907" t="s">
        <v>73</v>
      </c>
      <c r="R907">
        <v>13</v>
      </c>
      <c r="S907">
        <v>5</v>
      </c>
      <c r="T907">
        <v>1</v>
      </c>
      <c r="U907">
        <v>1600</v>
      </c>
      <c r="V907">
        <v>720</v>
      </c>
      <c r="W907" t="str" cm="1">
        <f t="array" ref="W907">_xlfn.IFS(smartphones_data_clean!C907&gt;Quartile!$A$4,"💎 Ultra Premium Brand",smartphones_data_clean!C907&gt;Quartile!$A$3,"🪙 Premium Brand",smartphones_data_clean!C907&gt;Quartile!$A$2,"🔥Affordable Brand",TRUE,"✨ Bronze Brand")</f>
        <v>✨ Bronze Brand</v>
      </c>
      <c r="X907" t="str" cm="1">
        <f t="array" ref="X907">_xlfn.IFS(D907&lt;=Quartile!$D$2,"Low rating",D907&lt;=Quartile!$D$3,"Medium rating",D907&lt;=Quartile!$D$4,"High rating",TRUE,"Extra High Rating")</f>
        <v>Low rating</v>
      </c>
      <c r="Y907">
        <f t="shared" si="28"/>
        <v>1018.8999999999999</v>
      </c>
      <c r="Z907" s="14">
        <f t="shared" si="29"/>
        <v>0.13587144952660352</v>
      </c>
    </row>
    <row r="908" spans="1:26" x14ac:dyDescent="0.25">
      <c r="A908" t="s">
        <v>923</v>
      </c>
      <c r="B908" t="s">
        <v>986</v>
      </c>
      <c r="C908">
        <v>6171</v>
      </c>
      <c r="D908" s="1">
        <v>8.9</v>
      </c>
      <c r="E908">
        <v>0</v>
      </c>
      <c r="F908" t="s">
        <v>83</v>
      </c>
      <c r="G908">
        <v>4</v>
      </c>
      <c r="H908">
        <v>2</v>
      </c>
      <c r="I908" s="2">
        <v>5000</v>
      </c>
      <c r="J908">
        <v>1</v>
      </c>
      <c r="K908">
        <v>10</v>
      </c>
      <c r="L908">
        <v>2</v>
      </c>
      <c r="M908">
        <v>32</v>
      </c>
      <c r="N908">
        <v>6.52</v>
      </c>
      <c r="O908">
        <v>60</v>
      </c>
      <c r="P908">
        <v>2</v>
      </c>
      <c r="Q908" t="s">
        <v>73</v>
      </c>
      <c r="R908">
        <v>8</v>
      </c>
      <c r="S908">
        <v>5</v>
      </c>
      <c r="T908">
        <v>1</v>
      </c>
      <c r="U908">
        <v>1600</v>
      </c>
      <c r="V908">
        <v>720</v>
      </c>
      <c r="W908" t="str" cm="1">
        <f t="array" ref="W908">_xlfn.IFS(smartphones_data_clean!C908&gt;Quartile!$A$4,"💎 Ultra Premium Brand",smartphones_data_clean!C908&gt;Quartile!$A$3,"🪙 Premium Brand",smartphones_data_clean!C908&gt;Quartile!$A$2,"🔥Affordable Brand",TRUE,"✨ Bronze Brand")</f>
        <v>✨ Bronze Brand</v>
      </c>
      <c r="X908" t="str" cm="1">
        <f t="array" ref="X908">_xlfn.IFS(D908&lt;=Quartile!$D$2,"Low rating",D908&lt;=Quartile!$D$3,"Medium rating",D908&lt;=Quartile!$D$4,"High rating",TRUE,"Extra High Rating")</f>
        <v>Extra High Rating</v>
      </c>
      <c r="Y908">
        <f t="shared" si="28"/>
        <v>1011.6999999999999</v>
      </c>
      <c r="Z908" s="14">
        <f t="shared" si="29"/>
        <v>0.16394425538810564</v>
      </c>
    </row>
    <row r="909" spans="1:26" x14ac:dyDescent="0.25">
      <c r="A909" t="s">
        <v>923</v>
      </c>
      <c r="B909" t="s">
        <v>987</v>
      </c>
      <c r="C909">
        <v>7289</v>
      </c>
      <c r="D909" s="1">
        <v>6</v>
      </c>
      <c r="E909">
        <v>0</v>
      </c>
      <c r="F909" t="s">
        <v>83</v>
      </c>
      <c r="G909">
        <v>4</v>
      </c>
      <c r="H909">
        <v>2</v>
      </c>
      <c r="I909" s="2">
        <v>5000</v>
      </c>
      <c r="J909">
        <v>1</v>
      </c>
      <c r="K909">
        <v>10</v>
      </c>
      <c r="L909">
        <v>2</v>
      </c>
      <c r="M909">
        <v>32</v>
      </c>
      <c r="N909">
        <v>6.52</v>
      </c>
      <c r="O909">
        <v>60</v>
      </c>
      <c r="P909">
        <v>2</v>
      </c>
      <c r="Q909" t="s">
        <v>73</v>
      </c>
      <c r="R909">
        <v>8</v>
      </c>
      <c r="S909">
        <v>5</v>
      </c>
      <c r="T909">
        <v>1</v>
      </c>
      <c r="U909">
        <v>1600</v>
      </c>
      <c r="V909">
        <v>720</v>
      </c>
      <c r="W909" t="str" cm="1">
        <f t="array" ref="W909">_xlfn.IFS(smartphones_data_clean!C909&gt;Quartile!$A$4,"💎 Ultra Premium Brand",smartphones_data_clean!C909&gt;Quartile!$A$3,"🪙 Premium Brand",smartphones_data_clean!C909&gt;Quartile!$A$2,"🔥Affordable Brand",TRUE,"✨ Bronze Brand")</f>
        <v>✨ Bronze Brand</v>
      </c>
      <c r="X909" t="str" cm="1">
        <f t="array" ref="X909">_xlfn.IFS(D909&lt;=Quartile!$D$2,"Low rating",D909&lt;=Quartile!$D$3,"Medium rating",D909&lt;=Quartile!$D$4,"High rating",TRUE,"Extra High Rating")</f>
        <v>Low rating</v>
      </c>
      <c r="Y909">
        <f t="shared" si="28"/>
        <v>1011.6999999999999</v>
      </c>
      <c r="Z909" s="14">
        <f t="shared" si="29"/>
        <v>0.13879818905199615</v>
      </c>
    </row>
    <row r="910" spans="1:26" x14ac:dyDescent="0.25">
      <c r="A910" t="s">
        <v>923</v>
      </c>
      <c r="B910" t="s">
        <v>988</v>
      </c>
      <c r="C910">
        <v>8399</v>
      </c>
      <c r="D910" s="1">
        <v>6.1</v>
      </c>
      <c r="E910">
        <v>0</v>
      </c>
      <c r="F910" t="s">
        <v>83</v>
      </c>
      <c r="G910">
        <v>4</v>
      </c>
      <c r="H910">
        <v>2</v>
      </c>
      <c r="I910" s="2">
        <v>5000</v>
      </c>
      <c r="J910">
        <v>1</v>
      </c>
      <c r="K910">
        <v>10</v>
      </c>
      <c r="L910">
        <v>3</v>
      </c>
      <c r="M910">
        <v>32</v>
      </c>
      <c r="N910">
        <v>6.52</v>
      </c>
      <c r="O910">
        <v>60</v>
      </c>
      <c r="P910">
        <v>2</v>
      </c>
      <c r="Q910" t="s">
        <v>73</v>
      </c>
      <c r="R910">
        <v>8</v>
      </c>
      <c r="S910">
        <v>5</v>
      </c>
      <c r="T910">
        <v>1</v>
      </c>
      <c r="U910">
        <v>1600</v>
      </c>
      <c r="V910">
        <v>720</v>
      </c>
      <c r="W910" t="str" cm="1">
        <f t="array" ref="W910">_xlfn.IFS(smartphones_data_clean!C910&gt;Quartile!$A$4,"💎 Ultra Premium Brand",smartphones_data_clean!C910&gt;Quartile!$A$3,"🪙 Premium Brand",smartphones_data_clean!C910&gt;Quartile!$A$2,"🔥Affordable Brand",TRUE,"✨ Bronze Brand")</f>
        <v>✨ Bronze Brand</v>
      </c>
      <c r="X910" t="str" cm="1">
        <f t="array" ref="X910">_xlfn.IFS(D910&lt;=Quartile!$D$2,"Low rating",D910&lt;=Quartile!$D$3,"Medium rating",D910&lt;=Quartile!$D$4,"High rating",TRUE,"Extra High Rating")</f>
        <v>Low rating</v>
      </c>
      <c r="Y910">
        <f t="shared" si="28"/>
        <v>1011.9</v>
      </c>
      <c r="Z910" s="14">
        <f t="shared" si="29"/>
        <v>0.12047862840814383</v>
      </c>
    </row>
    <row r="911" spans="1:26" x14ac:dyDescent="0.25">
      <c r="A911" t="s">
        <v>923</v>
      </c>
      <c r="B911" t="s">
        <v>989</v>
      </c>
      <c r="C911">
        <v>480000</v>
      </c>
      <c r="D911" s="1">
        <v>8.8000000000000007</v>
      </c>
      <c r="E911">
        <v>0</v>
      </c>
      <c r="F911" t="s">
        <v>72</v>
      </c>
      <c r="G911">
        <v>8</v>
      </c>
      <c r="H911">
        <v>2.8</v>
      </c>
      <c r="I911" s="2">
        <v>4000</v>
      </c>
      <c r="J911">
        <v>1</v>
      </c>
      <c r="K911">
        <v>27</v>
      </c>
      <c r="L911">
        <v>8</v>
      </c>
      <c r="M911">
        <v>256</v>
      </c>
      <c r="N911">
        <v>6.39</v>
      </c>
      <c r="O911">
        <v>60</v>
      </c>
      <c r="P911">
        <v>3</v>
      </c>
      <c r="Q911" t="s">
        <v>73</v>
      </c>
      <c r="R911">
        <v>48</v>
      </c>
      <c r="S911">
        <v>20</v>
      </c>
      <c r="T911">
        <v>0</v>
      </c>
      <c r="U911">
        <v>2340</v>
      </c>
      <c r="V911">
        <v>1080</v>
      </c>
      <c r="W911" t="str" cm="1">
        <f t="array" ref="W911">_xlfn.IFS(smartphones_data_clean!C911&gt;Quartile!$A$4,"💎 Ultra Premium Brand",smartphones_data_clean!C911&gt;Quartile!$A$3,"🪙 Premium Brand",smartphones_data_clean!C911&gt;Quartile!$A$2,"🔥Affordable Brand",TRUE,"✨ Bronze Brand")</f>
        <v>💎 Ultra Premium Brand</v>
      </c>
      <c r="X911" t="str" cm="1">
        <f t="array" ref="X911">_xlfn.IFS(D911&lt;=Quartile!$D$2,"Low rating",D911&lt;=Quartile!$D$3,"Medium rating",D911&lt;=Quartile!$D$4,"High rating",TRUE,"Extra High Rating")</f>
        <v>Extra High Rating</v>
      </c>
      <c r="Y911">
        <f t="shared" si="28"/>
        <v>860.00000000000011</v>
      </c>
      <c r="Z911" s="14">
        <f t="shared" si="29"/>
        <v>1.7916666666666669E-3</v>
      </c>
    </row>
    <row r="912" spans="1:26" x14ac:dyDescent="0.25">
      <c r="A912" t="s">
        <v>923</v>
      </c>
      <c r="B912" t="s">
        <v>990</v>
      </c>
      <c r="C912">
        <v>27990</v>
      </c>
      <c r="D912" s="1">
        <v>8.3000000000000007</v>
      </c>
      <c r="E912">
        <v>1</v>
      </c>
      <c r="F912" t="s">
        <v>76</v>
      </c>
      <c r="G912">
        <v>8</v>
      </c>
      <c r="H912">
        <v>2.85</v>
      </c>
      <c r="I912" s="2">
        <v>5500</v>
      </c>
      <c r="J912">
        <v>1</v>
      </c>
      <c r="K912">
        <v>67</v>
      </c>
      <c r="L912">
        <v>8</v>
      </c>
      <c r="M912">
        <v>128</v>
      </c>
      <c r="N912">
        <v>6.67</v>
      </c>
      <c r="O912">
        <v>120</v>
      </c>
      <c r="P912">
        <v>3</v>
      </c>
      <c r="Q912" t="s">
        <v>73</v>
      </c>
      <c r="R912">
        <v>48</v>
      </c>
      <c r="S912">
        <v>20</v>
      </c>
      <c r="T912">
        <v>0</v>
      </c>
      <c r="U912">
        <v>3200</v>
      </c>
      <c r="V912">
        <v>1440</v>
      </c>
      <c r="W912" t="str" cm="1">
        <f t="array" ref="W912">_xlfn.IFS(smartphones_data_clean!C912&gt;Quartile!$A$4,"💎 Ultra Premium Brand",smartphones_data_clean!C912&gt;Quartile!$A$3,"🪙 Premium Brand",smartphones_data_clean!C912&gt;Quartile!$A$2,"🔥Affordable Brand",TRUE,"✨ Bronze Brand")</f>
        <v>🪙 Premium Brand</v>
      </c>
      <c r="X912" t="str" cm="1">
        <f t="array" ref="X912">_xlfn.IFS(D912&lt;=Quartile!$D$2,"Low rating",D912&lt;=Quartile!$D$3,"Medium rating",D912&lt;=Quartile!$D$4,"High rating",TRUE,"Extra High Rating")</f>
        <v>High rating</v>
      </c>
      <c r="Y912">
        <f t="shared" si="28"/>
        <v>1141.4124999999999</v>
      </c>
      <c r="Z912" s="14">
        <f t="shared" si="29"/>
        <v>4.0779296177206145E-2</v>
      </c>
    </row>
    <row r="913" spans="1:26" x14ac:dyDescent="0.25">
      <c r="A913" t="s">
        <v>923</v>
      </c>
      <c r="B913" t="s">
        <v>991</v>
      </c>
      <c r="C913">
        <v>39999</v>
      </c>
      <c r="D913" s="1">
        <v>8.5</v>
      </c>
      <c r="E913">
        <v>1</v>
      </c>
      <c r="F913" t="s">
        <v>72</v>
      </c>
      <c r="G913">
        <v>8</v>
      </c>
      <c r="H913">
        <v>3.2</v>
      </c>
      <c r="I913" s="2">
        <v>5000</v>
      </c>
      <c r="J913">
        <v>1</v>
      </c>
      <c r="K913">
        <v>120</v>
      </c>
      <c r="L913">
        <v>8</v>
      </c>
      <c r="M913">
        <v>128</v>
      </c>
      <c r="N913">
        <v>6.67</v>
      </c>
      <c r="O913">
        <v>144</v>
      </c>
      <c r="P913">
        <v>3</v>
      </c>
      <c r="Q913" t="s">
        <v>73</v>
      </c>
      <c r="R913">
        <v>108</v>
      </c>
      <c r="S913">
        <v>20</v>
      </c>
      <c r="T913">
        <v>0</v>
      </c>
      <c r="U913">
        <v>2712</v>
      </c>
      <c r="V913">
        <v>1220</v>
      </c>
      <c r="W913" t="str" cm="1">
        <f t="array" ref="W913">_xlfn.IFS(smartphones_data_clean!C913&gt;Quartile!$A$4,"💎 Ultra Premium Brand",smartphones_data_clean!C913&gt;Quartile!$A$3,"🪙 Premium Brand",smartphones_data_clean!C913&gt;Quartile!$A$2,"🔥Affordable Brand",TRUE,"✨ Bronze Brand")</f>
        <v>💎 Ultra Premium Brand</v>
      </c>
      <c r="X913" t="str" cm="1">
        <f t="array" ref="X913">_xlfn.IFS(D913&lt;=Quartile!$D$2,"Low rating",D913&lt;=Quartile!$D$3,"Medium rating",D913&lt;=Quartile!$D$4,"High rating",TRUE,"Extra High Rating")</f>
        <v>Extra High Rating</v>
      </c>
      <c r="Y913">
        <f t="shared" si="28"/>
        <v>1048</v>
      </c>
      <c r="Z913" s="14">
        <f t="shared" si="29"/>
        <v>2.6200655016375408E-2</v>
      </c>
    </row>
    <row r="914" spans="1:26" x14ac:dyDescent="0.25">
      <c r="A914" t="s">
        <v>923</v>
      </c>
      <c r="B914" t="s">
        <v>992</v>
      </c>
      <c r="C914">
        <v>25999</v>
      </c>
      <c r="D914" s="1">
        <v>8.5</v>
      </c>
      <c r="E914">
        <v>1</v>
      </c>
      <c r="F914" t="s">
        <v>76</v>
      </c>
      <c r="G914">
        <v>8</v>
      </c>
      <c r="H914">
        <v>2.85</v>
      </c>
      <c r="I914" s="2">
        <v>5080</v>
      </c>
      <c r="J914">
        <v>1</v>
      </c>
      <c r="K914">
        <v>67</v>
      </c>
      <c r="L914">
        <v>8</v>
      </c>
      <c r="M914">
        <v>256</v>
      </c>
      <c r="N914">
        <v>6.6</v>
      </c>
      <c r="O914">
        <v>144</v>
      </c>
      <c r="P914">
        <v>3</v>
      </c>
      <c r="Q914" t="s">
        <v>73</v>
      </c>
      <c r="R914">
        <v>64</v>
      </c>
      <c r="S914">
        <v>16</v>
      </c>
      <c r="T914">
        <v>0</v>
      </c>
      <c r="U914">
        <v>2460</v>
      </c>
      <c r="V914">
        <v>1080</v>
      </c>
      <c r="W914" t="str" cm="1">
        <f t="array" ref="W914">_xlfn.IFS(smartphones_data_clean!C914&gt;Quartile!$A$4,"💎 Ultra Premium Brand",smartphones_data_clean!C914&gt;Quartile!$A$3,"🪙 Premium Brand",smartphones_data_clean!C914&gt;Quartile!$A$2,"🔥Affordable Brand",TRUE,"✨ Bronze Brand")</f>
        <v>🪙 Premium Brand</v>
      </c>
      <c r="X914" t="str" cm="1">
        <f t="array" ref="X914">_xlfn.IFS(D914&lt;=Quartile!$D$2,"Low rating",D914&lt;=Quartile!$D$3,"Medium rating",D914&lt;=Quartile!$D$4,"High rating",TRUE,"Extra High Rating")</f>
        <v>Extra High Rating</v>
      </c>
      <c r="Y914">
        <f t="shared" si="28"/>
        <v>1084.2125000000001</v>
      </c>
      <c r="Z914" s="14">
        <f t="shared" si="29"/>
        <v>4.1702084695565217E-2</v>
      </c>
    </row>
    <row r="915" spans="1:26" x14ac:dyDescent="0.25">
      <c r="A915" t="s">
        <v>923</v>
      </c>
      <c r="B915" t="s">
        <v>993</v>
      </c>
      <c r="C915">
        <v>22999</v>
      </c>
      <c r="D915" s="1">
        <v>8.1999999999999993</v>
      </c>
      <c r="E915">
        <v>1</v>
      </c>
      <c r="F915" t="s">
        <v>76</v>
      </c>
      <c r="G915">
        <v>8</v>
      </c>
      <c r="H915">
        <v>2.85</v>
      </c>
      <c r="I915" s="2">
        <v>5080</v>
      </c>
      <c r="J915">
        <v>1</v>
      </c>
      <c r="K915">
        <v>67</v>
      </c>
      <c r="L915">
        <v>6</v>
      </c>
      <c r="M915">
        <v>128</v>
      </c>
      <c r="N915">
        <v>6.6</v>
      </c>
      <c r="O915">
        <v>144</v>
      </c>
      <c r="P915">
        <v>3</v>
      </c>
      <c r="Q915" t="s">
        <v>73</v>
      </c>
      <c r="R915">
        <v>64</v>
      </c>
      <c r="S915">
        <v>16</v>
      </c>
      <c r="T915">
        <v>0</v>
      </c>
      <c r="U915">
        <v>2460</v>
      </c>
      <c r="V915">
        <v>1080</v>
      </c>
      <c r="W915" t="str" cm="1">
        <f t="array" ref="W915">_xlfn.IFS(smartphones_data_clean!C915&gt;Quartile!$A$4,"💎 Ultra Premium Brand",smartphones_data_clean!C915&gt;Quartile!$A$3,"🪙 Premium Brand",smartphones_data_clean!C915&gt;Quartile!$A$2,"🔥Affordable Brand",TRUE,"✨ Bronze Brand")</f>
        <v>🪙 Premium Brand</v>
      </c>
      <c r="X915" t="str" cm="1">
        <f t="array" ref="X915">_xlfn.IFS(D915&lt;=Quartile!$D$2,"Low rating",D915&lt;=Quartile!$D$3,"Medium rating",D915&lt;=Quartile!$D$4,"High rating",TRUE,"Extra High Rating")</f>
        <v>High rating</v>
      </c>
      <c r="Y915">
        <f t="shared" si="28"/>
        <v>1058.2125000000001</v>
      </c>
      <c r="Z915" s="14">
        <f t="shared" si="29"/>
        <v>4.6011239619113881E-2</v>
      </c>
    </row>
    <row r="916" spans="1:26" x14ac:dyDescent="0.25">
      <c r="A916" t="s">
        <v>923</v>
      </c>
      <c r="B916" t="s">
        <v>994</v>
      </c>
      <c r="C916">
        <v>29990</v>
      </c>
      <c r="D916" s="1">
        <v>8.4</v>
      </c>
      <c r="E916">
        <v>1</v>
      </c>
      <c r="F916" t="s">
        <v>72</v>
      </c>
      <c r="G916">
        <v>8</v>
      </c>
      <c r="H916">
        <v>3.2</v>
      </c>
      <c r="I916" s="2">
        <v>5500</v>
      </c>
      <c r="J916">
        <v>1</v>
      </c>
      <c r="K916">
        <v>67</v>
      </c>
      <c r="L916">
        <v>8</v>
      </c>
      <c r="M916">
        <v>128</v>
      </c>
      <c r="N916">
        <v>6.67</v>
      </c>
      <c r="O916">
        <v>120</v>
      </c>
      <c r="P916">
        <v>3</v>
      </c>
      <c r="Q916" t="s">
        <v>73</v>
      </c>
      <c r="R916">
        <v>64</v>
      </c>
      <c r="S916">
        <v>16</v>
      </c>
      <c r="T916">
        <v>0</v>
      </c>
      <c r="U916">
        <v>3200</v>
      </c>
      <c r="V916">
        <v>1440</v>
      </c>
      <c r="W916" t="str" cm="1">
        <f t="array" ref="W916">_xlfn.IFS(smartphones_data_clean!C916&gt;Quartile!$A$4,"💎 Ultra Premium Brand",smartphones_data_clean!C916&gt;Quartile!$A$3,"🪙 Premium Brand",smartphones_data_clean!C916&gt;Quartile!$A$2,"🔥Affordable Brand",TRUE,"✨ Bronze Brand")</f>
        <v>🪙 Premium Brand</v>
      </c>
      <c r="X916" t="str" cm="1">
        <f t="array" ref="X916">_xlfn.IFS(D916&lt;=Quartile!$D$2,"Low rating",D916&lt;=Quartile!$D$3,"Medium rating",D916&lt;=Quartile!$D$4,"High rating",TRUE,"Extra High Rating")</f>
        <v>High rating</v>
      </c>
      <c r="Y916">
        <f t="shared" si="28"/>
        <v>1141.4999999999998</v>
      </c>
      <c r="Z916" s="14">
        <f t="shared" si="29"/>
        <v>3.8062687562520833E-2</v>
      </c>
    </row>
    <row r="917" spans="1:26" x14ac:dyDescent="0.25">
      <c r="A917" t="s">
        <v>923</v>
      </c>
      <c r="B917" t="s">
        <v>995</v>
      </c>
      <c r="C917">
        <v>54990</v>
      </c>
      <c r="D917" s="1">
        <v>8.6</v>
      </c>
      <c r="E917">
        <v>1</v>
      </c>
      <c r="F917" t="s">
        <v>72</v>
      </c>
      <c r="G917">
        <v>8</v>
      </c>
      <c r="H917">
        <v>3.2</v>
      </c>
      <c r="I917" s="2">
        <v>5000</v>
      </c>
      <c r="J917">
        <v>1</v>
      </c>
      <c r="K917">
        <v>67</v>
      </c>
      <c r="L917">
        <v>8</v>
      </c>
      <c r="M917">
        <v>128</v>
      </c>
      <c r="N917">
        <v>6.73</v>
      </c>
      <c r="O917">
        <v>120</v>
      </c>
      <c r="P917">
        <v>3</v>
      </c>
      <c r="Q917" t="s">
        <v>73</v>
      </c>
      <c r="R917">
        <v>50</v>
      </c>
      <c r="S917">
        <v>20</v>
      </c>
      <c r="T917">
        <v>0</v>
      </c>
      <c r="U917">
        <v>3200</v>
      </c>
      <c r="V917">
        <v>1440</v>
      </c>
      <c r="W917" t="str" cm="1">
        <f t="array" ref="W917">_xlfn.IFS(smartphones_data_clean!C917&gt;Quartile!$A$4,"💎 Ultra Premium Brand",smartphones_data_clean!C917&gt;Quartile!$A$3,"🪙 Premium Brand",smartphones_data_clean!C917&gt;Quartile!$A$2,"🔥Affordable Brand",TRUE,"✨ Bronze Brand")</f>
        <v>💎 Ultra Premium Brand</v>
      </c>
      <c r="X917" t="str" cm="1">
        <f t="array" ref="X917">_xlfn.IFS(D917&lt;=Quartile!$D$2,"Low rating",D917&lt;=Quartile!$D$3,"Medium rating",D917&lt;=Quartile!$D$4,"High rating",TRUE,"Extra High Rating")</f>
        <v>Extra High Rating</v>
      </c>
      <c r="Y917">
        <f t="shared" si="28"/>
        <v>1041.5</v>
      </c>
      <c r="Z917" s="14">
        <f t="shared" si="29"/>
        <v>1.8939807237679577E-2</v>
      </c>
    </row>
    <row r="918" spans="1:26" x14ac:dyDescent="0.25">
      <c r="A918" t="s">
        <v>923</v>
      </c>
      <c r="B918" t="s">
        <v>996</v>
      </c>
      <c r="C918">
        <v>38999</v>
      </c>
      <c r="D918" s="1">
        <v>8.5</v>
      </c>
      <c r="E918">
        <v>1</v>
      </c>
      <c r="F918" t="s">
        <v>72</v>
      </c>
      <c r="G918">
        <v>8</v>
      </c>
      <c r="H918">
        <v>3.2</v>
      </c>
      <c r="I918" s="2">
        <v>5000</v>
      </c>
      <c r="J918">
        <v>1</v>
      </c>
      <c r="K918">
        <v>120</v>
      </c>
      <c r="L918">
        <v>8</v>
      </c>
      <c r="M918">
        <v>128</v>
      </c>
      <c r="N918">
        <v>6.67</v>
      </c>
      <c r="O918">
        <v>120</v>
      </c>
      <c r="P918">
        <v>3</v>
      </c>
      <c r="Q918" t="s">
        <v>73</v>
      </c>
      <c r="R918">
        <v>54</v>
      </c>
      <c r="S918">
        <v>16</v>
      </c>
      <c r="T918">
        <v>0</v>
      </c>
      <c r="U918">
        <v>3200</v>
      </c>
      <c r="V918">
        <v>1440</v>
      </c>
      <c r="W918" t="str" cm="1">
        <f t="array" ref="W918">_xlfn.IFS(smartphones_data_clean!C918&gt;Quartile!$A$4,"💎 Ultra Premium Brand",smartphones_data_clean!C918&gt;Quartile!$A$3,"🪙 Premium Brand",smartphones_data_clean!C918&gt;Quartile!$A$2,"🔥Affordable Brand",TRUE,"✨ Bronze Brand")</f>
        <v>💎 Ultra Premium Brand</v>
      </c>
      <c r="X918" t="str" cm="1">
        <f t="array" ref="X918">_xlfn.IFS(D918&lt;=Quartile!$D$2,"Low rating",D918&lt;=Quartile!$D$3,"Medium rating",D918&lt;=Quartile!$D$4,"High rating",TRUE,"Extra High Rating")</f>
        <v>Extra High Rating</v>
      </c>
      <c r="Y918">
        <f t="shared" si="28"/>
        <v>1046.8</v>
      </c>
      <c r="Z918" s="14">
        <f t="shared" si="29"/>
        <v>2.6841713890099744E-2</v>
      </c>
    </row>
    <row r="919" spans="1:26" x14ac:dyDescent="0.25">
      <c r="A919" t="s">
        <v>923</v>
      </c>
      <c r="B919" t="s">
        <v>997</v>
      </c>
      <c r="C919">
        <v>25999</v>
      </c>
      <c r="D919" s="1">
        <v>8.3000000000000007</v>
      </c>
      <c r="E919">
        <v>1</v>
      </c>
      <c r="F919" t="s">
        <v>76</v>
      </c>
      <c r="G919">
        <v>8</v>
      </c>
      <c r="H919">
        <v>3.1</v>
      </c>
      <c r="I919" s="2">
        <v>5500</v>
      </c>
      <c r="J919">
        <v>1</v>
      </c>
      <c r="K919">
        <v>67</v>
      </c>
      <c r="L919">
        <v>8</v>
      </c>
      <c r="M919">
        <v>128</v>
      </c>
      <c r="N919">
        <v>6.67</v>
      </c>
      <c r="O919">
        <v>120</v>
      </c>
      <c r="P919">
        <v>3</v>
      </c>
      <c r="Q919" t="s">
        <v>73</v>
      </c>
      <c r="R919">
        <v>48</v>
      </c>
      <c r="S919">
        <v>20</v>
      </c>
      <c r="T919">
        <v>0</v>
      </c>
      <c r="U919">
        <v>3200</v>
      </c>
      <c r="V919">
        <v>1440</v>
      </c>
      <c r="W919" t="str" cm="1">
        <f t="array" ref="W919">_xlfn.IFS(smartphones_data_clean!C919&gt;Quartile!$A$4,"💎 Ultra Premium Brand",smartphones_data_clean!C919&gt;Quartile!$A$3,"🪙 Premium Brand",smartphones_data_clean!C919&gt;Quartile!$A$2,"🔥Affordable Brand",TRUE,"✨ Bronze Brand")</f>
        <v>🪙 Premium Brand</v>
      </c>
      <c r="X919" t="str" cm="1">
        <f t="array" ref="X919">_xlfn.IFS(D919&lt;=Quartile!$D$2,"Low rating",D919&lt;=Quartile!$D$3,"Medium rating",D919&lt;=Quartile!$D$4,"High rating",TRUE,"Extra High Rating")</f>
        <v>High rating</v>
      </c>
      <c r="Y919">
        <f t="shared" si="28"/>
        <v>1141.4749999999999</v>
      </c>
      <c r="Z919" s="14">
        <f t="shared" si="29"/>
        <v>4.3904573252817415E-2</v>
      </c>
    </row>
    <row r="920" spans="1:26" x14ac:dyDescent="0.25">
      <c r="A920" t="s">
        <v>923</v>
      </c>
      <c r="B920" t="s">
        <v>998</v>
      </c>
      <c r="C920">
        <v>28999</v>
      </c>
      <c r="D920" s="1">
        <v>8.5</v>
      </c>
      <c r="E920">
        <v>1</v>
      </c>
      <c r="F920" t="s">
        <v>76</v>
      </c>
      <c r="G920">
        <v>8</v>
      </c>
      <c r="H920">
        <v>3.1</v>
      </c>
      <c r="I920" s="2">
        <v>5080</v>
      </c>
      <c r="J920">
        <v>1</v>
      </c>
      <c r="K920">
        <v>120</v>
      </c>
      <c r="L920">
        <v>8</v>
      </c>
      <c r="M920">
        <v>128</v>
      </c>
      <c r="N920">
        <v>6.67</v>
      </c>
      <c r="O920">
        <v>120</v>
      </c>
      <c r="P920">
        <v>3</v>
      </c>
      <c r="Q920" t="s">
        <v>73</v>
      </c>
      <c r="R920">
        <v>50</v>
      </c>
      <c r="S920">
        <v>32</v>
      </c>
      <c r="T920">
        <v>0</v>
      </c>
      <c r="U920">
        <v>2460</v>
      </c>
      <c r="V920">
        <v>1080</v>
      </c>
      <c r="W920" t="str" cm="1">
        <f t="array" ref="W920">_xlfn.IFS(smartphones_data_clean!C920&gt;Quartile!$A$4,"💎 Ultra Premium Brand",smartphones_data_clean!C920&gt;Quartile!$A$3,"🪙 Premium Brand",smartphones_data_clean!C920&gt;Quartile!$A$2,"🔥Affordable Brand",TRUE,"✨ Bronze Brand")</f>
        <v>🪙 Premium Brand</v>
      </c>
      <c r="X920" t="str" cm="1">
        <f t="array" ref="X920">_xlfn.IFS(D920&lt;=Quartile!$D$2,"Low rating",D920&lt;=Quartile!$D$3,"Medium rating",D920&lt;=Quartile!$D$4,"High rating",TRUE,"Extra High Rating")</f>
        <v>Extra High Rating</v>
      </c>
      <c r="Y920">
        <f t="shared" si="28"/>
        <v>1062.7749999999999</v>
      </c>
      <c r="Z920" s="14">
        <f t="shared" si="29"/>
        <v>3.6648677540604843E-2</v>
      </c>
    </row>
    <row r="921" spans="1:26" x14ac:dyDescent="0.25">
      <c r="A921" t="s">
        <v>923</v>
      </c>
      <c r="B921" t="s">
        <v>999</v>
      </c>
      <c r="C921">
        <v>13990</v>
      </c>
      <c r="D921" s="1">
        <v>7.5</v>
      </c>
      <c r="E921">
        <v>0</v>
      </c>
      <c r="F921" t="s">
        <v>72</v>
      </c>
      <c r="G921">
        <v>8</v>
      </c>
      <c r="H921">
        <v>2.2000000000000002</v>
      </c>
      <c r="I921" s="2">
        <v>5000</v>
      </c>
      <c r="J921">
        <v>1</v>
      </c>
      <c r="K921">
        <v>33</v>
      </c>
      <c r="L921">
        <v>4</v>
      </c>
      <c r="M921">
        <v>64</v>
      </c>
      <c r="N921">
        <v>6.43</v>
      </c>
      <c r="O921">
        <v>60</v>
      </c>
      <c r="P921">
        <v>4</v>
      </c>
      <c r="Q921" t="s">
        <v>73</v>
      </c>
      <c r="R921">
        <v>48</v>
      </c>
      <c r="S921">
        <v>13</v>
      </c>
      <c r="T921">
        <v>1</v>
      </c>
      <c r="U921">
        <v>2400</v>
      </c>
      <c r="V921">
        <v>1080</v>
      </c>
      <c r="W921" t="str" cm="1">
        <f t="array" ref="W921">_xlfn.IFS(smartphones_data_clean!C921&gt;Quartile!$A$4,"💎 Ultra Premium Brand",smartphones_data_clean!C921&gt;Quartile!$A$3,"🪙 Premium Brand",smartphones_data_clean!C921&gt;Quartile!$A$2,"🔥Affordable Brand",TRUE,"✨ Bronze Brand")</f>
        <v>🔥Affordable Brand</v>
      </c>
      <c r="X921" t="str" cm="1">
        <f t="array" ref="X921">_xlfn.IFS(D921&lt;=Quartile!$D$2,"Low rating",D921&lt;=Quartile!$D$3,"Medium rating",D921&lt;=Quartile!$D$4,"High rating",TRUE,"Extra High Rating")</f>
        <v>Low rating</v>
      </c>
      <c r="Y921">
        <f t="shared" si="28"/>
        <v>1021.2499999999999</v>
      </c>
      <c r="Z921" s="14">
        <f t="shared" si="29"/>
        <v>7.2998570407433877E-2</v>
      </c>
    </row>
    <row r="922" spans="1:26" x14ac:dyDescent="0.25">
      <c r="A922" t="s">
        <v>923</v>
      </c>
      <c r="B922" t="s">
        <v>1000</v>
      </c>
      <c r="C922">
        <v>16499</v>
      </c>
      <c r="D922" s="1">
        <v>7.8</v>
      </c>
      <c r="E922">
        <v>0</v>
      </c>
      <c r="F922" t="s">
        <v>72</v>
      </c>
      <c r="G922">
        <v>8</v>
      </c>
      <c r="H922">
        <v>2.2000000000000002</v>
      </c>
      <c r="I922" s="2">
        <v>5000</v>
      </c>
      <c r="J922">
        <v>1</v>
      </c>
      <c r="K922">
        <v>33</v>
      </c>
      <c r="L922">
        <v>6</v>
      </c>
      <c r="M922">
        <v>128</v>
      </c>
      <c r="N922">
        <v>6.43</v>
      </c>
      <c r="O922">
        <v>60</v>
      </c>
      <c r="P922">
        <v>4</v>
      </c>
      <c r="Q922" t="s">
        <v>73</v>
      </c>
      <c r="R922">
        <v>48</v>
      </c>
      <c r="S922">
        <v>13</v>
      </c>
      <c r="T922">
        <v>1</v>
      </c>
      <c r="U922">
        <v>2400</v>
      </c>
      <c r="V922">
        <v>1080</v>
      </c>
      <c r="W922" t="str" cm="1">
        <f t="array" ref="W922">_xlfn.IFS(smartphones_data_clean!C922&gt;Quartile!$A$4,"💎 Ultra Premium Brand",smartphones_data_clean!C922&gt;Quartile!$A$3,"🪙 Premium Brand",smartphones_data_clean!C922&gt;Quartile!$A$2,"🔥Affordable Brand",TRUE,"✨ Bronze Brand")</f>
        <v>🔥Affordable Brand</v>
      </c>
      <c r="X922" t="str" cm="1">
        <f t="array" ref="X922">_xlfn.IFS(D922&lt;=Quartile!$D$2,"Low rating",D922&lt;=Quartile!$D$3,"Medium rating",D922&lt;=Quartile!$D$4,"High rating",TRUE,"Extra High Rating")</f>
        <v>Medium rating</v>
      </c>
      <c r="Y922">
        <f t="shared" si="28"/>
        <v>1034.45</v>
      </c>
      <c r="Z922" s="14">
        <f t="shared" si="29"/>
        <v>6.2697739256924664E-2</v>
      </c>
    </row>
    <row r="923" spans="1:26" x14ac:dyDescent="0.25">
      <c r="A923" t="s">
        <v>923</v>
      </c>
      <c r="B923" t="s">
        <v>1001</v>
      </c>
      <c r="C923">
        <v>12490</v>
      </c>
      <c r="D923" s="1">
        <v>7.6</v>
      </c>
      <c r="E923">
        <v>1</v>
      </c>
      <c r="F923" t="s">
        <v>76</v>
      </c>
      <c r="G923">
        <v>8</v>
      </c>
      <c r="H923">
        <v>2.2000000000000002</v>
      </c>
      <c r="I923" s="2">
        <v>5000</v>
      </c>
      <c r="J923">
        <v>1</v>
      </c>
      <c r="K923">
        <v>18</v>
      </c>
      <c r="L923">
        <v>4</v>
      </c>
      <c r="M923">
        <v>128</v>
      </c>
      <c r="N923">
        <v>6.5</v>
      </c>
      <c r="O923">
        <v>90</v>
      </c>
      <c r="P923">
        <v>3</v>
      </c>
      <c r="Q923" t="s">
        <v>73</v>
      </c>
      <c r="R923">
        <v>48</v>
      </c>
      <c r="S923">
        <v>8</v>
      </c>
      <c r="T923">
        <v>1</v>
      </c>
      <c r="U923">
        <v>2400</v>
      </c>
      <c r="V923">
        <v>1080</v>
      </c>
      <c r="W923" t="str" cm="1">
        <f t="array" ref="W923">_xlfn.IFS(smartphones_data_clean!C923&gt;Quartile!$A$4,"💎 Ultra Premium Brand",smartphones_data_clean!C923&gt;Quartile!$A$3,"🪙 Premium Brand",smartphones_data_clean!C923&gt;Quartile!$A$2,"🔥Affordable Brand",TRUE,"✨ Bronze Brand")</f>
        <v>✨ Bronze Brand</v>
      </c>
      <c r="X923" t="str" cm="1">
        <f t="array" ref="X923">_xlfn.IFS(D923&lt;=Quartile!$D$2,"Low rating",D923&lt;=Quartile!$D$3,"Medium rating",D923&lt;=Quartile!$D$4,"High rating",TRUE,"Extra High Rating")</f>
        <v>Medium rating</v>
      </c>
      <c r="Y923">
        <f t="shared" si="28"/>
        <v>1034.05</v>
      </c>
      <c r="Z923" s="14">
        <f t="shared" si="29"/>
        <v>8.2790232185748588E-2</v>
      </c>
    </row>
    <row r="924" spans="1:26" x14ac:dyDescent="0.25">
      <c r="A924" t="s">
        <v>923</v>
      </c>
      <c r="B924" t="s">
        <v>1002</v>
      </c>
      <c r="C924">
        <v>9999</v>
      </c>
      <c r="D924" s="1">
        <v>7.6</v>
      </c>
      <c r="E924">
        <v>0</v>
      </c>
      <c r="F924" t="s">
        <v>72</v>
      </c>
      <c r="G924">
        <v>8</v>
      </c>
      <c r="H924">
        <v>2.2999999999999998</v>
      </c>
      <c r="I924" s="2">
        <v>5020</v>
      </c>
      <c r="J924">
        <v>1</v>
      </c>
      <c r="K924">
        <v>18</v>
      </c>
      <c r="L924">
        <v>4</v>
      </c>
      <c r="M924">
        <v>64</v>
      </c>
      <c r="N924">
        <v>6.67</v>
      </c>
      <c r="O924">
        <v>60</v>
      </c>
      <c r="P924">
        <v>4</v>
      </c>
      <c r="Q924" t="s">
        <v>73</v>
      </c>
      <c r="R924">
        <v>48</v>
      </c>
      <c r="S924">
        <v>16</v>
      </c>
      <c r="T924">
        <v>1</v>
      </c>
      <c r="U924">
        <v>2400</v>
      </c>
      <c r="V924">
        <v>1080</v>
      </c>
      <c r="W924" t="str" cm="1">
        <f t="array" ref="W924">_xlfn.IFS(smartphones_data_clean!C924&gt;Quartile!$A$4,"💎 Ultra Premium Brand",smartphones_data_clean!C924&gt;Quartile!$A$3,"🪙 Premium Brand",smartphones_data_clean!C924&gt;Quartile!$A$2,"🔥Affordable Brand",TRUE,"✨ Bronze Brand")</f>
        <v>✨ Bronze Brand</v>
      </c>
      <c r="X924" t="str" cm="1">
        <f t="array" ref="X924">_xlfn.IFS(D924&lt;=Quartile!$D$2,"Low rating",D924&lt;=Quartile!$D$3,"Medium rating",D924&lt;=Quartile!$D$4,"High rating",TRUE,"Extra High Rating")</f>
        <v>Medium rating</v>
      </c>
      <c r="Y924">
        <f t="shared" si="28"/>
        <v>1023.7749999999999</v>
      </c>
      <c r="Z924" s="14">
        <f t="shared" si="29"/>
        <v>0.10238773877387737</v>
      </c>
    </row>
    <row r="925" spans="1:26" x14ac:dyDescent="0.25">
      <c r="A925" t="s">
        <v>923</v>
      </c>
      <c r="B925" t="s">
        <v>1003</v>
      </c>
      <c r="C925">
        <v>12499</v>
      </c>
      <c r="D925" s="1">
        <v>7.7</v>
      </c>
      <c r="E925">
        <v>0</v>
      </c>
      <c r="F925" t="s">
        <v>72</v>
      </c>
      <c r="G925">
        <v>8</v>
      </c>
      <c r="H925">
        <v>2.2999999999999998</v>
      </c>
      <c r="I925" s="2">
        <v>5020</v>
      </c>
      <c r="J925">
        <v>1</v>
      </c>
      <c r="K925">
        <v>18</v>
      </c>
      <c r="L925">
        <v>4</v>
      </c>
      <c r="M925">
        <v>128</v>
      </c>
      <c r="N925">
        <v>6.67</v>
      </c>
      <c r="O925">
        <v>60</v>
      </c>
      <c r="P925">
        <v>4</v>
      </c>
      <c r="Q925" t="s">
        <v>73</v>
      </c>
      <c r="R925">
        <v>48</v>
      </c>
      <c r="S925">
        <v>16</v>
      </c>
      <c r="T925">
        <v>1</v>
      </c>
      <c r="U925">
        <v>2400</v>
      </c>
      <c r="V925">
        <v>1080</v>
      </c>
      <c r="W925" t="str" cm="1">
        <f t="array" ref="W925">_xlfn.IFS(smartphones_data_clean!C925&gt;Quartile!$A$4,"💎 Ultra Premium Brand",smartphones_data_clean!C925&gt;Quartile!$A$3,"🪙 Premium Brand",smartphones_data_clean!C925&gt;Quartile!$A$2,"🔥Affordable Brand",TRUE,"✨ Bronze Brand")</f>
        <v>✨ Bronze Brand</v>
      </c>
      <c r="X925" t="str" cm="1">
        <f t="array" ref="X925">_xlfn.IFS(D925&lt;=Quartile!$D$2,"Low rating",D925&lt;=Quartile!$D$3,"Medium rating",D925&lt;=Quartile!$D$4,"High rating",TRUE,"Extra High Rating")</f>
        <v>Medium rating</v>
      </c>
      <c r="Y925">
        <f t="shared" si="28"/>
        <v>1036.5749999999998</v>
      </c>
      <c r="Z925" s="14">
        <f t="shared" si="29"/>
        <v>8.2932634610768843E-2</v>
      </c>
    </row>
    <row r="926" spans="1:26" x14ac:dyDescent="0.25">
      <c r="A926" t="s">
        <v>923</v>
      </c>
      <c r="B926" t="s">
        <v>1004</v>
      </c>
      <c r="C926">
        <v>11999</v>
      </c>
      <c r="D926" s="1">
        <v>8</v>
      </c>
      <c r="E926">
        <v>0</v>
      </c>
      <c r="F926" t="s">
        <v>72</v>
      </c>
      <c r="G926">
        <v>8</v>
      </c>
      <c r="H926">
        <v>2.2999999999999998</v>
      </c>
      <c r="I926" s="2">
        <v>5020</v>
      </c>
      <c r="J926">
        <v>1</v>
      </c>
      <c r="K926">
        <v>18</v>
      </c>
      <c r="L926">
        <v>6</v>
      </c>
      <c r="M926">
        <v>128</v>
      </c>
      <c r="N926">
        <v>6.67</v>
      </c>
      <c r="O926">
        <v>60</v>
      </c>
      <c r="P926">
        <v>4</v>
      </c>
      <c r="Q926" t="s">
        <v>73</v>
      </c>
      <c r="R926">
        <v>48</v>
      </c>
      <c r="S926">
        <v>16</v>
      </c>
      <c r="T926">
        <v>1</v>
      </c>
      <c r="U926">
        <v>2400</v>
      </c>
      <c r="V926">
        <v>1080</v>
      </c>
      <c r="W926" t="str" cm="1">
        <f t="array" ref="W926">_xlfn.IFS(smartphones_data_clean!C926&gt;Quartile!$A$4,"💎 Ultra Premium Brand",smartphones_data_clean!C926&gt;Quartile!$A$3,"🪙 Premium Brand",smartphones_data_clean!C926&gt;Quartile!$A$2,"🔥Affordable Brand",TRUE,"✨ Bronze Brand")</f>
        <v>✨ Bronze Brand</v>
      </c>
      <c r="X926" t="str" cm="1">
        <f t="array" ref="X926">_xlfn.IFS(D926&lt;=Quartile!$D$2,"Low rating",D926&lt;=Quartile!$D$3,"Medium rating",D926&lt;=Quartile!$D$4,"High rating",TRUE,"Extra High Rating")</f>
        <v>High rating</v>
      </c>
      <c r="Y926">
        <f t="shared" si="28"/>
        <v>1036.9749999999999</v>
      </c>
      <c r="Z926" s="14">
        <f t="shared" si="29"/>
        <v>8.6421785148762392E-2</v>
      </c>
    </row>
    <row r="927" spans="1:26" x14ac:dyDescent="0.25">
      <c r="A927" t="s">
        <v>923</v>
      </c>
      <c r="B927" t="s">
        <v>1005</v>
      </c>
      <c r="C927">
        <v>17999</v>
      </c>
      <c r="D927" s="1">
        <v>8.1</v>
      </c>
      <c r="E927">
        <v>0</v>
      </c>
      <c r="F927" t="s">
        <v>72</v>
      </c>
      <c r="G927">
        <v>8</v>
      </c>
      <c r="H927">
        <v>2.2999999999999998</v>
      </c>
      <c r="I927" s="2">
        <v>5020</v>
      </c>
      <c r="J927">
        <v>1</v>
      </c>
      <c r="K927">
        <v>33</v>
      </c>
      <c r="L927">
        <v>6</v>
      </c>
      <c r="M927">
        <v>128</v>
      </c>
      <c r="N927">
        <v>6.67</v>
      </c>
      <c r="O927">
        <v>120</v>
      </c>
      <c r="P927">
        <v>4</v>
      </c>
      <c r="Q927" t="s">
        <v>73</v>
      </c>
      <c r="R927">
        <v>64</v>
      </c>
      <c r="S927">
        <v>16</v>
      </c>
      <c r="T927">
        <v>1</v>
      </c>
      <c r="U927">
        <v>2400</v>
      </c>
      <c r="V927">
        <v>1080</v>
      </c>
      <c r="W927" t="str" cm="1">
        <f t="array" ref="W927">_xlfn.IFS(smartphones_data_clean!C927&gt;Quartile!$A$4,"💎 Ultra Premium Brand",smartphones_data_clean!C927&gt;Quartile!$A$3,"🪙 Premium Brand",smartphones_data_clean!C927&gt;Quartile!$A$2,"🔥Affordable Brand",TRUE,"✨ Bronze Brand")</f>
        <v>🔥Affordable Brand</v>
      </c>
      <c r="X927" t="str" cm="1">
        <f t="array" ref="X927">_xlfn.IFS(D927&lt;=Quartile!$D$2,"Low rating",D927&lt;=Quartile!$D$3,"Medium rating",D927&lt;=Quartile!$D$4,"High rating",TRUE,"Extra High Rating")</f>
        <v>High rating</v>
      </c>
      <c r="Y927">
        <f t="shared" si="28"/>
        <v>1041.4749999999999</v>
      </c>
      <c r="Z927" s="14">
        <f t="shared" si="29"/>
        <v>5.7862936829823873E-2</v>
      </c>
    </row>
    <row r="928" spans="1:26" x14ac:dyDescent="0.25">
      <c r="A928" t="s">
        <v>923</v>
      </c>
      <c r="B928" t="s">
        <v>1006</v>
      </c>
      <c r="C928">
        <v>16999</v>
      </c>
      <c r="D928" s="1">
        <v>8.3000000000000007</v>
      </c>
      <c r="E928">
        <v>1</v>
      </c>
      <c r="F928" t="s">
        <v>76</v>
      </c>
      <c r="G928">
        <v>8</v>
      </c>
      <c r="H928">
        <v>2.6</v>
      </c>
      <c r="I928" s="2">
        <v>5000</v>
      </c>
      <c r="J928">
        <v>1</v>
      </c>
      <c r="K928">
        <v>67</v>
      </c>
      <c r="L928">
        <v>6</v>
      </c>
      <c r="M928">
        <v>128</v>
      </c>
      <c r="N928">
        <v>6.6</v>
      </c>
      <c r="O928">
        <v>120</v>
      </c>
      <c r="P928">
        <v>3</v>
      </c>
      <c r="Q928" t="s">
        <v>73</v>
      </c>
      <c r="R928">
        <v>64</v>
      </c>
      <c r="S928">
        <v>16</v>
      </c>
      <c r="T928">
        <v>1</v>
      </c>
      <c r="U928">
        <v>2400</v>
      </c>
      <c r="V928">
        <v>1080</v>
      </c>
      <c r="W928" t="str" cm="1">
        <f t="array" ref="W928">_xlfn.IFS(smartphones_data_clean!C928&gt;Quartile!$A$4,"💎 Ultra Premium Brand",smartphones_data_clean!C928&gt;Quartile!$A$3,"🪙 Premium Brand",smartphones_data_clean!C928&gt;Quartile!$A$2,"🔥Affordable Brand",TRUE,"✨ Bronze Brand")</f>
        <v>🔥Affordable Brand</v>
      </c>
      <c r="X928" t="str" cm="1">
        <f t="array" ref="X928">_xlfn.IFS(D928&lt;=Quartile!$D$2,"Low rating",D928&lt;=Quartile!$D$3,"Medium rating",D928&lt;=Quartile!$D$4,"High rating",TRUE,"Extra High Rating")</f>
        <v>High rating</v>
      </c>
      <c r="Y928">
        <f t="shared" si="28"/>
        <v>1040.95</v>
      </c>
      <c r="Z928" s="14">
        <f t="shared" si="29"/>
        <v>6.1235955056179778E-2</v>
      </c>
    </row>
    <row r="929" spans="1:26" x14ac:dyDescent="0.25">
      <c r="A929" t="s">
        <v>923</v>
      </c>
      <c r="B929" t="s">
        <v>1007</v>
      </c>
      <c r="C929">
        <v>19999</v>
      </c>
      <c r="D929" s="1">
        <v>8.1</v>
      </c>
      <c r="E929">
        <v>0</v>
      </c>
      <c r="F929" t="s">
        <v>72</v>
      </c>
      <c r="G929">
        <v>8</v>
      </c>
      <c r="H929">
        <v>2.2999999999999998</v>
      </c>
      <c r="I929" s="2">
        <v>5020</v>
      </c>
      <c r="J929">
        <v>1</v>
      </c>
      <c r="K929">
        <v>33</v>
      </c>
      <c r="L929">
        <v>6</v>
      </c>
      <c r="M929">
        <v>64</v>
      </c>
      <c r="N929">
        <v>6.67</v>
      </c>
      <c r="O929">
        <v>120</v>
      </c>
      <c r="P929">
        <v>4</v>
      </c>
      <c r="Q929" t="s">
        <v>73</v>
      </c>
      <c r="R929">
        <v>108</v>
      </c>
      <c r="S929">
        <v>16</v>
      </c>
      <c r="T929">
        <v>1</v>
      </c>
      <c r="U929">
        <v>2400</v>
      </c>
      <c r="V929">
        <v>1080</v>
      </c>
      <c r="W929" t="str" cm="1">
        <f t="array" ref="W929">_xlfn.IFS(smartphones_data_clean!C929&gt;Quartile!$A$4,"💎 Ultra Premium Brand",smartphones_data_clean!C929&gt;Quartile!$A$3,"🪙 Premium Brand",smartphones_data_clean!C929&gt;Quartile!$A$2,"🔥Affordable Brand",TRUE,"✨ Bronze Brand")</f>
        <v>🪙 Premium Brand</v>
      </c>
      <c r="X929" t="str" cm="1">
        <f t="array" ref="X929">_xlfn.IFS(D929&lt;=Quartile!$D$2,"Low rating",D929&lt;=Quartile!$D$3,"Medium rating",D929&lt;=Quartile!$D$4,"High rating",TRUE,"Extra High Rating")</f>
        <v>High rating</v>
      </c>
      <c r="Y929">
        <f t="shared" si="28"/>
        <v>1028.675</v>
      </c>
      <c r="Z929" s="14">
        <f t="shared" si="29"/>
        <v>5.1436321816090799E-2</v>
      </c>
    </row>
    <row r="930" spans="1:26" x14ac:dyDescent="0.25">
      <c r="A930" t="s">
        <v>923</v>
      </c>
      <c r="B930" t="s">
        <v>1008</v>
      </c>
      <c r="C930">
        <v>19980</v>
      </c>
      <c r="D930" s="1">
        <v>8.1999999999999993</v>
      </c>
      <c r="E930">
        <v>0</v>
      </c>
      <c r="F930" t="s">
        <v>72</v>
      </c>
      <c r="G930">
        <v>8</v>
      </c>
      <c r="H930">
        <v>2.2999999999999998</v>
      </c>
      <c r="I930" s="2">
        <v>5020</v>
      </c>
      <c r="J930">
        <v>1</v>
      </c>
      <c r="K930">
        <v>33</v>
      </c>
      <c r="L930">
        <v>6</v>
      </c>
      <c r="M930">
        <v>128</v>
      </c>
      <c r="N930">
        <v>6.67</v>
      </c>
      <c r="O930">
        <v>120</v>
      </c>
      <c r="P930">
        <v>4</v>
      </c>
      <c r="Q930" t="s">
        <v>73</v>
      </c>
      <c r="R930">
        <v>108</v>
      </c>
      <c r="S930">
        <v>16</v>
      </c>
      <c r="T930">
        <v>1</v>
      </c>
      <c r="U930">
        <v>2400</v>
      </c>
      <c r="V930">
        <v>1080</v>
      </c>
      <c r="W930" t="str" cm="1">
        <f t="array" ref="W930">_xlfn.IFS(smartphones_data_clean!C930&gt;Quartile!$A$4,"💎 Ultra Premium Brand",smartphones_data_clean!C930&gt;Quartile!$A$3,"🪙 Premium Brand",smartphones_data_clean!C930&gt;Quartile!$A$2,"🔥Affordable Brand",TRUE,"✨ Bronze Brand")</f>
        <v>🔥Affordable Brand</v>
      </c>
      <c r="X930" t="str" cm="1">
        <f t="array" ref="X930">_xlfn.IFS(D930&lt;=Quartile!$D$2,"Low rating",D930&lt;=Quartile!$D$3,"Medium rating",D930&lt;=Quartile!$D$4,"High rating",TRUE,"Extra High Rating")</f>
        <v>High rating</v>
      </c>
      <c r="Y930">
        <f t="shared" si="28"/>
        <v>1041.4749999999999</v>
      </c>
      <c r="Z930" s="14">
        <f t="shared" si="29"/>
        <v>5.2125875875875874E-2</v>
      </c>
    </row>
    <row r="931" spans="1:26" x14ac:dyDescent="0.25">
      <c r="A931" t="s">
        <v>923</v>
      </c>
      <c r="B931" t="s">
        <v>1009</v>
      </c>
      <c r="C931">
        <v>10999</v>
      </c>
      <c r="D931" s="1">
        <v>7.8</v>
      </c>
      <c r="E931">
        <v>0</v>
      </c>
      <c r="F931" t="s">
        <v>83</v>
      </c>
      <c r="G931">
        <v>8</v>
      </c>
      <c r="H931">
        <v>2.0499999999999998</v>
      </c>
      <c r="I931" s="2">
        <v>5000</v>
      </c>
      <c r="J931">
        <v>1</v>
      </c>
      <c r="K931">
        <v>33</v>
      </c>
      <c r="L931">
        <v>6</v>
      </c>
      <c r="M931">
        <v>64</v>
      </c>
      <c r="N931">
        <v>6.43</v>
      </c>
      <c r="O931">
        <v>60</v>
      </c>
      <c r="P931">
        <v>4</v>
      </c>
      <c r="Q931" t="s">
        <v>73</v>
      </c>
      <c r="R931">
        <v>64</v>
      </c>
      <c r="S931">
        <v>13</v>
      </c>
      <c r="T931">
        <v>1</v>
      </c>
      <c r="U931">
        <v>2400</v>
      </c>
      <c r="V931">
        <v>1080</v>
      </c>
      <c r="W931" t="str" cm="1">
        <f t="array" ref="W931">_xlfn.IFS(smartphones_data_clean!C931&gt;Quartile!$A$4,"💎 Ultra Premium Brand",smartphones_data_clean!C931&gt;Quartile!$A$3,"🪙 Premium Brand",smartphones_data_clean!C931&gt;Quartile!$A$2,"🔥Affordable Brand",TRUE,"✨ Bronze Brand")</f>
        <v>✨ Bronze Brand</v>
      </c>
      <c r="X931" t="str" cm="1">
        <f t="array" ref="X931">_xlfn.IFS(D931&lt;=Quartile!$D$2,"Low rating",D931&lt;=Quartile!$D$3,"Medium rating",D931&lt;=Quartile!$D$4,"High rating",TRUE,"Extra High Rating")</f>
        <v>Medium rating</v>
      </c>
      <c r="Y931">
        <f t="shared" si="28"/>
        <v>1021.6125</v>
      </c>
      <c r="Z931" s="14">
        <f t="shared" si="29"/>
        <v>9.28823074824984E-2</v>
      </c>
    </row>
    <row r="932" spans="1:26" x14ac:dyDescent="0.25">
      <c r="A932" t="s">
        <v>923</v>
      </c>
      <c r="B932" t="s">
        <v>1010</v>
      </c>
      <c r="C932">
        <v>11999</v>
      </c>
      <c r="D932" s="1">
        <v>7.9</v>
      </c>
      <c r="E932">
        <v>0</v>
      </c>
      <c r="F932" t="s">
        <v>83</v>
      </c>
      <c r="G932">
        <v>8</v>
      </c>
      <c r="H932">
        <v>2.0499999999999998</v>
      </c>
      <c r="I932" s="2">
        <v>5000</v>
      </c>
      <c r="J932">
        <v>1</v>
      </c>
      <c r="K932">
        <v>33</v>
      </c>
      <c r="L932">
        <v>6</v>
      </c>
      <c r="M932">
        <v>128</v>
      </c>
      <c r="N932">
        <v>6.43</v>
      </c>
      <c r="O932">
        <v>60</v>
      </c>
      <c r="P932">
        <v>4</v>
      </c>
      <c r="Q932" t="s">
        <v>73</v>
      </c>
      <c r="R932">
        <v>64</v>
      </c>
      <c r="S932">
        <v>13</v>
      </c>
      <c r="T932">
        <v>1</v>
      </c>
      <c r="U932">
        <v>2400</v>
      </c>
      <c r="V932">
        <v>1080</v>
      </c>
      <c r="W932" t="str" cm="1">
        <f t="array" ref="W932">_xlfn.IFS(smartphones_data_clean!C932&gt;Quartile!$A$4,"💎 Ultra Premium Brand",smartphones_data_clean!C932&gt;Quartile!$A$3,"🪙 Premium Brand",smartphones_data_clean!C932&gt;Quartile!$A$2,"🔥Affordable Brand",TRUE,"✨ Bronze Brand")</f>
        <v>✨ Bronze Brand</v>
      </c>
      <c r="X932" t="str" cm="1">
        <f t="array" ref="X932">_xlfn.IFS(D932&lt;=Quartile!$D$2,"Low rating",D932&lt;=Quartile!$D$3,"Medium rating",D932&lt;=Quartile!$D$4,"High rating",TRUE,"Extra High Rating")</f>
        <v>Medium rating</v>
      </c>
      <c r="Y932">
        <f t="shared" si="28"/>
        <v>1034.4124999999999</v>
      </c>
      <c r="Z932" s="14">
        <f t="shared" si="29"/>
        <v>8.6208225685473788E-2</v>
      </c>
    </row>
    <row r="933" spans="1:26" x14ac:dyDescent="0.25">
      <c r="A933" t="s">
        <v>923</v>
      </c>
      <c r="B933" t="s">
        <v>1011</v>
      </c>
      <c r="C933">
        <v>13999</v>
      </c>
      <c r="D933" s="1">
        <v>8.1999999999999993</v>
      </c>
      <c r="E933">
        <v>0</v>
      </c>
      <c r="F933" t="s">
        <v>83</v>
      </c>
      <c r="G933">
        <v>8</v>
      </c>
      <c r="H933">
        <v>2.0499999999999998</v>
      </c>
      <c r="I933" s="2">
        <v>5000</v>
      </c>
      <c r="J933">
        <v>1</v>
      </c>
      <c r="K933">
        <v>33</v>
      </c>
      <c r="L933">
        <v>8</v>
      </c>
      <c r="M933">
        <v>128</v>
      </c>
      <c r="N933">
        <v>6.43</v>
      </c>
      <c r="O933">
        <v>60</v>
      </c>
      <c r="P933">
        <v>4</v>
      </c>
      <c r="Q933" t="s">
        <v>73</v>
      </c>
      <c r="R933">
        <v>64</v>
      </c>
      <c r="S933">
        <v>13</v>
      </c>
      <c r="T933">
        <v>1</v>
      </c>
      <c r="U933">
        <v>2400</v>
      </c>
      <c r="V933">
        <v>1080</v>
      </c>
      <c r="W933" t="str" cm="1">
        <f t="array" ref="W933">_xlfn.IFS(smartphones_data_clean!C933&gt;Quartile!$A$4,"💎 Ultra Premium Brand",smartphones_data_clean!C933&gt;Quartile!$A$3,"🪙 Premium Brand",smartphones_data_clean!C933&gt;Quartile!$A$2,"🔥Affordable Brand",TRUE,"✨ Bronze Brand")</f>
        <v>🔥Affordable Brand</v>
      </c>
      <c r="X933" t="str" cm="1">
        <f t="array" ref="X933">_xlfn.IFS(D933&lt;=Quartile!$D$2,"Low rating",D933&lt;=Quartile!$D$3,"Medium rating",D933&lt;=Quartile!$D$4,"High rating",TRUE,"Extra High Rating")</f>
        <v>High rating</v>
      </c>
      <c r="Y933">
        <f t="shared" si="28"/>
        <v>1034.8125</v>
      </c>
      <c r="Z933" s="14">
        <f t="shared" si="29"/>
        <v>7.3920458604186015E-2</v>
      </c>
    </row>
    <row r="934" spans="1:26" x14ac:dyDescent="0.25">
      <c r="A934" t="s">
        <v>923</v>
      </c>
      <c r="B934" t="s">
        <v>1012</v>
      </c>
      <c r="C934">
        <v>12999</v>
      </c>
      <c r="D934" s="1">
        <v>7.5</v>
      </c>
      <c r="E934">
        <v>1</v>
      </c>
      <c r="F934" t="s">
        <v>76</v>
      </c>
      <c r="G934">
        <v>8</v>
      </c>
      <c r="H934">
        <v>2.2000000000000002</v>
      </c>
      <c r="I934" s="2">
        <v>5000</v>
      </c>
      <c r="J934">
        <v>1</v>
      </c>
      <c r="K934">
        <v>18</v>
      </c>
      <c r="L934">
        <v>4</v>
      </c>
      <c r="M934">
        <v>64</v>
      </c>
      <c r="N934">
        <v>6.5</v>
      </c>
      <c r="O934">
        <v>90</v>
      </c>
      <c r="P934">
        <v>3</v>
      </c>
      <c r="Q934" t="s">
        <v>73</v>
      </c>
      <c r="R934">
        <v>48</v>
      </c>
      <c r="S934">
        <v>8</v>
      </c>
      <c r="T934">
        <v>1</v>
      </c>
      <c r="U934">
        <v>2400</v>
      </c>
      <c r="V934">
        <v>1080</v>
      </c>
      <c r="W934" t="str" cm="1">
        <f t="array" ref="W934">_xlfn.IFS(smartphones_data_clean!C934&gt;Quartile!$A$4,"💎 Ultra Premium Brand",smartphones_data_clean!C934&gt;Quartile!$A$3,"🪙 Premium Brand",smartphones_data_clean!C934&gt;Quartile!$A$2,"🔥Affordable Brand",TRUE,"✨ Bronze Brand")</f>
        <v>✨ Bronze Brand</v>
      </c>
      <c r="X934" t="str" cm="1">
        <f t="array" ref="X934">_xlfn.IFS(D934&lt;=Quartile!$D$2,"Low rating",D934&lt;=Quartile!$D$3,"Medium rating",D934&lt;=Quartile!$D$4,"High rating",TRUE,"Extra High Rating")</f>
        <v>Low rating</v>
      </c>
      <c r="Y934">
        <f t="shared" si="28"/>
        <v>1021.2499999999999</v>
      </c>
      <c r="Z934" s="14">
        <f t="shared" si="29"/>
        <v>7.8563735671974763E-2</v>
      </c>
    </row>
    <row r="935" spans="1:26" x14ac:dyDescent="0.25">
      <c r="A935" t="s">
        <v>923</v>
      </c>
      <c r="B935" t="s">
        <v>1013</v>
      </c>
      <c r="C935">
        <v>13999</v>
      </c>
      <c r="D935" s="1">
        <v>7.9</v>
      </c>
      <c r="E935">
        <v>1</v>
      </c>
      <c r="F935" t="s">
        <v>76</v>
      </c>
      <c r="G935">
        <v>8</v>
      </c>
      <c r="H935">
        <v>2.2000000000000002</v>
      </c>
      <c r="I935" s="2">
        <v>5000</v>
      </c>
      <c r="J935">
        <v>1</v>
      </c>
      <c r="K935">
        <v>18</v>
      </c>
      <c r="L935">
        <v>6</v>
      </c>
      <c r="M935">
        <v>128</v>
      </c>
      <c r="N935">
        <v>6.5</v>
      </c>
      <c r="O935">
        <v>90</v>
      </c>
      <c r="P935">
        <v>3</v>
      </c>
      <c r="Q935" t="s">
        <v>73</v>
      </c>
      <c r="R935">
        <v>48</v>
      </c>
      <c r="S935">
        <v>8</v>
      </c>
      <c r="T935">
        <v>1</v>
      </c>
      <c r="U935">
        <v>2400</v>
      </c>
      <c r="V935">
        <v>1080</v>
      </c>
      <c r="W935" t="str" cm="1">
        <f t="array" ref="W935">_xlfn.IFS(smartphones_data_clean!C935&gt;Quartile!$A$4,"💎 Ultra Premium Brand",smartphones_data_clean!C935&gt;Quartile!$A$3,"🪙 Premium Brand",smartphones_data_clean!C935&gt;Quartile!$A$2,"🔥Affordable Brand",TRUE,"✨ Bronze Brand")</f>
        <v>🔥Affordable Brand</v>
      </c>
      <c r="X935" t="str" cm="1">
        <f t="array" ref="X935">_xlfn.IFS(D935&lt;=Quartile!$D$2,"Low rating",D935&lt;=Quartile!$D$3,"Medium rating",D935&lt;=Quartile!$D$4,"High rating",TRUE,"Extra High Rating")</f>
        <v>Medium rating</v>
      </c>
      <c r="Y935">
        <f t="shared" si="28"/>
        <v>1034.45</v>
      </c>
      <c r="Z935" s="14">
        <f t="shared" si="29"/>
        <v>7.3894563897421245E-2</v>
      </c>
    </row>
    <row r="936" spans="1:26" x14ac:dyDescent="0.25">
      <c r="A936" t="s">
        <v>923</v>
      </c>
      <c r="B936" t="s">
        <v>1014</v>
      </c>
      <c r="C936">
        <v>11936</v>
      </c>
      <c r="D936" s="1">
        <v>7.6</v>
      </c>
      <c r="E936">
        <v>0</v>
      </c>
      <c r="F936" t="s">
        <v>72</v>
      </c>
      <c r="G936">
        <v>8</v>
      </c>
      <c r="H936">
        <v>2.4</v>
      </c>
      <c r="I936" s="2">
        <v>5000</v>
      </c>
      <c r="J936">
        <v>1</v>
      </c>
      <c r="K936">
        <v>33</v>
      </c>
      <c r="L936">
        <v>4</v>
      </c>
      <c r="M936">
        <v>64</v>
      </c>
      <c r="N936">
        <v>6.43</v>
      </c>
      <c r="O936">
        <v>90</v>
      </c>
      <c r="P936">
        <v>4</v>
      </c>
      <c r="Q936" t="s">
        <v>73</v>
      </c>
      <c r="R936">
        <v>50</v>
      </c>
      <c r="S936">
        <v>13</v>
      </c>
      <c r="T936">
        <v>1</v>
      </c>
      <c r="U936">
        <v>2400</v>
      </c>
      <c r="V936">
        <v>1080</v>
      </c>
      <c r="W936" t="str" cm="1">
        <f t="array" ref="W936">_xlfn.IFS(smartphones_data_clean!C936&gt;Quartile!$A$4,"💎 Ultra Premium Brand",smartphones_data_clean!C936&gt;Quartile!$A$3,"🪙 Premium Brand",smartphones_data_clean!C936&gt;Quartile!$A$2,"🔥Affordable Brand",TRUE,"✨ Bronze Brand")</f>
        <v>✨ Bronze Brand</v>
      </c>
      <c r="X936" t="str" cm="1">
        <f t="array" ref="X936">_xlfn.IFS(D936&lt;=Quartile!$D$2,"Low rating",D936&lt;=Quartile!$D$3,"Medium rating",D936&lt;=Quartile!$D$4,"High rating",TRUE,"Extra High Rating")</f>
        <v>Medium rating</v>
      </c>
      <c r="Y936">
        <f t="shared" si="28"/>
        <v>1022.7999999999998</v>
      </c>
      <c r="Z936" s="14">
        <f t="shared" si="29"/>
        <v>8.5690348525469154E-2</v>
      </c>
    </row>
    <row r="937" spans="1:26" x14ac:dyDescent="0.25">
      <c r="A937" t="s">
        <v>923</v>
      </c>
      <c r="B937" t="s">
        <v>1015</v>
      </c>
      <c r="C937">
        <v>14290</v>
      </c>
      <c r="D937" s="1">
        <v>8</v>
      </c>
      <c r="E937">
        <v>0</v>
      </c>
      <c r="F937" t="s">
        <v>72</v>
      </c>
      <c r="G937">
        <v>8</v>
      </c>
      <c r="H937">
        <v>2.4</v>
      </c>
      <c r="I937" s="2">
        <v>5000</v>
      </c>
      <c r="J937">
        <v>1</v>
      </c>
      <c r="K937">
        <v>33</v>
      </c>
      <c r="L937">
        <v>6</v>
      </c>
      <c r="M937">
        <v>128</v>
      </c>
      <c r="N937">
        <v>6.43</v>
      </c>
      <c r="O937">
        <v>90</v>
      </c>
      <c r="P937">
        <v>4</v>
      </c>
      <c r="Q937" t="s">
        <v>73</v>
      </c>
      <c r="R937">
        <v>50</v>
      </c>
      <c r="S937">
        <v>13</v>
      </c>
      <c r="T937">
        <v>1</v>
      </c>
      <c r="U937">
        <v>2400</v>
      </c>
      <c r="V937">
        <v>1080</v>
      </c>
      <c r="W937" t="str" cm="1">
        <f t="array" ref="W937">_xlfn.IFS(smartphones_data_clean!C937&gt;Quartile!$A$4,"💎 Ultra Premium Brand",smartphones_data_clean!C937&gt;Quartile!$A$3,"🪙 Premium Brand",smartphones_data_clean!C937&gt;Quartile!$A$2,"🔥Affordable Brand",TRUE,"✨ Bronze Brand")</f>
        <v>🔥Affordable Brand</v>
      </c>
      <c r="X937" t="str" cm="1">
        <f t="array" ref="X937">_xlfn.IFS(D937&lt;=Quartile!$D$2,"Low rating",D937&lt;=Quartile!$D$3,"Medium rating",D937&lt;=Quartile!$D$4,"High rating",TRUE,"Extra High Rating")</f>
        <v>High rating</v>
      </c>
      <c r="Y937">
        <f t="shared" si="28"/>
        <v>1036</v>
      </c>
      <c r="Z937" s="14">
        <f t="shared" si="29"/>
        <v>7.2498250524842545E-2</v>
      </c>
    </row>
    <row r="938" spans="1:26" x14ac:dyDescent="0.25">
      <c r="A938" t="s">
        <v>923</v>
      </c>
      <c r="B938" t="s">
        <v>1016</v>
      </c>
      <c r="C938">
        <v>12188</v>
      </c>
      <c r="D938" s="1">
        <v>7.9</v>
      </c>
      <c r="E938">
        <v>0</v>
      </c>
      <c r="F938" t="s">
        <v>72</v>
      </c>
      <c r="G938">
        <v>8</v>
      </c>
      <c r="H938">
        <v>2.4</v>
      </c>
      <c r="I938" s="2">
        <v>5000</v>
      </c>
      <c r="J938">
        <v>1</v>
      </c>
      <c r="K938">
        <v>33</v>
      </c>
      <c r="L938">
        <v>6</v>
      </c>
      <c r="M938">
        <v>64</v>
      </c>
      <c r="N938">
        <v>6.43</v>
      </c>
      <c r="O938">
        <v>90</v>
      </c>
      <c r="P938">
        <v>4</v>
      </c>
      <c r="Q938" t="s">
        <v>73</v>
      </c>
      <c r="R938">
        <v>50</v>
      </c>
      <c r="S938">
        <v>13</v>
      </c>
      <c r="T938">
        <v>1</v>
      </c>
      <c r="U938">
        <v>2400</v>
      </c>
      <c r="V938">
        <v>1080</v>
      </c>
      <c r="W938" t="str" cm="1">
        <f t="array" ref="W938">_xlfn.IFS(smartphones_data_clean!C938&gt;Quartile!$A$4,"💎 Ultra Premium Brand",smartphones_data_clean!C938&gt;Quartile!$A$3,"🪙 Premium Brand",smartphones_data_clean!C938&gt;Quartile!$A$2,"🔥Affordable Brand",TRUE,"✨ Bronze Brand")</f>
        <v>✨ Bronze Brand</v>
      </c>
      <c r="X938" t="str" cm="1">
        <f t="array" ref="X938">_xlfn.IFS(D938&lt;=Quartile!$D$2,"Low rating",D938&lt;=Quartile!$D$3,"Medium rating",D938&lt;=Quartile!$D$4,"High rating",TRUE,"Extra High Rating")</f>
        <v>Medium rating</v>
      </c>
      <c r="Y938">
        <f t="shared" si="28"/>
        <v>1023.1999999999999</v>
      </c>
      <c r="Z938" s="14">
        <f t="shared" si="29"/>
        <v>8.3951427633738099E-2</v>
      </c>
    </row>
    <row r="939" spans="1:26" x14ac:dyDescent="0.25">
      <c r="A939" t="s">
        <v>923</v>
      </c>
      <c r="B939" t="s">
        <v>1017</v>
      </c>
      <c r="C939">
        <v>14990</v>
      </c>
      <c r="D939" s="1">
        <v>7.7</v>
      </c>
      <c r="E939">
        <v>1</v>
      </c>
      <c r="F939" t="s">
        <v>76</v>
      </c>
      <c r="G939">
        <v>8</v>
      </c>
      <c r="H939">
        <v>2.4</v>
      </c>
      <c r="I939" s="2">
        <v>5000</v>
      </c>
      <c r="J939">
        <v>1</v>
      </c>
      <c r="K939">
        <v>33</v>
      </c>
      <c r="L939">
        <v>4</v>
      </c>
      <c r="M939">
        <v>128</v>
      </c>
      <c r="N939">
        <v>6.6</v>
      </c>
      <c r="O939">
        <v>90</v>
      </c>
      <c r="P939">
        <v>2</v>
      </c>
      <c r="Q939" t="s">
        <v>73</v>
      </c>
      <c r="R939">
        <v>50</v>
      </c>
      <c r="S939">
        <v>16</v>
      </c>
      <c r="T939">
        <v>1</v>
      </c>
      <c r="U939">
        <v>2400</v>
      </c>
      <c r="V939">
        <v>1080</v>
      </c>
      <c r="W939" t="str" cm="1">
        <f t="array" ref="W939">_xlfn.IFS(smartphones_data_clean!C939&gt;Quartile!$A$4,"💎 Ultra Premium Brand",smartphones_data_clean!C939&gt;Quartile!$A$3,"🪙 Premium Brand",smartphones_data_clean!C939&gt;Quartile!$A$2,"🔥Affordable Brand",TRUE,"✨ Bronze Brand")</f>
        <v>🔥Affordable Brand</v>
      </c>
      <c r="X939" t="str" cm="1">
        <f t="array" ref="X939">_xlfn.IFS(D939&lt;=Quartile!$D$2,"Low rating",D939&lt;=Quartile!$D$3,"Medium rating",D939&lt;=Quartile!$D$4,"High rating",TRUE,"Extra High Rating")</f>
        <v>Medium rating</v>
      </c>
      <c r="Y939">
        <f t="shared" si="28"/>
        <v>1035.5999999999999</v>
      </c>
      <c r="Z939" s="14">
        <f t="shared" si="29"/>
        <v>6.908605737158105E-2</v>
      </c>
    </row>
    <row r="940" spans="1:26" x14ac:dyDescent="0.25">
      <c r="A940" t="s">
        <v>923</v>
      </c>
      <c r="B940" t="s">
        <v>1018</v>
      </c>
      <c r="C940">
        <v>17999</v>
      </c>
      <c r="D940" s="1">
        <v>8.1</v>
      </c>
      <c r="E940">
        <v>0</v>
      </c>
      <c r="F940" t="s">
        <v>83</v>
      </c>
      <c r="G940">
        <v>8</v>
      </c>
      <c r="H940">
        <v>2.0499999999999998</v>
      </c>
      <c r="I940" s="2">
        <v>5000</v>
      </c>
      <c r="J940">
        <v>1</v>
      </c>
      <c r="K940">
        <v>67</v>
      </c>
      <c r="L940">
        <v>6</v>
      </c>
      <c r="M940">
        <v>128</v>
      </c>
      <c r="N940">
        <v>6.67</v>
      </c>
      <c r="O940">
        <v>120</v>
      </c>
      <c r="P940">
        <v>4</v>
      </c>
      <c r="Q940" t="s">
        <v>73</v>
      </c>
      <c r="R940">
        <v>108</v>
      </c>
      <c r="S940">
        <v>16</v>
      </c>
      <c r="T940">
        <v>1</v>
      </c>
      <c r="U940">
        <v>2400</v>
      </c>
      <c r="V940">
        <v>1080</v>
      </c>
      <c r="W940" t="str" cm="1">
        <f t="array" ref="W940">_xlfn.IFS(smartphones_data_clean!C940&gt;Quartile!$A$4,"💎 Ultra Premium Brand",smartphones_data_clean!C940&gt;Quartile!$A$3,"🪙 Premium Brand",smartphones_data_clean!C940&gt;Quartile!$A$2,"🔥Affordable Brand",TRUE,"✨ Bronze Brand")</f>
        <v>🔥Affordable Brand</v>
      </c>
      <c r="X940" t="str" cm="1">
        <f t="array" ref="X940">_xlfn.IFS(D940&lt;=Quartile!$D$2,"Low rating",D940&lt;=Quartile!$D$3,"Medium rating",D940&lt;=Quartile!$D$4,"High rating",TRUE,"Extra High Rating")</f>
        <v>High rating</v>
      </c>
      <c r="Y940">
        <f t="shared" si="28"/>
        <v>1040.8125</v>
      </c>
      <c r="Z940" s="14">
        <f t="shared" si="29"/>
        <v>5.7826129229401634E-2</v>
      </c>
    </row>
    <row r="941" spans="1:26" x14ac:dyDescent="0.25">
      <c r="A941" t="s">
        <v>923</v>
      </c>
      <c r="B941" t="s">
        <v>1019</v>
      </c>
      <c r="C941">
        <v>17990</v>
      </c>
      <c r="D941" s="1">
        <v>8.1</v>
      </c>
      <c r="E941">
        <v>1</v>
      </c>
      <c r="F941" t="s">
        <v>72</v>
      </c>
      <c r="G941">
        <v>8</v>
      </c>
      <c r="H941">
        <v>2.2000000000000002</v>
      </c>
      <c r="I941" s="2">
        <v>5000</v>
      </c>
      <c r="J941">
        <v>1</v>
      </c>
      <c r="K941">
        <v>67</v>
      </c>
      <c r="L941">
        <v>6</v>
      </c>
      <c r="M941">
        <v>64</v>
      </c>
      <c r="N941">
        <v>6.67</v>
      </c>
      <c r="O941">
        <v>120</v>
      </c>
      <c r="P941">
        <v>3</v>
      </c>
      <c r="Q941" t="s">
        <v>73</v>
      </c>
      <c r="R941">
        <v>108</v>
      </c>
      <c r="S941">
        <v>16</v>
      </c>
      <c r="T941">
        <v>1</v>
      </c>
      <c r="U941">
        <v>2400</v>
      </c>
      <c r="V941">
        <v>1080</v>
      </c>
      <c r="W941" t="str" cm="1">
        <f t="array" ref="W941">_xlfn.IFS(smartphones_data_clean!C941&gt;Quartile!$A$4,"💎 Ultra Premium Brand",smartphones_data_clean!C941&gt;Quartile!$A$3,"🪙 Premium Brand",smartphones_data_clean!C941&gt;Quartile!$A$2,"🔥Affordable Brand",TRUE,"✨ Bronze Brand")</f>
        <v>🔥Affordable Brand</v>
      </c>
      <c r="X941" t="str" cm="1">
        <f t="array" ref="X941">_xlfn.IFS(D941&lt;=Quartile!$D$2,"Low rating",D941&lt;=Quartile!$D$3,"Medium rating",D941&lt;=Quartile!$D$4,"High rating",TRUE,"Extra High Rating")</f>
        <v>High rating</v>
      </c>
      <c r="Y941">
        <f t="shared" si="28"/>
        <v>1028.0500000000002</v>
      </c>
      <c r="Z941" s="14">
        <f t="shared" si="29"/>
        <v>5.7145636464702623E-2</v>
      </c>
    </row>
    <row r="942" spans="1:26" x14ac:dyDescent="0.25">
      <c r="A942" t="s">
        <v>923</v>
      </c>
      <c r="B942" t="s">
        <v>1020</v>
      </c>
      <c r="C942">
        <v>19999</v>
      </c>
      <c r="D942" s="1">
        <v>8.3000000000000007</v>
      </c>
      <c r="E942">
        <v>1</v>
      </c>
      <c r="F942" t="s">
        <v>72</v>
      </c>
      <c r="G942">
        <v>8</v>
      </c>
      <c r="H942">
        <v>2.4</v>
      </c>
      <c r="I942" s="2">
        <v>5200</v>
      </c>
      <c r="J942">
        <v>1</v>
      </c>
      <c r="K942">
        <v>33</v>
      </c>
      <c r="L942">
        <v>6</v>
      </c>
      <c r="M942">
        <v>128</v>
      </c>
      <c r="N942">
        <v>6.67</v>
      </c>
      <c r="O942">
        <v>120</v>
      </c>
      <c r="P942">
        <v>4</v>
      </c>
      <c r="Q942" t="s">
        <v>73</v>
      </c>
      <c r="R942">
        <v>108</v>
      </c>
      <c r="S942">
        <v>32</v>
      </c>
      <c r="T942">
        <v>1</v>
      </c>
      <c r="U942">
        <v>2400</v>
      </c>
      <c r="V942">
        <v>1080</v>
      </c>
      <c r="W942" t="str" cm="1">
        <f t="array" ref="W942">_xlfn.IFS(smartphones_data_clean!C942&gt;Quartile!$A$4,"💎 Ultra Premium Brand",smartphones_data_clean!C942&gt;Quartile!$A$3,"🪙 Premium Brand",smartphones_data_clean!C942&gt;Quartile!$A$2,"🔥Affordable Brand",TRUE,"✨ Bronze Brand")</f>
        <v>🪙 Premium Brand</v>
      </c>
      <c r="X942" t="str" cm="1">
        <f t="array" ref="X942">_xlfn.IFS(D942&lt;=Quartile!$D$2,"Low rating",D942&lt;=Quartile!$D$3,"Medium rating",D942&lt;=Quartile!$D$4,"High rating",TRUE,"Extra High Rating")</f>
        <v>High rating</v>
      </c>
      <c r="Y942">
        <f t="shared" si="28"/>
        <v>1077.5</v>
      </c>
      <c r="Z942" s="14">
        <f t="shared" si="29"/>
        <v>5.3877693884694232E-2</v>
      </c>
    </row>
    <row r="943" spans="1:26" x14ac:dyDescent="0.25">
      <c r="A943" t="s">
        <v>923</v>
      </c>
      <c r="B943" t="s">
        <v>1021</v>
      </c>
      <c r="C943">
        <v>19999</v>
      </c>
      <c r="D943" s="1">
        <v>8.3000000000000007</v>
      </c>
      <c r="E943">
        <v>1</v>
      </c>
      <c r="F943" t="s">
        <v>72</v>
      </c>
      <c r="G943">
        <v>8</v>
      </c>
      <c r="H943">
        <v>2.2000000000000002</v>
      </c>
      <c r="I943" s="2">
        <v>5000</v>
      </c>
      <c r="J943">
        <v>1</v>
      </c>
      <c r="K943">
        <v>67</v>
      </c>
      <c r="L943">
        <v>6</v>
      </c>
      <c r="M943">
        <v>128</v>
      </c>
      <c r="N943">
        <v>6.67</v>
      </c>
      <c r="O943">
        <v>120</v>
      </c>
      <c r="P943">
        <v>3</v>
      </c>
      <c r="Q943" t="s">
        <v>73</v>
      </c>
      <c r="R943">
        <v>108</v>
      </c>
      <c r="S943">
        <v>16</v>
      </c>
      <c r="T943">
        <v>1</v>
      </c>
      <c r="U943">
        <v>2400</v>
      </c>
      <c r="V943">
        <v>1080</v>
      </c>
      <c r="W943" t="str" cm="1">
        <f t="array" ref="W943">_xlfn.IFS(smartphones_data_clean!C943&gt;Quartile!$A$4,"💎 Ultra Premium Brand",smartphones_data_clean!C943&gt;Quartile!$A$3,"🪙 Premium Brand",smartphones_data_clean!C943&gt;Quartile!$A$2,"🔥Affordable Brand",TRUE,"✨ Bronze Brand")</f>
        <v>🪙 Premium Brand</v>
      </c>
      <c r="X943" t="str" cm="1">
        <f t="array" ref="X943">_xlfn.IFS(D943&lt;=Quartile!$D$2,"Low rating",D943&lt;=Quartile!$D$3,"Medium rating",D943&lt;=Quartile!$D$4,"High rating",TRUE,"Extra High Rating")</f>
        <v>High rating</v>
      </c>
      <c r="Y943">
        <f t="shared" si="28"/>
        <v>1040.8500000000001</v>
      </c>
      <c r="Z943" s="14">
        <f t="shared" si="29"/>
        <v>5.204510225511276E-2</v>
      </c>
    </row>
    <row r="944" spans="1:26" x14ac:dyDescent="0.25">
      <c r="A944" t="s">
        <v>923</v>
      </c>
      <c r="B944" t="s">
        <v>1022</v>
      </c>
      <c r="C944">
        <v>22700</v>
      </c>
      <c r="D944" s="1">
        <v>8.6</v>
      </c>
      <c r="E944">
        <v>1</v>
      </c>
      <c r="F944" t="s">
        <v>72</v>
      </c>
      <c r="G944">
        <v>8</v>
      </c>
      <c r="H944">
        <v>2.2000000000000002</v>
      </c>
      <c r="I944" s="2">
        <v>5000</v>
      </c>
      <c r="J944">
        <v>1</v>
      </c>
      <c r="K944">
        <v>67</v>
      </c>
      <c r="L944">
        <v>8</v>
      </c>
      <c r="M944">
        <v>128</v>
      </c>
      <c r="N944">
        <v>6.67</v>
      </c>
      <c r="O944">
        <v>120</v>
      </c>
      <c r="P944">
        <v>3</v>
      </c>
      <c r="Q944" t="s">
        <v>73</v>
      </c>
      <c r="R944">
        <v>108</v>
      </c>
      <c r="S944">
        <v>16</v>
      </c>
      <c r="T944">
        <v>1</v>
      </c>
      <c r="U944">
        <v>2400</v>
      </c>
      <c r="V944">
        <v>1080</v>
      </c>
      <c r="W944" t="str" cm="1">
        <f t="array" ref="W944">_xlfn.IFS(smartphones_data_clean!C944&gt;Quartile!$A$4,"💎 Ultra Premium Brand",smartphones_data_clean!C944&gt;Quartile!$A$3,"🪙 Premium Brand",smartphones_data_clean!C944&gt;Quartile!$A$2,"🔥Affordable Brand",TRUE,"✨ Bronze Brand")</f>
        <v>🪙 Premium Brand</v>
      </c>
      <c r="X944" t="str" cm="1">
        <f t="array" ref="X944">_xlfn.IFS(D944&lt;=Quartile!$D$2,"Low rating",D944&lt;=Quartile!$D$3,"Medium rating",D944&lt;=Quartile!$D$4,"High rating",TRUE,"Extra High Rating")</f>
        <v>Extra High Rating</v>
      </c>
      <c r="Y944">
        <f t="shared" si="28"/>
        <v>1041.25</v>
      </c>
      <c r="Z944" s="14">
        <f t="shared" si="29"/>
        <v>4.5870044052863435E-2</v>
      </c>
    </row>
    <row r="945" spans="1:26" x14ac:dyDescent="0.25">
      <c r="A945" t="s">
        <v>923</v>
      </c>
      <c r="B945" t="s">
        <v>1023</v>
      </c>
      <c r="C945">
        <v>22999</v>
      </c>
      <c r="D945" s="1">
        <v>8.6999999999999993</v>
      </c>
      <c r="E945">
        <v>1</v>
      </c>
      <c r="F945" t="s">
        <v>72</v>
      </c>
      <c r="G945">
        <v>8</v>
      </c>
      <c r="H945">
        <v>2.2000000000000002</v>
      </c>
      <c r="I945" s="2">
        <v>5000</v>
      </c>
      <c r="J945">
        <v>1</v>
      </c>
      <c r="K945">
        <v>67</v>
      </c>
      <c r="L945">
        <v>8</v>
      </c>
      <c r="M945">
        <v>256</v>
      </c>
      <c r="N945">
        <v>6.67</v>
      </c>
      <c r="O945">
        <v>120</v>
      </c>
      <c r="P945">
        <v>3</v>
      </c>
      <c r="Q945" t="s">
        <v>73</v>
      </c>
      <c r="R945">
        <v>108</v>
      </c>
      <c r="S945">
        <v>16</v>
      </c>
      <c r="T945">
        <v>1</v>
      </c>
      <c r="U945">
        <v>2400</v>
      </c>
      <c r="V945">
        <v>1080</v>
      </c>
      <c r="W945" t="str" cm="1">
        <f t="array" ref="W945">_xlfn.IFS(smartphones_data_clean!C945&gt;Quartile!$A$4,"💎 Ultra Premium Brand",smartphones_data_clean!C945&gt;Quartile!$A$3,"🪙 Premium Brand",smartphones_data_clean!C945&gt;Quartile!$A$2,"🔥Affordable Brand",TRUE,"✨ Bronze Brand")</f>
        <v>🪙 Premium Brand</v>
      </c>
      <c r="X945" t="str" cm="1">
        <f t="array" ref="X945">_xlfn.IFS(D945&lt;=Quartile!$D$2,"Low rating",D945&lt;=Quartile!$D$3,"Medium rating",D945&lt;=Quartile!$D$4,"High rating",TRUE,"Extra High Rating")</f>
        <v>Extra High Rating</v>
      </c>
      <c r="Y945">
        <f t="shared" si="28"/>
        <v>1066.8500000000001</v>
      </c>
      <c r="Z945" s="14">
        <f t="shared" si="29"/>
        <v>4.6386799426062011E-2</v>
      </c>
    </row>
    <row r="946" spans="1:26" x14ac:dyDescent="0.25">
      <c r="A946" t="s">
        <v>923</v>
      </c>
      <c r="B946" t="s">
        <v>1024</v>
      </c>
      <c r="C946">
        <v>13990</v>
      </c>
      <c r="D946" s="1">
        <v>6.9</v>
      </c>
      <c r="E946">
        <v>1</v>
      </c>
      <c r="F946" t="s">
        <v>76</v>
      </c>
      <c r="G946">
        <v>8</v>
      </c>
      <c r="H946">
        <v>2.2000000000000002</v>
      </c>
      <c r="I946" s="2">
        <v>5000</v>
      </c>
      <c r="J946">
        <v>1</v>
      </c>
      <c r="K946">
        <v>18</v>
      </c>
      <c r="L946">
        <v>4</v>
      </c>
      <c r="M946">
        <v>128</v>
      </c>
      <c r="N946">
        <v>6.58</v>
      </c>
      <c r="O946">
        <v>90</v>
      </c>
      <c r="P946">
        <v>2</v>
      </c>
      <c r="Q946" t="s">
        <v>73</v>
      </c>
      <c r="R946">
        <v>50</v>
      </c>
      <c r="S946">
        <v>5</v>
      </c>
      <c r="T946">
        <v>0</v>
      </c>
      <c r="U946">
        <v>2408</v>
      </c>
      <c r="V946">
        <v>1080</v>
      </c>
      <c r="W946" t="str" cm="1">
        <f t="array" ref="W946">_xlfn.IFS(smartphones_data_clean!C946&gt;Quartile!$A$4,"💎 Ultra Premium Brand",smartphones_data_clean!C946&gt;Quartile!$A$3,"🪙 Premium Brand",smartphones_data_clean!C946&gt;Quartile!$A$2,"🔥Affordable Brand",TRUE,"✨ Bronze Brand")</f>
        <v>🔥Affordable Brand</v>
      </c>
      <c r="X946" t="str" cm="1">
        <f t="array" ref="X946">_xlfn.IFS(D946&lt;=Quartile!$D$2,"Low rating",D946&lt;=Quartile!$D$3,"Medium rating",D946&lt;=Quartile!$D$4,"High rating",TRUE,"Extra High Rating")</f>
        <v>Low rating</v>
      </c>
      <c r="Y946">
        <f t="shared" si="28"/>
        <v>1034.05</v>
      </c>
      <c r="Z946" s="14">
        <f t="shared" si="29"/>
        <v>7.3913509649749812E-2</v>
      </c>
    </row>
    <row r="947" spans="1:26" x14ac:dyDescent="0.25">
      <c r="A947" t="s">
        <v>923</v>
      </c>
      <c r="B947" t="s">
        <v>1025</v>
      </c>
      <c r="C947">
        <v>12990</v>
      </c>
      <c r="D947" s="1">
        <v>7.3</v>
      </c>
      <c r="E947">
        <v>1</v>
      </c>
      <c r="F947" t="s">
        <v>76</v>
      </c>
      <c r="G947">
        <v>8</v>
      </c>
      <c r="H947">
        <v>2.2000000000000002</v>
      </c>
      <c r="I947" s="2">
        <v>5000</v>
      </c>
      <c r="J947">
        <v>1</v>
      </c>
      <c r="K947">
        <v>18</v>
      </c>
      <c r="L947">
        <v>4</v>
      </c>
      <c r="M947">
        <v>128</v>
      </c>
      <c r="N947">
        <v>6.58</v>
      </c>
      <c r="O947">
        <v>90</v>
      </c>
      <c r="P947">
        <v>2</v>
      </c>
      <c r="Q947" t="s">
        <v>73</v>
      </c>
      <c r="R947">
        <v>13</v>
      </c>
      <c r="S947">
        <v>5</v>
      </c>
      <c r="T947">
        <v>1</v>
      </c>
      <c r="U947">
        <v>2400</v>
      </c>
      <c r="V947">
        <v>1080</v>
      </c>
      <c r="W947" t="str" cm="1">
        <f t="array" ref="W947">_xlfn.IFS(smartphones_data_clean!C947&gt;Quartile!$A$4,"💎 Ultra Premium Brand",smartphones_data_clean!C947&gt;Quartile!$A$3,"🪙 Premium Brand",smartphones_data_clean!C947&gt;Quartile!$A$2,"🔥Affordable Brand",TRUE,"✨ Bronze Brand")</f>
        <v>✨ Bronze Brand</v>
      </c>
      <c r="X947" t="str" cm="1">
        <f t="array" ref="X947">_xlfn.IFS(D947&lt;=Quartile!$D$2,"Low rating",D947&lt;=Quartile!$D$3,"Medium rating",D947&lt;=Quartile!$D$4,"High rating",TRUE,"Extra High Rating")</f>
        <v>Low rating</v>
      </c>
      <c r="Y947">
        <f t="shared" si="28"/>
        <v>1034.05</v>
      </c>
      <c r="Z947" s="14">
        <f t="shared" si="29"/>
        <v>7.9603541185527329E-2</v>
      </c>
    </row>
    <row r="948" spans="1:26" x14ac:dyDescent="0.25">
      <c r="A948" t="s">
        <v>923</v>
      </c>
      <c r="B948" t="s">
        <v>1026</v>
      </c>
      <c r="C948">
        <v>14590</v>
      </c>
      <c r="D948" s="1">
        <v>8</v>
      </c>
      <c r="E948">
        <v>0</v>
      </c>
      <c r="F948" t="s">
        <v>83</v>
      </c>
      <c r="G948">
        <v>8</v>
      </c>
      <c r="H948">
        <v>2.0499999999999998</v>
      </c>
      <c r="I948" s="2">
        <v>5000</v>
      </c>
      <c r="J948">
        <v>1</v>
      </c>
      <c r="K948">
        <v>33</v>
      </c>
      <c r="L948">
        <v>6</v>
      </c>
      <c r="M948">
        <v>64</v>
      </c>
      <c r="N948">
        <v>6.43</v>
      </c>
      <c r="O948">
        <v>90</v>
      </c>
      <c r="P948">
        <v>4</v>
      </c>
      <c r="Q948" t="s">
        <v>73</v>
      </c>
      <c r="R948">
        <v>108</v>
      </c>
      <c r="S948">
        <v>16</v>
      </c>
      <c r="T948">
        <v>1</v>
      </c>
      <c r="U948">
        <v>2400</v>
      </c>
      <c r="V948">
        <v>1080</v>
      </c>
      <c r="W948" t="str" cm="1">
        <f t="array" ref="W948">_xlfn.IFS(smartphones_data_clean!C948&gt;Quartile!$A$4,"💎 Ultra Premium Brand",smartphones_data_clean!C948&gt;Quartile!$A$3,"🪙 Premium Brand",smartphones_data_clean!C948&gt;Quartile!$A$2,"🔥Affordable Brand",TRUE,"✨ Bronze Brand")</f>
        <v>🔥Affordable Brand</v>
      </c>
      <c r="X948" t="str" cm="1">
        <f t="array" ref="X948">_xlfn.IFS(D948&lt;=Quartile!$D$2,"Low rating",D948&lt;=Quartile!$D$3,"Medium rating",D948&lt;=Quartile!$D$4,"High rating",TRUE,"Extra High Rating")</f>
        <v>High rating</v>
      </c>
      <c r="Y948">
        <f t="shared" si="28"/>
        <v>1023.1125</v>
      </c>
      <c r="Z948" s="14">
        <f t="shared" si="29"/>
        <v>7.0124228923920492E-2</v>
      </c>
    </row>
    <row r="949" spans="1:26" x14ac:dyDescent="0.25">
      <c r="A949" t="s">
        <v>923</v>
      </c>
      <c r="B949" t="s">
        <v>1027</v>
      </c>
      <c r="C949">
        <v>15499</v>
      </c>
      <c r="D949" s="1">
        <v>8.1</v>
      </c>
      <c r="E949">
        <v>0</v>
      </c>
      <c r="F949" t="s">
        <v>83</v>
      </c>
      <c r="G949">
        <v>8</v>
      </c>
      <c r="H949">
        <v>2.0499999999999998</v>
      </c>
      <c r="I949" s="2">
        <v>5000</v>
      </c>
      <c r="J949">
        <v>1</v>
      </c>
      <c r="K949">
        <v>33</v>
      </c>
      <c r="L949">
        <v>6</v>
      </c>
      <c r="M949">
        <v>128</v>
      </c>
      <c r="N949">
        <v>6.43</v>
      </c>
      <c r="O949">
        <v>90</v>
      </c>
      <c r="P949">
        <v>4</v>
      </c>
      <c r="Q949" t="s">
        <v>73</v>
      </c>
      <c r="R949">
        <v>108</v>
      </c>
      <c r="S949">
        <v>16</v>
      </c>
      <c r="T949">
        <v>1</v>
      </c>
      <c r="U949">
        <v>2400</v>
      </c>
      <c r="V949">
        <v>1080</v>
      </c>
      <c r="W949" t="str" cm="1">
        <f t="array" ref="W949">_xlfn.IFS(smartphones_data_clean!C949&gt;Quartile!$A$4,"💎 Ultra Premium Brand",smartphones_data_clean!C949&gt;Quartile!$A$3,"🪙 Premium Brand",smartphones_data_clean!C949&gt;Quartile!$A$2,"🔥Affordable Brand",TRUE,"✨ Bronze Brand")</f>
        <v>🔥Affordable Brand</v>
      </c>
      <c r="X949" t="str" cm="1">
        <f t="array" ref="X949">_xlfn.IFS(D949&lt;=Quartile!$D$2,"Low rating",D949&lt;=Quartile!$D$3,"Medium rating",D949&lt;=Quartile!$D$4,"High rating",TRUE,"Extra High Rating")</f>
        <v>High rating</v>
      </c>
      <c r="Y949">
        <f t="shared" si="28"/>
        <v>1035.9124999999999</v>
      </c>
      <c r="Z949" s="14">
        <f t="shared" si="29"/>
        <v>6.6837376604942253E-2</v>
      </c>
    </row>
    <row r="950" spans="1:26" x14ac:dyDescent="0.25">
      <c r="A950" t="s">
        <v>923</v>
      </c>
      <c r="B950" t="s">
        <v>1028</v>
      </c>
      <c r="C950">
        <v>15824</v>
      </c>
      <c r="D950" s="1">
        <v>8.4</v>
      </c>
      <c r="E950">
        <v>0</v>
      </c>
      <c r="F950" t="s">
        <v>83</v>
      </c>
      <c r="G950">
        <v>8</v>
      </c>
      <c r="H950">
        <v>2.0499999999999998</v>
      </c>
      <c r="I950" s="2">
        <v>5000</v>
      </c>
      <c r="J950">
        <v>1</v>
      </c>
      <c r="K950">
        <v>33</v>
      </c>
      <c r="L950">
        <v>8</v>
      </c>
      <c r="M950">
        <v>128</v>
      </c>
      <c r="N950">
        <v>6.43</v>
      </c>
      <c r="O950">
        <v>90</v>
      </c>
      <c r="P950">
        <v>4</v>
      </c>
      <c r="Q950" t="s">
        <v>73</v>
      </c>
      <c r="R950">
        <v>108</v>
      </c>
      <c r="S950">
        <v>16</v>
      </c>
      <c r="T950">
        <v>1</v>
      </c>
      <c r="U950">
        <v>2400</v>
      </c>
      <c r="V950">
        <v>1080</v>
      </c>
      <c r="W950" t="str" cm="1">
        <f t="array" ref="W950">_xlfn.IFS(smartphones_data_clean!C950&gt;Quartile!$A$4,"💎 Ultra Premium Brand",smartphones_data_clean!C950&gt;Quartile!$A$3,"🪙 Premium Brand",smartphones_data_clean!C950&gt;Quartile!$A$2,"🔥Affordable Brand",TRUE,"✨ Bronze Brand")</f>
        <v>🔥Affordable Brand</v>
      </c>
      <c r="X950" t="str" cm="1">
        <f t="array" ref="X950">_xlfn.IFS(D950&lt;=Quartile!$D$2,"Low rating",D950&lt;=Quartile!$D$3,"Medium rating",D950&lt;=Quartile!$D$4,"High rating",TRUE,"Extra High Rating")</f>
        <v>High rating</v>
      </c>
      <c r="Y950">
        <f t="shared" si="28"/>
        <v>1036.3125</v>
      </c>
      <c r="Z950" s="14">
        <f t="shared" si="29"/>
        <v>6.5489920374115274E-2</v>
      </c>
    </row>
    <row r="951" spans="1:26" x14ac:dyDescent="0.25">
      <c r="A951" t="s">
        <v>923</v>
      </c>
      <c r="B951" t="s">
        <v>1029</v>
      </c>
      <c r="C951">
        <v>11999</v>
      </c>
      <c r="D951" s="1">
        <v>8</v>
      </c>
      <c r="E951">
        <v>0</v>
      </c>
      <c r="F951" t="s">
        <v>83</v>
      </c>
      <c r="G951">
        <v>8</v>
      </c>
      <c r="H951">
        <v>2.0499999999999998</v>
      </c>
      <c r="I951" s="2">
        <v>5000</v>
      </c>
      <c r="J951">
        <v>1</v>
      </c>
      <c r="K951">
        <v>33</v>
      </c>
      <c r="L951">
        <v>6</v>
      </c>
      <c r="M951">
        <v>64</v>
      </c>
      <c r="N951">
        <v>6.43</v>
      </c>
      <c r="O951">
        <v>60</v>
      </c>
      <c r="P951">
        <v>4</v>
      </c>
      <c r="Q951" t="s">
        <v>73</v>
      </c>
      <c r="R951">
        <v>64</v>
      </c>
      <c r="S951">
        <v>13</v>
      </c>
      <c r="T951">
        <v>1</v>
      </c>
      <c r="U951">
        <v>2400</v>
      </c>
      <c r="V951">
        <v>1080</v>
      </c>
      <c r="W951" t="str" cm="1">
        <f t="array" ref="W951">_xlfn.IFS(smartphones_data_clean!C951&gt;Quartile!$A$4,"💎 Ultra Premium Brand",smartphones_data_clean!C951&gt;Quartile!$A$3,"🪙 Premium Brand",smartphones_data_clean!C951&gt;Quartile!$A$2,"🔥Affordable Brand",TRUE,"✨ Bronze Brand")</f>
        <v>✨ Bronze Brand</v>
      </c>
      <c r="X951" t="str" cm="1">
        <f t="array" ref="X951">_xlfn.IFS(D951&lt;=Quartile!$D$2,"Low rating",D951&lt;=Quartile!$D$3,"Medium rating",D951&lt;=Quartile!$D$4,"High rating",TRUE,"Extra High Rating")</f>
        <v>High rating</v>
      </c>
      <c r="Y951">
        <f t="shared" si="28"/>
        <v>1021.6125</v>
      </c>
      <c r="Z951" s="14">
        <f t="shared" si="29"/>
        <v>8.5141470122510207E-2</v>
      </c>
    </row>
    <row r="952" spans="1:26" x14ac:dyDescent="0.25">
      <c r="A952" t="s">
        <v>923</v>
      </c>
      <c r="B952" t="s">
        <v>1030</v>
      </c>
      <c r="C952">
        <v>16999</v>
      </c>
      <c r="D952" s="1">
        <v>7.9</v>
      </c>
      <c r="E952">
        <v>1</v>
      </c>
      <c r="F952" t="s">
        <v>76</v>
      </c>
      <c r="G952">
        <v>8</v>
      </c>
      <c r="H952">
        <v>2.4</v>
      </c>
      <c r="I952" s="2">
        <v>5000</v>
      </c>
      <c r="J952">
        <v>1</v>
      </c>
      <c r="K952">
        <v>33</v>
      </c>
      <c r="L952">
        <v>6</v>
      </c>
      <c r="M952">
        <v>64</v>
      </c>
      <c r="N952">
        <v>6.6</v>
      </c>
      <c r="O952">
        <v>90</v>
      </c>
      <c r="P952">
        <v>2</v>
      </c>
      <c r="Q952" t="s">
        <v>73</v>
      </c>
      <c r="R952">
        <v>50</v>
      </c>
      <c r="S952">
        <v>16</v>
      </c>
      <c r="T952">
        <v>1</v>
      </c>
      <c r="U952">
        <v>2400</v>
      </c>
      <c r="V952">
        <v>1080</v>
      </c>
      <c r="W952" t="str" cm="1">
        <f t="array" ref="W952">_xlfn.IFS(smartphones_data_clean!C952&gt;Quartile!$A$4,"💎 Ultra Premium Brand",smartphones_data_clean!C952&gt;Quartile!$A$3,"🪙 Premium Brand",smartphones_data_clean!C952&gt;Quartile!$A$2,"🔥Affordable Brand",TRUE,"✨ Bronze Brand")</f>
        <v>🔥Affordable Brand</v>
      </c>
      <c r="X952" t="str" cm="1">
        <f t="array" ref="X952">_xlfn.IFS(D952&lt;=Quartile!$D$2,"Low rating",D952&lt;=Quartile!$D$3,"Medium rating",D952&lt;=Quartile!$D$4,"High rating",TRUE,"Extra High Rating")</f>
        <v>Medium rating</v>
      </c>
      <c r="Y952">
        <f t="shared" si="28"/>
        <v>1023.1999999999999</v>
      </c>
      <c r="Z952" s="14">
        <f t="shared" si="29"/>
        <v>6.0191775986822751E-2</v>
      </c>
    </row>
    <row r="953" spans="1:26" x14ac:dyDescent="0.25">
      <c r="A953" t="s">
        <v>923</v>
      </c>
      <c r="B953" t="s">
        <v>1031</v>
      </c>
      <c r="C953">
        <v>16999</v>
      </c>
      <c r="D953" s="1">
        <v>8.1</v>
      </c>
      <c r="E953">
        <v>1</v>
      </c>
      <c r="F953" t="s">
        <v>76</v>
      </c>
      <c r="G953">
        <v>8</v>
      </c>
      <c r="H953">
        <v>2.4</v>
      </c>
      <c r="I953" s="2">
        <v>5000</v>
      </c>
      <c r="J953">
        <v>1</v>
      </c>
      <c r="K953">
        <v>33</v>
      </c>
      <c r="L953">
        <v>6</v>
      </c>
      <c r="M953">
        <v>128</v>
      </c>
      <c r="N953">
        <v>6.6</v>
      </c>
      <c r="O953">
        <v>90</v>
      </c>
      <c r="P953">
        <v>2</v>
      </c>
      <c r="Q953" t="s">
        <v>73</v>
      </c>
      <c r="R953">
        <v>50</v>
      </c>
      <c r="S953">
        <v>16</v>
      </c>
      <c r="T953">
        <v>1</v>
      </c>
      <c r="U953">
        <v>2400</v>
      </c>
      <c r="V953">
        <v>1080</v>
      </c>
      <c r="W953" t="str" cm="1">
        <f t="array" ref="W953">_xlfn.IFS(smartphones_data_clean!C953&gt;Quartile!$A$4,"💎 Ultra Premium Brand",smartphones_data_clean!C953&gt;Quartile!$A$3,"🪙 Premium Brand",smartphones_data_clean!C953&gt;Quartile!$A$2,"🔥Affordable Brand",TRUE,"✨ Bronze Brand")</f>
        <v>🔥Affordable Brand</v>
      </c>
      <c r="X953" t="str" cm="1">
        <f t="array" ref="X953">_xlfn.IFS(D953&lt;=Quartile!$D$2,"Low rating",D953&lt;=Quartile!$D$3,"Medium rating",D953&lt;=Quartile!$D$4,"High rating",TRUE,"Extra High Rating")</f>
        <v>High rating</v>
      </c>
      <c r="Y953">
        <f t="shared" si="28"/>
        <v>1036</v>
      </c>
      <c r="Z953" s="14">
        <f t="shared" si="29"/>
        <v>6.0944761456556265E-2</v>
      </c>
    </row>
    <row r="954" spans="1:26" x14ac:dyDescent="0.25">
      <c r="A954" t="s">
        <v>923</v>
      </c>
      <c r="B954" t="s">
        <v>1032</v>
      </c>
      <c r="C954">
        <v>18499</v>
      </c>
      <c r="D954" s="1">
        <v>8.3000000000000007</v>
      </c>
      <c r="E954">
        <v>1</v>
      </c>
      <c r="F954" t="s">
        <v>76</v>
      </c>
      <c r="G954">
        <v>8</v>
      </c>
      <c r="H954">
        <v>2.4</v>
      </c>
      <c r="I954" s="2">
        <v>5000</v>
      </c>
      <c r="J954">
        <v>1</v>
      </c>
      <c r="K954">
        <v>33</v>
      </c>
      <c r="L954">
        <v>8</v>
      </c>
      <c r="M954">
        <v>128</v>
      </c>
      <c r="N954">
        <v>6.6</v>
      </c>
      <c r="O954">
        <v>90</v>
      </c>
      <c r="P954">
        <v>2</v>
      </c>
      <c r="Q954" t="s">
        <v>73</v>
      </c>
      <c r="R954">
        <v>50</v>
      </c>
      <c r="S954">
        <v>16</v>
      </c>
      <c r="T954">
        <v>1</v>
      </c>
      <c r="U954">
        <v>2400</v>
      </c>
      <c r="V954">
        <v>1080</v>
      </c>
      <c r="W954" t="str" cm="1">
        <f t="array" ref="W954">_xlfn.IFS(smartphones_data_clean!C954&gt;Quartile!$A$4,"💎 Ultra Premium Brand",smartphones_data_clean!C954&gt;Quartile!$A$3,"🪙 Premium Brand",smartphones_data_clean!C954&gt;Quartile!$A$2,"🔥Affordable Brand",TRUE,"✨ Bronze Brand")</f>
        <v>🔥Affordable Brand</v>
      </c>
      <c r="X954" t="str" cm="1">
        <f t="array" ref="X954">_xlfn.IFS(D954&lt;=Quartile!$D$2,"Low rating",D954&lt;=Quartile!$D$3,"Medium rating",D954&lt;=Quartile!$D$4,"High rating",TRUE,"Extra High Rating")</f>
        <v>High rating</v>
      </c>
      <c r="Y954">
        <f t="shared" si="28"/>
        <v>1036.3999999999999</v>
      </c>
      <c r="Z954" s="14">
        <f t="shared" si="29"/>
        <v>5.6024649981080053E-2</v>
      </c>
    </row>
    <row r="955" spans="1:26" x14ac:dyDescent="0.25">
      <c r="A955" t="s">
        <v>923</v>
      </c>
      <c r="B955" t="s">
        <v>1033</v>
      </c>
      <c r="C955">
        <v>19990</v>
      </c>
      <c r="D955" s="1">
        <v>8.1999999999999993</v>
      </c>
      <c r="E955">
        <v>1</v>
      </c>
      <c r="F955" t="s">
        <v>76</v>
      </c>
      <c r="G955">
        <v>8</v>
      </c>
      <c r="H955">
        <v>2.85</v>
      </c>
      <c r="I955" s="2">
        <v>5080</v>
      </c>
      <c r="J955">
        <v>1</v>
      </c>
      <c r="K955">
        <v>67</v>
      </c>
      <c r="L955">
        <v>6</v>
      </c>
      <c r="M955">
        <v>128</v>
      </c>
      <c r="N955">
        <v>6.6</v>
      </c>
      <c r="O955">
        <v>144</v>
      </c>
      <c r="P955">
        <v>3</v>
      </c>
      <c r="Q955" t="s">
        <v>73</v>
      </c>
      <c r="R955">
        <v>64</v>
      </c>
      <c r="S955">
        <v>16</v>
      </c>
      <c r="T955">
        <v>1</v>
      </c>
      <c r="U955">
        <v>2460</v>
      </c>
      <c r="V955">
        <v>1080</v>
      </c>
      <c r="W955" t="str" cm="1">
        <f t="array" ref="W955">_xlfn.IFS(smartphones_data_clean!C955&gt;Quartile!$A$4,"💎 Ultra Premium Brand",smartphones_data_clean!C955&gt;Quartile!$A$3,"🪙 Premium Brand",smartphones_data_clean!C955&gt;Quartile!$A$2,"🔥Affordable Brand",TRUE,"✨ Bronze Brand")</f>
        <v>🔥Affordable Brand</v>
      </c>
      <c r="X955" t="str" cm="1">
        <f t="array" ref="X955">_xlfn.IFS(D955&lt;=Quartile!$D$2,"Low rating",D955&lt;=Quartile!$D$3,"Medium rating",D955&lt;=Quartile!$D$4,"High rating",TRUE,"Extra High Rating")</f>
        <v>High rating</v>
      </c>
      <c r="Y955">
        <f t="shared" si="28"/>
        <v>1058.2125000000001</v>
      </c>
      <c r="Z955" s="14">
        <f t="shared" si="29"/>
        <v>5.2937093546773388E-2</v>
      </c>
    </row>
    <row r="956" spans="1:26" x14ac:dyDescent="0.25">
      <c r="A956" t="s">
        <v>923</v>
      </c>
      <c r="B956" t="s">
        <v>1034</v>
      </c>
      <c r="C956">
        <v>17859</v>
      </c>
      <c r="D956" s="1">
        <v>7.6</v>
      </c>
      <c r="E956">
        <v>1</v>
      </c>
      <c r="F956" t="s">
        <v>72</v>
      </c>
      <c r="G956">
        <v>8</v>
      </c>
      <c r="H956">
        <v>2</v>
      </c>
      <c r="I956" s="2">
        <v>5000</v>
      </c>
      <c r="J956">
        <v>1</v>
      </c>
      <c r="K956">
        <v>33</v>
      </c>
      <c r="L956">
        <v>4</v>
      </c>
      <c r="M956">
        <v>128</v>
      </c>
      <c r="N956">
        <v>6.67</v>
      </c>
      <c r="O956">
        <v>120</v>
      </c>
      <c r="P956">
        <v>3</v>
      </c>
      <c r="Q956" t="s">
        <v>73</v>
      </c>
      <c r="R956">
        <v>48</v>
      </c>
      <c r="S956">
        <v>13</v>
      </c>
      <c r="T956">
        <v>1</v>
      </c>
      <c r="U956">
        <v>2400</v>
      </c>
      <c r="V956">
        <v>1080</v>
      </c>
      <c r="W956" t="str" cm="1">
        <f t="array" ref="W956">_xlfn.IFS(smartphones_data_clean!C956&gt;Quartile!$A$4,"💎 Ultra Premium Brand",smartphones_data_clean!C956&gt;Quartile!$A$3,"🪙 Premium Brand",smartphones_data_clean!C956&gt;Quartile!$A$2,"🔥Affordable Brand",TRUE,"✨ Bronze Brand")</f>
        <v>🔥Affordable Brand</v>
      </c>
      <c r="X956" t="str" cm="1">
        <f t="array" ref="X956">_xlfn.IFS(D956&lt;=Quartile!$D$2,"Low rating",D956&lt;=Quartile!$D$3,"Medium rating",D956&lt;=Quartile!$D$4,"High rating",TRUE,"Extra High Rating")</f>
        <v>Medium rating</v>
      </c>
      <c r="Y956">
        <f t="shared" si="28"/>
        <v>1036.9999999999998</v>
      </c>
      <c r="Z956" s="14">
        <f t="shared" si="29"/>
        <v>5.8065961140041422E-2</v>
      </c>
    </row>
    <row r="957" spans="1:26" x14ac:dyDescent="0.25">
      <c r="A957" t="s">
        <v>923</v>
      </c>
      <c r="B957" t="s">
        <v>1035</v>
      </c>
      <c r="C957">
        <v>19988</v>
      </c>
      <c r="D957" s="1">
        <v>7.9</v>
      </c>
      <c r="E957">
        <v>1</v>
      </c>
      <c r="F957" t="s">
        <v>72</v>
      </c>
      <c r="G957">
        <v>8</v>
      </c>
      <c r="H957">
        <v>2</v>
      </c>
      <c r="I957" s="2">
        <v>5000</v>
      </c>
      <c r="J957">
        <v>1</v>
      </c>
      <c r="K957">
        <v>33</v>
      </c>
      <c r="L957">
        <v>6</v>
      </c>
      <c r="M957">
        <v>128</v>
      </c>
      <c r="N957">
        <v>6.67</v>
      </c>
      <c r="O957">
        <v>120</v>
      </c>
      <c r="P957">
        <v>3</v>
      </c>
      <c r="Q957" t="s">
        <v>73</v>
      </c>
      <c r="R957">
        <v>48</v>
      </c>
      <c r="S957">
        <v>13</v>
      </c>
      <c r="T957">
        <v>1</v>
      </c>
      <c r="U957">
        <v>2400</v>
      </c>
      <c r="V957">
        <v>1080</v>
      </c>
      <c r="W957" t="str" cm="1">
        <f t="array" ref="W957">_xlfn.IFS(smartphones_data_clean!C957&gt;Quartile!$A$4,"💎 Ultra Premium Brand",smartphones_data_clean!C957&gt;Quartile!$A$3,"🪙 Premium Brand",smartphones_data_clean!C957&gt;Quartile!$A$2,"🔥Affordable Brand",TRUE,"✨ Bronze Brand")</f>
        <v>🔥Affordable Brand</v>
      </c>
      <c r="X957" t="str" cm="1">
        <f t="array" ref="X957">_xlfn.IFS(D957&lt;=Quartile!$D$2,"Low rating",D957&lt;=Quartile!$D$3,"Medium rating",D957&lt;=Quartile!$D$4,"High rating",TRUE,"Extra High Rating")</f>
        <v>Medium rating</v>
      </c>
      <c r="Y957">
        <f t="shared" si="28"/>
        <v>1037.3999999999999</v>
      </c>
      <c r="Z957" s="14">
        <f t="shared" si="29"/>
        <v>5.1901140684410638E-2</v>
      </c>
    </row>
    <row r="958" spans="1:26" x14ac:dyDescent="0.25">
      <c r="A958" t="s">
        <v>923</v>
      </c>
      <c r="B958" t="s">
        <v>1036</v>
      </c>
      <c r="C958">
        <v>13999</v>
      </c>
      <c r="D958" s="1">
        <v>7.5</v>
      </c>
      <c r="E958">
        <v>0</v>
      </c>
      <c r="F958" t="s">
        <v>83</v>
      </c>
      <c r="G958">
        <v>8</v>
      </c>
      <c r="H958">
        <v>2.2000000000000002</v>
      </c>
      <c r="I958" s="2">
        <v>5000</v>
      </c>
      <c r="J958">
        <v>1</v>
      </c>
      <c r="K958">
        <v>33</v>
      </c>
      <c r="L958">
        <v>4</v>
      </c>
      <c r="M958">
        <v>64</v>
      </c>
      <c r="N958">
        <v>6.67</v>
      </c>
      <c r="O958">
        <v>120</v>
      </c>
      <c r="P958">
        <v>3</v>
      </c>
      <c r="Q958" t="s">
        <v>73</v>
      </c>
      <c r="R958">
        <v>48</v>
      </c>
      <c r="S958">
        <v>13</v>
      </c>
      <c r="T958">
        <v>1</v>
      </c>
      <c r="U958">
        <v>2400</v>
      </c>
      <c r="V958">
        <v>1080</v>
      </c>
      <c r="W958" t="str" cm="1">
        <f t="array" ref="W958">_xlfn.IFS(smartphones_data_clean!C958&gt;Quartile!$A$4,"💎 Ultra Premium Brand",smartphones_data_clean!C958&gt;Quartile!$A$3,"🪙 Premium Brand",smartphones_data_clean!C958&gt;Quartile!$A$2,"🔥Affordable Brand",TRUE,"✨ Bronze Brand")</f>
        <v>🔥Affordable Brand</v>
      </c>
      <c r="X958" t="str" cm="1">
        <f t="array" ref="X958">_xlfn.IFS(D958&lt;=Quartile!$D$2,"Low rating",D958&lt;=Quartile!$D$3,"Medium rating",D958&lt;=Quartile!$D$4,"High rating",TRUE,"Extra High Rating")</f>
        <v>Low rating</v>
      </c>
      <c r="Y958">
        <f t="shared" si="28"/>
        <v>1024.25</v>
      </c>
      <c r="Z958" s="14">
        <f t="shared" si="29"/>
        <v>7.3165940424316026E-2</v>
      </c>
    </row>
    <row r="959" spans="1:26" x14ac:dyDescent="0.25">
      <c r="A959" t="s">
        <v>923</v>
      </c>
      <c r="B959" t="s">
        <v>1037</v>
      </c>
      <c r="C959">
        <v>26990</v>
      </c>
      <c r="D959" s="1">
        <v>8.6</v>
      </c>
      <c r="E959">
        <v>1</v>
      </c>
      <c r="F959" t="s">
        <v>76</v>
      </c>
      <c r="G959">
        <v>8</v>
      </c>
      <c r="H959">
        <v>2.6</v>
      </c>
      <c r="I959" s="2">
        <v>4300</v>
      </c>
      <c r="J959">
        <v>1</v>
      </c>
      <c r="K959">
        <v>210</v>
      </c>
      <c r="L959">
        <v>8</v>
      </c>
      <c r="M959">
        <v>256</v>
      </c>
      <c r="N959">
        <v>6.67</v>
      </c>
      <c r="O959">
        <v>120</v>
      </c>
      <c r="P959">
        <v>3</v>
      </c>
      <c r="Q959" t="s">
        <v>73</v>
      </c>
      <c r="R959">
        <v>200</v>
      </c>
      <c r="S959">
        <v>16</v>
      </c>
      <c r="T959">
        <v>0</v>
      </c>
      <c r="U959">
        <v>2400</v>
      </c>
      <c r="V959">
        <v>1080</v>
      </c>
      <c r="W959" t="str" cm="1">
        <f t="array" ref="W959">_xlfn.IFS(smartphones_data_clean!C959&gt;Quartile!$A$4,"💎 Ultra Premium Brand",smartphones_data_clean!C959&gt;Quartile!$A$3,"🪙 Premium Brand",smartphones_data_clean!C959&gt;Quartile!$A$2,"🔥Affordable Brand",TRUE,"✨ Bronze Brand")</f>
        <v>🪙 Premium Brand</v>
      </c>
      <c r="X959" t="str" cm="1">
        <f t="array" ref="X959">_xlfn.IFS(D959&lt;=Quartile!$D$2,"Low rating",D959&lt;=Quartile!$D$3,"Medium rating",D959&lt;=Quartile!$D$4,"High rating",TRUE,"Extra High Rating")</f>
        <v>Extra High Rating</v>
      </c>
      <c r="Y959">
        <f t="shared" si="28"/>
        <v>941.25000000000011</v>
      </c>
      <c r="Z959" s="14">
        <f t="shared" si="29"/>
        <v>3.4874027417562063E-2</v>
      </c>
    </row>
    <row r="960" spans="1:26" x14ac:dyDescent="0.25">
      <c r="A960" t="s">
        <v>923</v>
      </c>
      <c r="B960" t="s">
        <v>1038</v>
      </c>
      <c r="C960">
        <v>24999</v>
      </c>
      <c r="D960" s="1">
        <v>8.9</v>
      </c>
      <c r="E960">
        <v>1</v>
      </c>
      <c r="F960" t="s">
        <v>76</v>
      </c>
      <c r="G960">
        <v>8</v>
      </c>
      <c r="H960">
        <v>2.6</v>
      </c>
      <c r="I960" s="2">
        <v>4300</v>
      </c>
      <c r="J960">
        <v>1</v>
      </c>
      <c r="K960">
        <v>120</v>
      </c>
      <c r="L960">
        <v>8</v>
      </c>
      <c r="M960">
        <v>256</v>
      </c>
      <c r="N960">
        <v>6.67</v>
      </c>
      <c r="O960">
        <v>120</v>
      </c>
      <c r="P960">
        <v>3</v>
      </c>
      <c r="Q960" t="s">
        <v>73</v>
      </c>
      <c r="R960">
        <v>200</v>
      </c>
      <c r="S960">
        <v>16</v>
      </c>
      <c r="T960">
        <v>1</v>
      </c>
      <c r="U960">
        <v>2400</v>
      </c>
      <c r="V960">
        <v>1080</v>
      </c>
      <c r="W960" t="str" cm="1">
        <f t="array" ref="W960">_xlfn.IFS(smartphones_data_clean!C960&gt;Quartile!$A$4,"💎 Ultra Premium Brand",smartphones_data_clean!C960&gt;Quartile!$A$3,"🪙 Premium Brand",smartphones_data_clean!C960&gt;Quartile!$A$2,"🔥Affordable Brand",TRUE,"✨ Bronze Brand")</f>
        <v>🪙 Premium Brand</v>
      </c>
      <c r="X960" t="str" cm="1">
        <f t="array" ref="X960">_xlfn.IFS(D960&lt;=Quartile!$D$2,"Low rating",D960&lt;=Quartile!$D$3,"Medium rating",D960&lt;=Quartile!$D$4,"High rating",TRUE,"Extra High Rating")</f>
        <v>Extra High Rating</v>
      </c>
      <c r="Y960">
        <f t="shared" si="28"/>
        <v>932.25000000000011</v>
      </c>
      <c r="Z960" s="14">
        <f t="shared" si="29"/>
        <v>3.7291491659666394E-2</v>
      </c>
    </row>
    <row r="961" spans="1:26" x14ac:dyDescent="0.25">
      <c r="A961" t="s">
        <v>923</v>
      </c>
      <c r="B961" t="s">
        <v>1039</v>
      </c>
      <c r="C961">
        <v>26999</v>
      </c>
      <c r="D961" s="1">
        <v>8.1999999999999993</v>
      </c>
      <c r="E961">
        <v>1</v>
      </c>
      <c r="F961" t="s">
        <v>76</v>
      </c>
      <c r="G961">
        <v>8</v>
      </c>
      <c r="H961">
        <v>2.6</v>
      </c>
      <c r="I961" s="2">
        <v>5000</v>
      </c>
      <c r="J961">
        <v>1</v>
      </c>
      <c r="K961">
        <v>67</v>
      </c>
      <c r="L961">
        <v>8</v>
      </c>
      <c r="M961">
        <v>128</v>
      </c>
      <c r="N961">
        <v>6.67</v>
      </c>
      <c r="O961">
        <v>120</v>
      </c>
      <c r="P961">
        <v>3</v>
      </c>
      <c r="Q961" t="s">
        <v>73</v>
      </c>
      <c r="R961">
        <v>50</v>
      </c>
      <c r="S961">
        <v>16</v>
      </c>
      <c r="T961">
        <v>0</v>
      </c>
      <c r="U961">
        <v>2400</v>
      </c>
      <c r="V961">
        <v>1080</v>
      </c>
      <c r="W961" t="str" cm="1">
        <f t="array" ref="W961">_xlfn.IFS(smartphones_data_clean!C961&gt;Quartile!$A$4,"💎 Ultra Premium Brand",smartphones_data_clean!C961&gt;Quartile!$A$3,"🪙 Premium Brand",smartphones_data_clean!C961&gt;Quartile!$A$2,"🔥Affordable Brand",TRUE,"✨ Bronze Brand")</f>
        <v>🪙 Premium Brand</v>
      </c>
      <c r="X961" t="str" cm="1">
        <f t="array" ref="X961">_xlfn.IFS(D961&lt;=Quartile!$D$2,"Low rating",D961&lt;=Quartile!$D$3,"Medium rating",D961&lt;=Quartile!$D$4,"High rating",TRUE,"Extra High Rating")</f>
        <v>High rating</v>
      </c>
      <c r="Y961">
        <f t="shared" si="28"/>
        <v>1041.3500000000001</v>
      </c>
      <c r="Z961" s="14">
        <f t="shared" si="29"/>
        <v>3.856994703507538E-2</v>
      </c>
    </row>
    <row r="962" spans="1:26" x14ac:dyDescent="0.25">
      <c r="A962" t="s">
        <v>923</v>
      </c>
      <c r="B962" t="s">
        <v>1040</v>
      </c>
      <c r="C962">
        <v>27994</v>
      </c>
      <c r="D962" s="1">
        <v>8.1999999999999993</v>
      </c>
      <c r="E962">
        <v>1</v>
      </c>
      <c r="F962" t="s">
        <v>76</v>
      </c>
      <c r="G962">
        <v>8</v>
      </c>
      <c r="H962">
        <v>2.6</v>
      </c>
      <c r="I962" s="2">
        <v>5000</v>
      </c>
      <c r="J962">
        <v>1</v>
      </c>
      <c r="K962">
        <v>67</v>
      </c>
      <c r="L962">
        <v>8</v>
      </c>
      <c r="M962">
        <v>256</v>
      </c>
      <c r="N962">
        <v>6.67</v>
      </c>
      <c r="O962">
        <v>120</v>
      </c>
      <c r="P962">
        <v>3</v>
      </c>
      <c r="Q962" t="s">
        <v>73</v>
      </c>
      <c r="R962">
        <v>50</v>
      </c>
      <c r="S962">
        <v>16</v>
      </c>
      <c r="T962">
        <v>0</v>
      </c>
      <c r="U962">
        <v>2400</v>
      </c>
      <c r="V962">
        <v>1080</v>
      </c>
      <c r="W962" t="str" cm="1">
        <f t="array" ref="W962">_xlfn.IFS(smartphones_data_clean!C962&gt;Quartile!$A$4,"💎 Ultra Premium Brand",smartphones_data_clean!C962&gt;Quartile!$A$3,"🪙 Premium Brand",smartphones_data_clean!C962&gt;Quartile!$A$2,"🔥Affordable Brand",TRUE,"✨ Bronze Brand")</f>
        <v>🪙 Premium Brand</v>
      </c>
      <c r="X962" t="str" cm="1">
        <f t="array" ref="X962">_xlfn.IFS(D962&lt;=Quartile!$D$2,"Low rating",D962&lt;=Quartile!$D$3,"Medium rating",D962&lt;=Quartile!$D$4,"High rating",TRUE,"Extra High Rating")</f>
        <v>High rating</v>
      </c>
      <c r="Y962">
        <f t="shared" ref="Y962:Y981" si="30">((G962*0.1)+ (H962*0.25)+(I962*0.2)+(K962*0.1)+(L962*0.2)+(M962*0.2)+(O962*0.05))</f>
        <v>1066.95</v>
      </c>
      <c r="Z962" s="14">
        <f t="shared" ref="Z962:Z981" si="31">Y962/C962</f>
        <v>3.8113524326641425E-2</v>
      </c>
    </row>
    <row r="963" spans="1:26" x14ac:dyDescent="0.25">
      <c r="A963" t="s">
        <v>923</v>
      </c>
      <c r="B963" t="s">
        <v>1041</v>
      </c>
      <c r="C963">
        <v>14999</v>
      </c>
      <c r="D963" s="1">
        <v>7.7</v>
      </c>
      <c r="E963">
        <v>0</v>
      </c>
      <c r="F963" t="s">
        <v>72</v>
      </c>
      <c r="G963">
        <v>8</v>
      </c>
      <c r="H963">
        <v>2.2999999999999998</v>
      </c>
      <c r="I963" s="2">
        <v>5000</v>
      </c>
      <c r="J963">
        <v>1</v>
      </c>
      <c r="K963">
        <v>67</v>
      </c>
      <c r="L963">
        <v>6</v>
      </c>
      <c r="M963">
        <v>128</v>
      </c>
      <c r="N963">
        <v>6.67</v>
      </c>
      <c r="O963">
        <v>120</v>
      </c>
      <c r="P963">
        <v>3</v>
      </c>
      <c r="Q963" t="s">
        <v>73</v>
      </c>
      <c r="R963">
        <v>50</v>
      </c>
      <c r="S963">
        <v>16</v>
      </c>
      <c r="T963">
        <v>0</v>
      </c>
      <c r="U963">
        <v>2400</v>
      </c>
      <c r="V963">
        <v>1080</v>
      </c>
      <c r="W963" t="str" cm="1">
        <f t="array" ref="W963">_xlfn.IFS(smartphones_data_clean!C963&gt;Quartile!$A$4,"💎 Ultra Premium Brand",smartphones_data_clean!C963&gt;Quartile!$A$3,"🪙 Premium Brand",smartphones_data_clean!C963&gt;Quartile!$A$2,"🔥Affordable Brand",TRUE,"✨ Bronze Brand")</f>
        <v>🔥Affordable Brand</v>
      </c>
      <c r="X963" t="str" cm="1">
        <f t="array" ref="X963">_xlfn.IFS(D963&lt;=Quartile!$D$2,"Low rating",D963&lt;=Quartile!$D$3,"Medium rating",D963&lt;=Quartile!$D$4,"High rating",TRUE,"Extra High Rating")</f>
        <v>Medium rating</v>
      </c>
      <c r="Y963">
        <f t="shared" si="30"/>
        <v>1040.875</v>
      </c>
      <c r="Z963" s="14">
        <f t="shared" si="31"/>
        <v>6.9396293086205749E-2</v>
      </c>
    </row>
    <row r="964" spans="1:26" x14ac:dyDescent="0.25">
      <c r="A964" t="s">
        <v>923</v>
      </c>
      <c r="B964" t="s">
        <v>1042</v>
      </c>
      <c r="C964">
        <v>24762</v>
      </c>
      <c r="D964" s="1">
        <v>7.9</v>
      </c>
      <c r="E964">
        <v>1</v>
      </c>
      <c r="F964" t="s">
        <v>76</v>
      </c>
      <c r="G964">
        <v>8</v>
      </c>
      <c r="H964">
        <v>2.6</v>
      </c>
      <c r="I964" s="2">
        <v>5000</v>
      </c>
      <c r="J964">
        <v>1</v>
      </c>
      <c r="K964">
        <v>67</v>
      </c>
      <c r="L964">
        <v>6</v>
      </c>
      <c r="M964">
        <v>128</v>
      </c>
      <c r="N964">
        <v>6.67</v>
      </c>
      <c r="O964">
        <v>120</v>
      </c>
      <c r="P964">
        <v>3</v>
      </c>
      <c r="Q964" t="s">
        <v>73</v>
      </c>
      <c r="R964">
        <v>50</v>
      </c>
      <c r="S964">
        <v>16</v>
      </c>
      <c r="T964">
        <v>0</v>
      </c>
      <c r="U964">
        <v>2400</v>
      </c>
      <c r="V964">
        <v>1080</v>
      </c>
      <c r="W964" t="str" cm="1">
        <f t="array" ref="W964">_xlfn.IFS(smartphones_data_clean!C964&gt;Quartile!$A$4,"💎 Ultra Premium Brand",smartphones_data_clean!C964&gt;Quartile!$A$3,"🪙 Premium Brand",smartphones_data_clean!C964&gt;Quartile!$A$2,"🔥Affordable Brand",TRUE,"✨ Bronze Brand")</f>
        <v>🪙 Premium Brand</v>
      </c>
      <c r="X964" t="str" cm="1">
        <f t="array" ref="X964">_xlfn.IFS(D964&lt;=Quartile!$D$2,"Low rating",D964&lt;=Quartile!$D$3,"Medium rating",D964&lt;=Quartile!$D$4,"High rating",TRUE,"Extra High Rating")</f>
        <v>Medium rating</v>
      </c>
      <c r="Y964">
        <f t="shared" si="30"/>
        <v>1040.95</v>
      </c>
      <c r="Z964" s="14">
        <f t="shared" si="31"/>
        <v>4.2038203699216542E-2</v>
      </c>
    </row>
    <row r="965" spans="1:26" x14ac:dyDescent="0.25">
      <c r="A965" t="s">
        <v>923</v>
      </c>
      <c r="B965" t="s">
        <v>1043</v>
      </c>
      <c r="C965">
        <v>32999</v>
      </c>
      <c r="D965" s="1">
        <v>8.3000000000000007</v>
      </c>
      <c r="E965">
        <v>1</v>
      </c>
      <c r="F965" t="s">
        <v>72</v>
      </c>
      <c r="G965">
        <v>8</v>
      </c>
      <c r="H965">
        <v>2.36</v>
      </c>
      <c r="I965" s="2">
        <v>5200</v>
      </c>
      <c r="J965">
        <v>1</v>
      </c>
      <c r="K965">
        <v>210</v>
      </c>
      <c r="L965">
        <v>6</v>
      </c>
      <c r="M965">
        <v>128</v>
      </c>
      <c r="N965">
        <v>6.67</v>
      </c>
      <c r="O965">
        <v>120</v>
      </c>
      <c r="P965">
        <v>4</v>
      </c>
      <c r="Q965" t="s">
        <v>73</v>
      </c>
      <c r="R965">
        <v>108</v>
      </c>
      <c r="S965">
        <v>32</v>
      </c>
      <c r="T965">
        <v>1</v>
      </c>
      <c r="U965">
        <v>2460</v>
      </c>
      <c r="V965">
        <v>1080</v>
      </c>
      <c r="W965" t="str" cm="1">
        <f t="array" ref="W965">_xlfn.IFS(smartphones_data_clean!C965&gt;Quartile!$A$4,"💎 Ultra Premium Brand",smartphones_data_clean!C965&gt;Quartile!$A$3,"🪙 Premium Brand",smartphones_data_clean!C965&gt;Quartile!$A$2,"🔥Affordable Brand",TRUE,"✨ Bronze Brand")</f>
        <v>🪙 Premium Brand</v>
      </c>
      <c r="X965" t="str" cm="1">
        <f t="array" ref="X965">_xlfn.IFS(D965&lt;=Quartile!$D$2,"Low rating",D965&lt;=Quartile!$D$3,"Medium rating",D965&lt;=Quartile!$D$4,"High rating",TRUE,"Extra High Rating")</f>
        <v>High rating</v>
      </c>
      <c r="Y965">
        <f t="shared" si="30"/>
        <v>1095.19</v>
      </c>
      <c r="Z965" s="14">
        <f t="shared" si="31"/>
        <v>3.3188581472165822E-2</v>
      </c>
    </row>
    <row r="966" spans="1:26" x14ac:dyDescent="0.25">
      <c r="A966" t="s">
        <v>923</v>
      </c>
      <c r="B966" t="s">
        <v>1044</v>
      </c>
      <c r="C966">
        <v>29999</v>
      </c>
      <c r="D966" s="1">
        <v>8.6</v>
      </c>
      <c r="E966">
        <v>1</v>
      </c>
      <c r="F966" t="s">
        <v>76</v>
      </c>
      <c r="G966">
        <v>8</v>
      </c>
      <c r="H966">
        <v>2.6</v>
      </c>
      <c r="I966" s="2">
        <v>4980</v>
      </c>
      <c r="J966">
        <v>1</v>
      </c>
      <c r="K966">
        <v>120</v>
      </c>
      <c r="L966">
        <v>8</v>
      </c>
      <c r="M966">
        <v>256</v>
      </c>
      <c r="N966">
        <v>6.67</v>
      </c>
      <c r="O966">
        <v>120</v>
      </c>
      <c r="P966">
        <v>3</v>
      </c>
      <c r="Q966" t="s">
        <v>73</v>
      </c>
      <c r="R966">
        <v>200</v>
      </c>
      <c r="S966">
        <v>16</v>
      </c>
      <c r="T966">
        <v>0</v>
      </c>
      <c r="U966">
        <v>2400</v>
      </c>
      <c r="V966">
        <v>1080</v>
      </c>
      <c r="W966" t="str" cm="1">
        <f t="array" ref="W966">_xlfn.IFS(smartphones_data_clean!C966&gt;Quartile!$A$4,"💎 Ultra Premium Brand",smartphones_data_clean!C966&gt;Quartile!$A$3,"🪙 Premium Brand",smartphones_data_clean!C966&gt;Quartile!$A$2,"🔥Affordable Brand",TRUE,"✨ Bronze Brand")</f>
        <v>🪙 Premium Brand</v>
      </c>
      <c r="X966" t="str" cm="1">
        <f t="array" ref="X966">_xlfn.IFS(D966&lt;=Quartile!$D$2,"Low rating",D966&lt;=Quartile!$D$3,"Medium rating",D966&lt;=Quartile!$D$4,"High rating",TRUE,"Extra High Rating")</f>
        <v>Extra High Rating</v>
      </c>
      <c r="Y966">
        <f t="shared" si="30"/>
        <v>1068.25</v>
      </c>
      <c r="Z966" s="14">
        <f t="shared" si="31"/>
        <v>3.5609520317343914E-2</v>
      </c>
    </row>
    <row r="967" spans="1:26" x14ac:dyDescent="0.25">
      <c r="A967" t="s">
        <v>923</v>
      </c>
      <c r="B967" t="s">
        <v>1045</v>
      </c>
      <c r="C967">
        <v>32999</v>
      </c>
      <c r="D967" s="1">
        <v>8.6999999999999993</v>
      </c>
      <c r="E967">
        <v>1</v>
      </c>
      <c r="F967" t="s">
        <v>76</v>
      </c>
      <c r="G967">
        <v>8</v>
      </c>
      <c r="H967">
        <v>2.6</v>
      </c>
      <c r="I967" s="2">
        <v>4980</v>
      </c>
      <c r="J967">
        <v>1</v>
      </c>
      <c r="K967">
        <v>120</v>
      </c>
      <c r="L967">
        <v>12</v>
      </c>
      <c r="M967">
        <v>256</v>
      </c>
      <c r="N967">
        <v>6.67</v>
      </c>
      <c r="O967">
        <v>120</v>
      </c>
      <c r="P967">
        <v>3</v>
      </c>
      <c r="Q967" t="s">
        <v>73</v>
      </c>
      <c r="R967">
        <v>200</v>
      </c>
      <c r="S967">
        <v>16</v>
      </c>
      <c r="T967">
        <v>0</v>
      </c>
      <c r="U967">
        <v>2400</v>
      </c>
      <c r="V967">
        <v>1080</v>
      </c>
      <c r="W967" t="str" cm="1">
        <f t="array" ref="W967">_xlfn.IFS(smartphones_data_clean!C967&gt;Quartile!$A$4,"💎 Ultra Premium Brand",smartphones_data_clean!C967&gt;Quartile!$A$3,"🪙 Premium Brand",smartphones_data_clean!C967&gt;Quartile!$A$2,"🔥Affordable Brand",TRUE,"✨ Bronze Brand")</f>
        <v>🪙 Premium Brand</v>
      </c>
      <c r="X967" t="str" cm="1">
        <f t="array" ref="X967">_xlfn.IFS(D967&lt;=Quartile!$D$2,"Low rating",D967&lt;=Quartile!$D$3,"Medium rating",D967&lt;=Quartile!$D$4,"High rating",TRUE,"Extra High Rating")</f>
        <v>Extra High Rating</v>
      </c>
      <c r="Y967">
        <f t="shared" si="30"/>
        <v>1069.05</v>
      </c>
      <c r="Z967" s="14">
        <f t="shared" si="31"/>
        <v>3.2396436255644111E-2</v>
      </c>
    </row>
    <row r="968" spans="1:26" x14ac:dyDescent="0.25">
      <c r="A968" t="s">
        <v>923</v>
      </c>
      <c r="B968" t="s">
        <v>1046</v>
      </c>
      <c r="C968">
        <v>26999</v>
      </c>
      <c r="D968" s="1">
        <v>8.4</v>
      </c>
      <c r="E968">
        <v>1</v>
      </c>
      <c r="F968" t="s">
        <v>76</v>
      </c>
      <c r="G968">
        <v>8</v>
      </c>
      <c r="H968">
        <v>2.6</v>
      </c>
      <c r="I968" s="2">
        <v>4980</v>
      </c>
      <c r="J968">
        <v>1</v>
      </c>
      <c r="K968">
        <v>120</v>
      </c>
      <c r="L968">
        <v>6</v>
      </c>
      <c r="M968">
        <v>128</v>
      </c>
      <c r="N968">
        <v>6.67</v>
      </c>
      <c r="O968">
        <v>120</v>
      </c>
      <c r="P968">
        <v>3</v>
      </c>
      <c r="Q968" t="s">
        <v>73</v>
      </c>
      <c r="R968">
        <v>200</v>
      </c>
      <c r="S968">
        <v>16</v>
      </c>
      <c r="T968">
        <v>0</v>
      </c>
      <c r="U968">
        <v>2400</v>
      </c>
      <c r="V968">
        <v>1080</v>
      </c>
      <c r="W968" t="str" cm="1">
        <f t="array" ref="W968">_xlfn.IFS(smartphones_data_clean!C968&gt;Quartile!$A$4,"💎 Ultra Premium Brand",smartphones_data_clean!C968&gt;Quartile!$A$3,"🪙 Premium Brand",smartphones_data_clean!C968&gt;Quartile!$A$2,"🔥Affordable Brand",TRUE,"✨ Bronze Brand")</f>
        <v>🪙 Premium Brand</v>
      </c>
      <c r="X968" t="str" cm="1">
        <f t="array" ref="X968">_xlfn.IFS(D968&lt;=Quartile!$D$2,"Low rating",D968&lt;=Quartile!$D$3,"Medium rating",D968&lt;=Quartile!$D$4,"High rating",TRUE,"Extra High Rating")</f>
        <v>High rating</v>
      </c>
      <c r="Y968">
        <f t="shared" si="30"/>
        <v>1042.25</v>
      </c>
      <c r="Z968" s="14">
        <f t="shared" si="31"/>
        <v>3.8603281603022337E-2</v>
      </c>
    </row>
    <row r="969" spans="1:26" x14ac:dyDescent="0.25">
      <c r="A969" t="s">
        <v>923</v>
      </c>
      <c r="B969" t="s">
        <v>1047</v>
      </c>
      <c r="C969">
        <v>19999</v>
      </c>
      <c r="D969" s="1">
        <v>8.1</v>
      </c>
      <c r="E969">
        <v>1</v>
      </c>
      <c r="F969" t="s">
        <v>72</v>
      </c>
      <c r="G969">
        <v>8</v>
      </c>
      <c r="H969">
        <v>2.4</v>
      </c>
      <c r="I969" s="2">
        <v>5000</v>
      </c>
      <c r="J969">
        <v>1</v>
      </c>
      <c r="K969">
        <v>67</v>
      </c>
      <c r="L969">
        <v>8</v>
      </c>
      <c r="M969">
        <v>128</v>
      </c>
      <c r="N969">
        <v>6.67</v>
      </c>
      <c r="O969">
        <v>120</v>
      </c>
      <c r="P969">
        <v>3</v>
      </c>
      <c r="Q969" t="s">
        <v>73</v>
      </c>
      <c r="R969">
        <v>50</v>
      </c>
      <c r="S969">
        <v>16</v>
      </c>
      <c r="T969">
        <v>0</v>
      </c>
      <c r="U969">
        <v>2400</v>
      </c>
      <c r="V969">
        <v>1080</v>
      </c>
      <c r="W969" t="str" cm="1">
        <f t="array" ref="W969">_xlfn.IFS(smartphones_data_clean!C969&gt;Quartile!$A$4,"💎 Ultra Premium Brand",smartphones_data_clean!C969&gt;Quartile!$A$3,"🪙 Premium Brand",smartphones_data_clean!C969&gt;Quartile!$A$2,"🔥Affordable Brand",TRUE,"✨ Bronze Brand")</f>
        <v>🪙 Premium Brand</v>
      </c>
      <c r="X969" t="str" cm="1">
        <f t="array" ref="X969">_xlfn.IFS(D969&lt;=Quartile!$D$2,"Low rating",D969&lt;=Quartile!$D$3,"Medium rating",D969&lt;=Quartile!$D$4,"High rating",TRUE,"Extra High Rating")</f>
        <v>High rating</v>
      </c>
      <c r="Y969">
        <f t="shared" si="30"/>
        <v>1041.3</v>
      </c>
      <c r="Z969" s="14">
        <f t="shared" si="31"/>
        <v>5.2067603380169004E-2</v>
      </c>
    </row>
    <row r="970" spans="1:26" x14ac:dyDescent="0.25">
      <c r="A970" t="s">
        <v>923</v>
      </c>
      <c r="B970" t="s">
        <v>1048</v>
      </c>
      <c r="C970">
        <v>15999</v>
      </c>
      <c r="D970" s="1">
        <v>7.8</v>
      </c>
      <c r="E970">
        <v>1</v>
      </c>
      <c r="F970" t="s">
        <v>76</v>
      </c>
      <c r="G970">
        <v>8</v>
      </c>
      <c r="H970">
        <v>2</v>
      </c>
      <c r="I970" s="2">
        <v>5000</v>
      </c>
      <c r="J970">
        <v>1</v>
      </c>
      <c r="K970">
        <v>33</v>
      </c>
      <c r="L970">
        <v>6</v>
      </c>
      <c r="M970">
        <v>64</v>
      </c>
      <c r="N970">
        <v>6.52</v>
      </c>
      <c r="O970">
        <v>90</v>
      </c>
      <c r="P970">
        <v>3</v>
      </c>
      <c r="Q970" t="s">
        <v>73</v>
      </c>
      <c r="R970">
        <v>64</v>
      </c>
      <c r="S970">
        <v>16</v>
      </c>
      <c r="T970">
        <v>1</v>
      </c>
      <c r="U970">
        <v>2400</v>
      </c>
      <c r="V970">
        <v>1080</v>
      </c>
      <c r="W970" t="str" cm="1">
        <f t="array" ref="W970">_xlfn.IFS(smartphones_data_clean!C970&gt;Quartile!$A$4,"💎 Ultra Premium Brand",smartphones_data_clean!C970&gt;Quartile!$A$3,"🪙 Premium Brand",smartphones_data_clean!C970&gt;Quartile!$A$2,"🔥Affordable Brand",TRUE,"✨ Bronze Brand")</f>
        <v>🔥Affordable Brand</v>
      </c>
      <c r="X970" t="str" cm="1">
        <f t="array" ref="X970">_xlfn.IFS(D970&lt;=Quartile!$D$2,"Low rating",D970&lt;=Quartile!$D$3,"Medium rating",D970&lt;=Quartile!$D$4,"High rating",TRUE,"Extra High Rating")</f>
        <v>Medium rating</v>
      </c>
      <c r="Y970">
        <f t="shared" si="30"/>
        <v>1023.0999999999999</v>
      </c>
      <c r="Z970" s="14">
        <f t="shared" si="31"/>
        <v>6.3947746734170877E-2</v>
      </c>
    </row>
    <row r="971" spans="1:26" x14ac:dyDescent="0.25">
      <c r="A971" t="s">
        <v>923</v>
      </c>
      <c r="B971" t="s">
        <v>1049</v>
      </c>
      <c r="C971">
        <v>17990</v>
      </c>
      <c r="D971" s="1">
        <v>7.8</v>
      </c>
      <c r="E971">
        <v>1</v>
      </c>
      <c r="F971" t="s">
        <v>76</v>
      </c>
      <c r="G971">
        <v>8</v>
      </c>
      <c r="H971">
        <v>2</v>
      </c>
      <c r="I971" s="2">
        <v>5000</v>
      </c>
      <c r="J971">
        <v>1</v>
      </c>
      <c r="K971">
        <v>67</v>
      </c>
      <c r="L971">
        <v>6</v>
      </c>
      <c r="M971">
        <v>128</v>
      </c>
      <c r="N971">
        <v>6.67</v>
      </c>
      <c r="O971">
        <v>120</v>
      </c>
      <c r="P971">
        <v>3</v>
      </c>
      <c r="Q971" t="s">
        <v>73</v>
      </c>
      <c r="R971">
        <v>108</v>
      </c>
      <c r="S971">
        <v>16</v>
      </c>
      <c r="T971">
        <v>0</v>
      </c>
      <c r="U971">
        <v>2460</v>
      </c>
      <c r="V971">
        <v>1080</v>
      </c>
      <c r="W971" t="str" cm="1">
        <f t="array" ref="W971">_xlfn.IFS(smartphones_data_clean!C971&gt;Quartile!$A$4,"💎 Ultra Premium Brand",smartphones_data_clean!C971&gt;Quartile!$A$3,"🪙 Premium Brand",smartphones_data_clean!C971&gt;Quartile!$A$2,"🔥Affordable Brand",TRUE,"✨ Bronze Brand")</f>
        <v>🔥Affordable Brand</v>
      </c>
      <c r="X971" t="str" cm="1">
        <f t="array" ref="X971">_xlfn.IFS(D971&lt;=Quartile!$D$2,"Low rating",D971&lt;=Quartile!$D$3,"Medium rating",D971&lt;=Quartile!$D$4,"High rating",TRUE,"Extra High Rating")</f>
        <v>Medium rating</v>
      </c>
      <c r="Y971">
        <f t="shared" si="30"/>
        <v>1040.8</v>
      </c>
      <c r="Z971" s="14">
        <f t="shared" si="31"/>
        <v>5.7854363535297382E-2</v>
      </c>
    </row>
    <row r="972" spans="1:26" x14ac:dyDescent="0.25">
      <c r="A972" t="s">
        <v>923</v>
      </c>
      <c r="B972" t="s">
        <v>1050</v>
      </c>
      <c r="C972">
        <v>20499</v>
      </c>
      <c r="D972" s="1">
        <v>8.3000000000000007</v>
      </c>
      <c r="E972">
        <v>1</v>
      </c>
      <c r="F972" t="s">
        <v>72</v>
      </c>
      <c r="G972">
        <v>8</v>
      </c>
      <c r="H972">
        <v>2.36</v>
      </c>
      <c r="I972" s="2">
        <v>5200</v>
      </c>
      <c r="J972">
        <v>1</v>
      </c>
      <c r="K972">
        <v>67</v>
      </c>
      <c r="L972">
        <v>6</v>
      </c>
      <c r="M972">
        <v>128</v>
      </c>
      <c r="N972">
        <v>6.67</v>
      </c>
      <c r="O972">
        <v>120</v>
      </c>
      <c r="P972">
        <v>4</v>
      </c>
      <c r="Q972" t="s">
        <v>73</v>
      </c>
      <c r="R972">
        <v>108</v>
      </c>
      <c r="S972">
        <v>32</v>
      </c>
      <c r="T972">
        <v>1</v>
      </c>
      <c r="U972">
        <v>2460</v>
      </c>
      <c r="V972">
        <v>1080</v>
      </c>
      <c r="W972" t="str" cm="1">
        <f t="array" ref="W972">_xlfn.IFS(smartphones_data_clean!C972&gt;Quartile!$A$4,"💎 Ultra Premium Brand",smartphones_data_clean!C972&gt;Quartile!$A$3,"🪙 Premium Brand",smartphones_data_clean!C972&gt;Quartile!$A$2,"🔥Affordable Brand",TRUE,"✨ Bronze Brand")</f>
        <v>🪙 Premium Brand</v>
      </c>
      <c r="X972" t="str" cm="1">
        <f t="array" ref="X972">_xlfn.IFS(D972&lt;=Quartile!$D$2,"Low rating",D972&lt;=Quartile!$D$3,"Medium rating",D972&lt;=Quartile!$D$4,"High rating",TRUE,"Extra High Rating")</f>
        <v>High rating</v>
      </c>
      <c r="Y972">
        <f t="shared" si="30"/>
        <v>1080.8900000000001</v>
      </c>
      <c r="Z972" s="14">
        <f t="shared" si="31"/>
        <v>5.2728913605541737E-2</v>
      </c>
    </row>
    <row r="973" spans="1:26" x14ac:dyDescent="0.25">
      <c r="A973" t="s">
        <v>923</v>
      </c>
      <c r="B973" t="s">
        <v>1051</v>
      </c>
      <c r="C973">
        <v>10300</v>
      </c>
      <c r="D973" s="1">
        <v>6.5</v>
      </c>
      <c r="E973">
        <v>0</v>
      </c>
      <c r="F973" t="s">
        <v>72</v>
      </c>
      <c r="G973">
        <v>8</v>
      </c>
      <c r="H973">
        <v>2</v>
      </c>
      <c r="I973" s="2">
        <v>4100</v>
      </c>
      <c r="J973">
        <v>0</v>
      </c>
      <c r="K973">
        <v>20</v>
      </c>
      <c r="L973">
        <v>4</v>
      </c>
      <c r="M973">
        <v>64</v>
      </c>
      <c r="N973">
        <v>5.5</v>
      </c>
      <c r="O973">
        <v>60</v>
      </c>
      <c r="P973">
        <v>1</v>
      </c>
      <c r="Q973" t="s">
        <v>73</v>
      </c>
      <c r="R973">
        <v>13</v>
      </c>
      <c r="S973">
        <v>5</v>
      </c>
      <c r="T973">
        <v>1</v>
      </c>
      <c r="U973">
        <v>1920</v>
      </c>
      <c r="V973">
        <v>1080</v>
      </c>
      <c r="W973" t="str" cm="1">
        <f t="array" ref="W973">_xlfn.IFS(smartphones_data_clean!C973&gt;Quartile!$A$4,"💎 Ultra Premium Brand",smartphones_data_clean!C973&gt;Quartile!$A$3,"🪙 Premium Brand",smartphones_data_clean!C973&gt;Quartile!$A$2,"🔥Affordable Brand",TRUE,"✨ Bronze Brand")</f>
        <v>✨ Bronze Brand</v>
      </c>
      <c r="X973" t="str" cm="1">
        <f t="array" ref="X973">_xlfn.IFS(D973&lt;=Quartile!$D$2,"Low rating",D973&lt;=Quartile!$D$3,"Medium rating",D973&lt;=Quartile!$D$4,"High rating",TRUE,"Extra High Rating")</f>
        <v>Low rating</v>
      </c>
      <c r="Y973">
        <f t="shared" si="30"/>
        <v>839.89999999999986</v>
      </c>
      <c r="Z973" s="14">
        <f t="shared" si="31"/>
        <v>8.154368932038833E-2</v>
      </c>
    </row>
    <row r="974" spans="1:26" x14ac:dyDescent="0.25">
      <c r="A974" t="s">
        <v>923</v>
      </c>
      <c r="B974" t="s">
        <v>1052</v>
      </c>
      <c r="C974">
        <v>9990</v>
      </c>
      <c r="D974" s="1">
        <v>7.5</v>
      </c>
      <c r="E974">
        <v>0</v>
      </c>
      <c r="F974" t="s">
        <v>83</v>
      </c>
      <c r="G974">
        <v>8</v>
      </c>
      <c r="H974">
        <v>2</v>
      </c>
      <c r="I974" s="2">
        <v>4000</v>
      </c>
      <c r="J974">
        <v>1</v>
      </c>
      <c r="K974">
        <v>18</v>
      </c>
      <c r="L974">
        <v>4</v>
      </c>
      <c r="M974">
        <v>64</v>
      </c>
      <c r="N974">
        <v>6.3</v>
      </c>
      <c r="O974">
        <v>60</v>
      </c>
      <c r="P974">
        <v>4</v>
      </c>
      <c r="Q974" t="s">
        <v>73</v>
      </c>
      <c r="R974">
        <v>48</v>
      </c>
      <c r="S974">
        <v>13</v>
      </c>
      <c r="T974">
        <v>1</v>
      </c>
      <c r="U974">
        <v>2340</v>
      </c>
      <c r="V974">
        <v>1080</v>
      </c>
      <c r="W974" t="str" cm="1">
        <f t="array" ref="W974">_xlfn.IFS(smartphones_data_clean!C974&gt;Quartile!$A$4,"💎 Ultra Premium Brand",smartphones_data_clean!C974&gt;Quartile!$A$3,"🪙 Premium Brand",smartphones_data_clean!C974&gt;Quartile!$A$2,"🔥Affordable Brand",TRUE,"✨ Bronze Brand")</f>
        <v>✨ Bronze Brand</v>
      </c>
      <c r="X974" t="str" cm="1">
        <f t="array" ref="X974">_xlfn.IFS(D974&lt;=Quartile!$D$2,"Low rating",D974&lt;=Quartile!$D$3,"Medium rating",D974&lt;=Quartile!$D$4,"High rating",TRUE,"Extra High Rating")</f>
        <v>Low rating</v>
      </c>
      <c r="Y974">
        <f t="shared" si="30"/>
        <v>819.69999999999982</v>
      </c>
      <c r="Z974" s="14">
        <f t="shared" si="31"/>
        <v>8.205205205205203E-2</v>
      </c>
    </row>
    <row r="975" spans="1:26" x14ac:dyDescent="0.25">
      <c r="A975" t="s">
        <v>923</v>
      </c>
      <c r="B975" t="s">
        <v>1053</v>
      </c>
      <c r="C975">
        <v>16999</v>
      </c>
      <c r="D975" s="1">
        <v>7.8</v>
      </c>
      <c r="E975">
        <v>0</v>
      </c>
      <c r="F975" t="s">
        <v>83</v>
      </c>
      <c r="G975">
        <v>8</v>
      </c>
      <c r="H975">
        <v>2.0499999999999998</v>
      </c>
      <c r="I975" s="2">
        <v>4500</v>
      </c>
      <c r="J975">
        <v>1</v>
      </c>
      <c r="K975">
        <v>18</v>
      </c>
      <c r="L975">
        <v>6</v>
      </c>
      <c r="M975">
        <v>64</v>
      </c>
      <c r="N975">
        <v>6.53</v>
      </c>
      <c r="O975">
        <v>60</v>
      </c>
      <c r="P975">
        <v>4</v>
      </c>
      <c r="Q975" t="s">
        <v>73</v>
      </c>
      <c r="R975">
        <v>64</v>
      </c>
      <c r="S975">
        <v>20</v>
      </c>
      <c r="T975">
        <v>1</v>
      </c>
      <c r="U975">
        <v>2340</v>
      </c>
      <c r="V975">
        <v>1080</v>
      </c>
      <c r="W975" t="str" cm="1">
        <f t="array" ref="W975">_xlfn.IFS(smartphones_data_clean!C975&gt;Quartile!$A$4,"💎 Ultra Premium Brand",smartphones_data_clean!C975&gt;Quartile!$A$3,"🪙 Premium Brand",smartphones_data_clean!C975&gt;Quartile!$A$2,"🔥Affordable Brand",TRUE,"✨ Bronze Brand")</f>
        <v>🔥Affordable Brand</v>
      </c>
      <c r="X975" t="str" cm="1">
        <f t="array" ref="X975">_xlfn.IFS(D975&lt;=Quartile!$D$2,"Low rating",D975&lt;=Quartile!$D$3,"Medium rating",D975&lt;=Quartile!$D$4,"High rating",TRUE,"Extra High Rating")</f>
        <v>Medium rating</v>
      </c>
      <c r="Y975">
        <f t="shared" si="30"/>
        <v>920.11249999999995</v>
      </c>
      <c r="Z975" s="14">
        <f t="shared" si="31"/>
        <v>5.412744867345138E-2</v>
      </c>
    </row>
    <row r="976" spans="1:26" x14ac:dyDescent="0.25">
      <c r="A976" t="s">
        <v>923</v>
      </c>
      <c r="B976" t="s">
        <v>1054</v>
      </c>
      <c r="C976">
        <v>11989</v>
      </c>
      <c r="D976" s="1">
        <v>7.5</v>
      </c>
      <c r="E976">
        <v>0</v>
      </c>
      <c r="F976" t="s">
        <v>83</v>
      </c>
      <c r="G976">
        <v>8</v>
      </c>
      <c r="H976">
        <v>2</v>
      </c>
      <c r="I976" s="2">
        <v>5020</v>
      </c>
      <c r="J976">
        <v>1</v>
      </c>
      <c r="K976">
        <v>22</v>
      </c>
      <c r="L976">
        <v>4</v>
      </c>
      <c r="M976">
        <v>64</v>
      </c>
      <c r="N976">
        <v>6.53</v>
      </c>
      <c r="O976">
        <v>60</v>
      </c>
      <c r="P976">
        <v>4</v>
      </c>
      <c r="Q976" t="s">
        <v>73</v>
      </c>
      <c r="R976">
        <v>48</v>
      </c>
      <c r="S976">
        <v>13</v>
      </c>
      <c r="T976">
        <v>1</v>
      </c>
      <c r="U976">
        <v>2340</v>
      </c>
      <c r="V976">
        <v>1080</v>
      </c>
      <c r="W976" t="str" cm="1">
        <f t="array" ref="W976">_xlfn.IFS(smartphones_data_clean!C976&gt;Quartile!$A$4,"💎 Ultra Premium Brand",smartphones_data_clean!C976&gt;Quartile!$A$3,"🪙 Premium Brand",smartphones_data_clean!C976&gt;Quartile!$A$2,"🔥Affordable Brand",TRUE,"✨ Bronze Brand")</f>
        <v>✨ Bronze Brand</v>
      </c>
      <c r="X976" t="str" cm="1">
        <f t="array" ref="X976">_xlfn.IFS(D976&lt;=Quartile!$D$2,"Low rating",D976&lt;=Quartile!$D$3,"Medium rating",D976&lt;=Quartile!$D$4,"High rating",TRUE,"Extra High Rating")</f>
        <v>Low rating</v>
      </c>
      <c r="Y976">
        <f t="shared" si="30"/>
        <v>1024.0999999999999</v>
      </c>
      <c r="Z976" s="14">
        <f t="shared" si="31"/>
        <v>8.541996830427892E-2</v>
      </c>
    </row>
    <row r="977" spans="1:26" x14ac:dyDescent="0.25">
      <c r="A977" t="s">
        <v>923</v>
      </c>
      <c r="B977" t="s">
        <v>1055</v>
      </c>
      <c r="C977">
        <v>13999</v>
      </c>
      <c r="D977" s="1">
        <v>7.5</v>
      </c>
      <c r="E977">
        <v>0</v>
      </c>
      <c r="F977" t="s">
        <v>72</v>
      </c>
      <c r="G977">
        <v>8</v>
      </c>
      <c r="H977">
        <v>2.2999999999999998</v>
      </c>
      <c r="I977" s="2">
        <v>5020</v>
      </c>
      <c r="J977">
        <v>1</v>
      </c>
      <c r="K977">
        <v>18</v>
      </c>
      <c r="L977">
        <v>4</v>
      </c>
      <c r="M977">
        <v>64</v>
      </c>
      <c r="N977">
        <v>6.67</v>
      </c>
      <c r="O977">
        <v>60</v>
      </c>
      <c r="P977">
        <v>4</v>
      </c>
      <c r="Q977" t="s">
        <v>73</v>
      </c>
      <c r="R977">
        <v>48</v>
      </c>
      <c r="S977">
        <v>16</v>
      </c>
      <c r="T977">
        <v>1</v>
      </c>
      <c r="U977">
        <v>2400</v>
      </c>
      <c r="V977">
        <v>1080</v>
      </c>
      <c r="W977" t="str" cm="1">
        <f t="array" ref="W977">_xlfn.IFS(smartphones_data_clean!C977&gt;Quartile!$A$4,"💎 Ultra Premium Brand",smartphones_data_clean!C977&gt;Quartile!$A$3,"🪙 Premium Brand",smartphones_data_clean!C977&gt;Quartile!$A$2,"🔥Affordable Brand",TRUE,"✨ Bronze Brand")</f>
        <v>🔥Affordable Brand</v>
      </c>
      <c r="X977" t="str" cm="1">
        <f t="array" ref="X977">_xlfn.IFS(D977&lt;=Quartile!$D$2,"Low rating",D977&lt;=Quartile!$D$3,"Medium rating",D977&lt;=Quartile!$D$4,"High rating",TRUE,"Extra High Rating")</f>
        <v>Low rating</v>
      </c>
      <c r="Y977">
        <f t="shared" si="30"/>
        <v>1023.7749999999999</v>
      </c>
      <c r="Z977" s="14">
        <f t="shared" si="31"/>
        <v>7.3132009429244943E-2</v>
      </c>
    </row>
    <row r="978" spans="1:26" x14ac:dyDescent="0.25">
      <c r="A978" t="s">
        <v>923</v>
      </c>
      <c r="B978" t="s">
        <v>1056</v>
      </c>
      <c r="C978">
        <v>14439</v>
      </c>
      <c r="D978" s="1">
        <v>7.7</v>
      </c>
      <c r="E978">
        <v>0</v>
      </c>
      <c r="F978" t="s">
        <v>72</v>
      </c>
      <c r="G978">
        <v>8</v>
      </c>
      <c r="H978">
        <v>2.2999999999999998</v>
      </c>
      <c r="I978" s="2">
        <v>5020</v>
      </c>
      <c r="J978">
        <v>1</v>
      </c>
      <c r="K978">
        <v>18</v>
      </c>
      <c r="L978">
        <v>4</v>
      </c>
      <c r="M978">
        <v>128</v>
      </c>
      <c r="N978">
        <v>6.67</v>
      </c>
      <c r="O978">
        <v>60</v>
      </c>
      <c r="P978">
        <v>4</v>
      </c>
      <c r="Q978" t="s">
        <v>73</v>
      </c>
      <c r="R978">
        <v>48</v>
      </c>
      <c r="S978">
        <v>16</v>
      </c>
      <c r="T978">
        <v>1</v>
      </c>
      <c r="U978">
        <v>2400</v>
      </c>
      <c r="V978">
        <v>1080</v>
      </c>
      <c r="W978" t="str" cm="1">
        <f t="array" ref="W978">_xlfn.IFS(smartphones_data_clean!C978&gt;Quartile!$A$4,"💎 Ultra Premium Brand",smartphones_data_clean!C978&gt;Quartile!$A$3,"🪙 Premium Brand",smartphones_data_clean!C978&gt;Quartile!$A$2,"🔥Affordable Brand",TRUE,"✨ Bronze Brand")</f>
        <v>🔥Affordable Brand</v>
      </c>
      <c r="X978" t="str" cm="1">
        <f t="array" ref="X978">_xlfn.IFS(D978&lt;=Quartile!$D$2,"Low rating",D978&lt;=Quartile!$D$3,"Medium rating",D978&lt;=Quartile!$D$4,"High rating",TRUE,"Extra High Rating")</f>
        <v>Medium rating</v>
      </c>
      <c r="Y978">
        <f t="shared" si="30"/>
        <v>1036.5749999999998</v>
      </c>
      <c r="Z978" s="14">
        <f t="shared" si="31"/>
        <v>7.178994390193226E-2</v>
      </c>
    </row>
    <row r="979" spans="1:26" x14ac:dyDescent="0.25">
      <c r="A979" t="s">
        <v>923</v>
      </c>
      <c r="B979" t="s">
        <v>1057</v>
      </c>
      <c r="C979">
        <v>16490</v>
      </c>
      <c r="D979" s="1">
        <v>8</v>
      </c>
      <c r="E979">
        <v>0</v>
      </c>
      <c r="F979" t="s">
        <v>72</v>
      </c>
      <c r="G979">
        <v>8</v>
      </c>
      <c r="H979">
        <v>2.2999999999999998</v>
      </c>
      <c r="I979" s="2">
        <v>5020</v>
      </c>
      <c r="J979">
        <v>1</v>
      </c>
      <c r="K979">
        <v>33</v>
      </c>
      <c r="L979">
        <v>6</v>
      </c>
      <c r="M979">
        <v>64</v>
      </c>
      <c r="N979">
        <v>6.67</v>
      </c>
      <c r="O979">
        <v>60</v>
      </c>
      <c r="P979">
        <v>4</v>
      </c>
      <c r="Q979" t="s">
        <v>73</v>
      </c>
      <c r="R979">
        <v>64</v>
      </c>
      <c r="S979">
        <v>32</v>
      </c>
      <c r="T979">
        <v>1</v>
      </c>
      <c r="U979">
        <v>2400</v>
      </c>
      <c r="V979">
        <v>1080</v>
      </c>
      <c r="W979" t="str" cm="1">
        <f t="array" ref="W979">_xlfn.IFS(smartphones_data_clean!C979&gt;Quartile!$A$4,"💎 Ultra Premium Brand",smartphones_data_clean!C979&gt;Quartile!$A$3,"🪙 Premium Brand",smartphones_data_clean!C979&gt;Quartile!$A$2,"🔥Affordable Brand",TRUE,"✨ Bronze Brand")</f>
        <v>🔥Affordable Brand</v>
      </c>
      <c r="X979" t="str" cm="1">
        <f t="array" ref="X979">_xlfn.IFS(D979&lt;=Quartile!$D$2,"Low rating",D979&lt;=Quartile!$D$3,"Medium rating",D979&lt;=Quartile!$D$4,"High rating",TRUE,"Extra High Rating")</f>
        <v>High rating</v>
      </c>
      <c r="Y979">
        <f t="shared" si="30"/>
        <v>1025.675</v>
      </c>
      <c r="Z979" s="14">
        <f t="shared" si="31"/>
        <v>6.219981807155852E-2</v>
      </c>
    </row>
    <row r="980" spans="1:26" x14ac:dyDescent="0.25">
      <c r="A980" t="s">
        <v>1058</v>
      </c>
      <c r="B980" t="s">
        <v>1059</v>
      </c>
      <c r="C980">
        <v>19999</v>
      </c>
      <c r="D980" s="1">
        <v>8.1999999999999993</v>
      </c>
      <c r="E980">
        <v>1</v>
      </c>
      <c r="F980" t="s">
        <v>72</v>
      </c>
      <c r="G980">
        <v>8</v>
      </c>
      <c r="H980">
        <v>3.2</v>
      </c>
      <c r="I980" s="2">
        <v>4200</v>
      </c>
      <c r="J980">
        <v>1</v>
      </c>
      <c r="K980">
        <v>55</v>
      </c>
      <c r="L980">
        <v>6</v>
      </c>
      <c r="M980">
        <v>128</v>
      </c>
      <c r="N980">
        <v>6.9</v>
      </c>
      <c r="O980">
        <v>120</v>
      </c>
      <c r="P980">
        <v>4</v>
      </c>
      <c r="Q980" t="s">
        <v>73</v>
      </c>
      <c r="R980">
        <v>50</v>
      </c>
      <c r="S980">
        <v>16</v>
      </c>
      <c r="T980">
        <v>1</v>
      </c>
      <c r="U980">
        <v>2460</v>
      </c>
      <c r="V980">
        <v>1080</v>
      </c>
      <c r="W980" t="str" cm="1">
        <f t="array" ref="W980">_xlfn.IFS(smartphones_data_clean!C980&gt;Quartile!$A$4,"💎 Ultra Premium Brand",smartphones_data_clean!C980&gt;Quartile!$A$3,"🪙 Premium Brand",smartphones_data_clean!C980&gt;Quartile!$A$2,"🔥Affordable Brand",TRUE,"✨ Bronze Brand")</f>
        <v>🪙 Premium Brand</v>
      </c>
      <c r="X980" t="str" cm="1">
        <f t="array" ref="X980">_xlfn.IFS(D980&lt;=Quartile!$D$2,"Low rating",D980&lt;=Quartile!$D$3,"Medium rating",D980&lt;=Quartile!$D$4,"High rating",TRUE,"Extra High Rating")</f>
        <v>High rating</v>
      </c>
      <c r="Y980">
        <f t="shared" si="30"/>
        <v>879.90000000000009</v>
      </c>
      <c r="Z980" s="14">
        <f t="shared" si="31"/>
        <v>4.3997199859993001E-2</v>
      </c>
    </row>
    <row r="981" spans="1:26" x14ac:dyDescent="0.25">
      <c r="A981" t="s">
        <v>1058</v>
      </c>
      <c r="B981" t="s">
        <v>1060</v>
      </c>
      <c r="C981">
        <v>61990</v>
      </c>
      <c r="D981" s="1">
        <v>8.9</v>
      </c>
      <c r="E981">
        <v>1</v>
      </c>
      <c r="F981" t="s">
        <v>72</v>
      </c>
      <c r="G981">
        <v>8</v>
      </c>
      <c r="H981">
        <v>3</v>
      </c>
      <c r="I981" s="2">
        <v>5000</v>
      </c>
      <c r="J981">
        <v>1</v>
      </c>
      <c r="K981">
        <v>65</v>
      </c>
      <c r="L981">
        <v>8</v>
      </c>
      <c r="M981">
        <v>128</v>
      </c>
      <c r="N981">
        <v>6.8</v>
      </c>
      <c r="O981">
        <v>120</v>
      </c>
      <c r="P981">
        <v>3</v>
      </c>
      <c r="Q981" t="s">
        <v>73</v>
      </c>
      <c r="R981">
        <v>64</v>
      </c>
      <c r="S981">
        <v>16</v>
      </c>
      <c r="T981">
        <v>0</v>
      </c>
      <c r="U981">
        <v>2480</v>
      </c>
      <c r="V981">
        <v>1116</v>
      </c>
      <c r="W981" t="str" cm="1">
        <f t="array" ref="W981">_xlfn.IFS(smartphones_data_clean!C981&gt;Quartile!$A$4,"💎 Ultra Premium Brand",smartphones_data_clean!C981&gt;Quartile!$A$3,"🪙 Premium Brand",smartphones_data_clean!C981&gt;Quartile!$A$2,"🔥Affordable Brand",TRUE,"✨ Bronze Brand")</f>
        <v>💎 Ultra Premium Brand</v>
      </c>
      <c r="X981" t="str" cm="1">
        <f t="array" ref="X981">_xlfn.IFS(D981&lt;=Quartile!$D$2,"Low rating",D981&lt;=Quartile!$D$3,"Medium rating",D981&lt;=Quartile!$D$4,"High rating",TRUE,"Extra High Rating")</f>
        <v>Extra High Rating</v>
      </c>
      <c r="Y981">
        <f t="shared" si="30"/>
        <v>1041.25</v>
      </c>
      <c r="Z981" s="14">
        <f t="shared" si="31"/>
        <v>1.6797064042587514E-2</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56C00-2F64-42DC-B4A0-DED35D28E242}">
  <dimension ref="A1:D8"/>
  <sheetViews>
    <sheetView workbookViewId="0">
      <selection activeCell="D4" sqref="D4"/>
    </sheetView>
  </sheetViews>
  <sheetFormatPr defaultRowHeight="15" x14ac:dyDescent="0.25"/>
  <sheetData>
    <row r="1" spans="1:4" s="3" customFormat="1" x14ac:dyDescent="0.25">
      <c r="A1" s="13" t="s">
        <v>1067</v>
      </c>
      <c r="B1" s="13" t="s">
        <v>1068</v>
      </c>
      <c r="C1" s="13" t="s">
        <v>1070</v>
      </c>
      <c r="D1" s="3" t="s">
        <v>1087</v>
      </c>
    </row>
    <row r="2" spans="1:4" x14ac:dyDescent="0.25">
      <c r="A2" s="10">
        <f>_xlfn.QUARTILE.INC(smartphones_data_clean!C:C,1)</f>
        <v>12999</v>
      </c>
      <c r="B2" s="11" t="s">
        <v>1063</v>
      </c>
      <c r="C2" s="12">
        <f>_xlfn.QUARTILE.INC(smartphones_data_clean[processor_speed],1)</f>
        <v>2.0499999999999998</v>
      </c>
      <c r="D2">
        <f>_xlfn.QUARTILE.INC(smartphones_data_clean[avg_rating_c],1)</f>
        <v>7.5</v>
      </c>
    </row>
    <row r="3" spans="1:4" x14ac:dyDescent="0.25">
      <c r="A3" s="4">
        <f>_xlfn.QUARTILE.INC(smartphones_data_clean!C:C,2)</f>
        <v>19994.5</v>
      </c>
      <c r="B3" s="6" t="s">
        <v>1064</v>
      </c>
      <c r="C3" s="8">
        <f>_xlfn.QUARTILE.INC(smartphones_data_clean[processor_speed],2)</f>
        <v>2.2999999999999998</v>
      </c>
      <c r="D3">
        <f>_xlfn.QUARTILE.INC(smartphones_data_clean[avg_rating_c],2)</f>
        <v>7.9</v>
      </c>
    </row>
    <row r="4" spans="1:4" x14ac:dyDescent="0.25">
      <c r="A4" s="4">
        <f>_xlfn.QUARTILE.INC(smartphones_data_clean!C:C,3)</f>
        <v>35491.5</v>
      </c>
      <c r="B4" s="6" t="s">
        <v>1065</v>
      </c>
      <c r="C4" s="8">
        <f>_xlfn.QUARTILE.INC(smartphones_data_clean[processor_speed],3)</f>
        <v>2.84</v>
      </c>
      <c r="D4">
        <f>_xlfn.QUARTILE.INC(smartphones_data_clean[avg_rating_c],3)</f>
        <v>8.4</v>
      </c>
    </row>
    <row r="5" spans="1:4" ht="15.75" thickBot="1" x14ac:dyDescent="0.3">
      <c r="A5" s="5">
        <f>_xlfn.QUARTILE.INC(smartphones_data_clean!C:C,4)</f>
        <v>650000</v>
      </c>
      <c r="B5" s="7" t="s">
        <v>1066</v>
      </c>
      <c r="C5" s="9"/>
    </row>
    <row r="8" spans="1:4" x14ac:dyDescent="0.25">
      <c r="A8" t="str" cm="1">
        <f t="array" ref="A8">_xlfn.IFS(smartphones_data_clean!C2&gt;Quartile!$A$4,"💎 Ultra Premium Brand",smartphones_data_clean!C2&gt;Quartile!$A$3,"🪙 Premium Brand",smartphones_data_clean!C2&gt;Quartile!$A$2,"🔥Affordable Brand",TRUE,"✨ Bronze Brand")</f>
        <v>💎 Ultra Premium Brand</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5D1715-B5CB-4140-8041-F3A0A4E8FD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PIVOT_CALCULATONS</vt:lpstr>
      <vt:lpstr>Brand_dashboard</vt:lpstr>
      <vt:lpstr>processor_brand_dashboard</vt:lpstr>
      <vt:lpstr>os_dashboard</vt:lpstr>
      <vt:lpstr>smartphones_data_clean</vt:lpstr>
      <vt:lpstr>Quartile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Gladys Maigua</dc:creator>
  <cp:lastModifiedBy>Gladys Maigua</cp:lastModifiedBy>
  <dcterms:created xsi:type="dcterms:W3CDTF">2025-07-20T20:16:53Z</dcterms:created>
  <dcterms:modified xsi:type="dcterms:W3CDTF">2025-08-05T18:12:40Z</dcterms:modified>
</cp:coreProperties>
</file>