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5"/>
  <workbookPr hidePivotFieldList="1" defaultThemeVersion="166925"/>
  <mc:AlternateContent xmlns:mc="http://schemas.openxmlformats.org/markup-compatibility/2006">
    <mc:Choice Requires="x15">
      <x15ac:absPath xmlns:x15ac="http://schemas.microsoft.com/office/spreadsheetml/2010/11/ac" url="/Users/tibben/Library/Application Support/Box/Box Edit/Documents/937680717588/"/>
    </mc:Choice>
  </mc:AlternateContent>
  <xr:revisionPtr revIDLastSave="1854" documentId="13_ncr:1_{189108AE-C2C7-0A43-8E10-D0FBD9881CCD}" xr6:coauthVersionLast="47" xr6:coauthVersionMax="47" xr10:uidLastSave="{DE0C8339-6583-4403-AF4B-B4540B986A93}"/>
  <bookViews>
    <workbookView xWindow="0" yWindow="460" windowWidth="33600" windowHeight="20540" xr2:uid="{F58E303E-B1A6-704E-AFB0-575D6243C775}"/>
  </bookViews>
  <sheets>
    <sheet name="Metadata" sheetId="3" r:id="rId1"/>
    <sheet name="MetadataFields" sheetId="2" r:id="rId2"/>
    <sheet name="Collections" sheetId="4" r:id="rId3"/>
    <sheet name="CollectionsFields" sheetId="8" r:id="rId4"/>
    <sheet name="Functions" sheetId="7" r:id="rId5"/>
    <sheet name="Todo" sheetId="1" r:id="rId6"/>
  </sheets>
  <definedNames>
    <definedName name="_xlnm._FilterDatabase" localSheetId="0" hidden="1">Metadata!$A$2:$BO$150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0" i="4" l="1"/>
  <c r="T19" i="4"/>
  <c r="T21" i="4"/>
  <c r="T18" i="4"/>
  <c r="T17" i="4"/>
  <c r="T6" i="4"/>
  <c r="T4" i="4"/>
  <c r="T5" i="4"/>
  <c r="T16" i="4"/>
  <c r="T15" i="4"/>
  <c r="T14" i="4"/>
  <c r="T13" i="4"/>
  <c r="T12" i="4"/>
  <c r="T11" i="4"/>
  <c r="T10" i="4"/>
  <c r="T9" i="4"/>
  <c r="T8" i="4"/>
  <c r="T7" i="4"/>
  <c r="T3" i="4"/>
  <c r="AM5" i="3"/>
  <c r="AM27" i="3"/>
  <c r="AM33" i="3"/>
  <c r="AM38" i="3"/>
  <c r="AM40" i="3"/>
  <c r="AM44" i="3"/>
  <c r="AM47" i="3"/>
</calcChain>
</file>

<file path=xl/sharedStrings.xml><?xml version="1.0" encoding="utf-8"?>
<sst xmlns="http://schemas.openxmlformats.org/spreadsheetml/2006/main" count="6080" uniqueCount="1500">
  <si>
    <t>ID</t>
  </si>
  <si>
    <t>Dublin Core</t>
  </si>
  <si>
    <t>Geography (ISO 191115-1)</t>
  </si>
  <si>
    <t>Cartography</t>
  </si>
  <si>
    <t>Collection</t>
  </si>
  <si>
    <t>ETL</t>
  </si>
  <si>
    <t>Notes</t>
  </si>
  <si>
    <t>Title</t>
  </si>
  <si>
    <t>Creator</t>
  </si>
  <si>
    <t>Url</t>
  </si>
  <si>
    <t>DOI</t>
  </si>
  <si>
    <t>Publisher</t>
  </si>
  <si>
    <t>Rights</t>
  </si>
  <si>
    <t>License</t>
  </si>
  <si>
    <t>Restrictions</t>
  </si>
  <si>
    <t>Coverage</t>
  </si>
  <si>
    <t>Relations</t>
  </si>
  <si>
    <t>Type</t>
  </si>
  <si>
    <t>Date</t>
  </si>
  <si>
    <t>Description</t>
  </si>
  <si>
    <t>Provenance</t>
  </si>
  <si>
    <t>Subject</t>
  </si>
  <si>
    <t>Language</t>
  </si>
  <si>
    <t>Structure</t>
  </si>
  <si>
    <t>Geometry</t>
  </si>
  <si>
    <t>Bands</t>
  </si>
  <si>
    <t>Pixel Dimension</t>
  </si>
  <si>
    <t>EPSG</t>
  </si>
  <si>
    <t>Scale</t>
  </si>
  <si>
    <t>Extent</t>
  </si>
  <si>
    <t>Lineage</t>
  </si>
  <si>
    <t>Process Step</t>
  </si>
  <si>
    <t>Processor</t>
  </si>
  <si>
    <t>Point of Contact</t>
  </si>
  <si>
    <t>Data Level</t>
  </si>
  <si>
    <t>Label</t>
  </si>
  <si>
    <t>Values</t>
  </si>
  <si>
    <t>Attributes</t>
  </si>
  <si>
    <t>Color Ramp</t>
  </si>
  <si>
    <t>Tile Zoom Levels</t>
  </si>
  <si>
    <t>Collections</t>
  </si>
  <si>
    <t>Analytic Function</t>
  </si>
  <si>
    <t>Analytic EPSG</t>
  </si>
  <si>
    <t>Thumbnail</t>
  </si>
  <si>
    <t>Service Definition</t>
  </si>
  <si>
    <t>Sponsor</t>
  </si>
  <si>
    <t>Status</t>
  </si>
  <si>
    <t>Rights Statement</t>
  </si>
  <si>
    <t>Disclaimer</t>
  </si>
  <si>
    <t>Service</t>
  </si>
  <si>
    <t>Source</t>
  </si>
  <si>
    <t>Parameters</t>
  </si>
  <si>
    <t>File Name</t>
  </si>
  <si>
    <t>Extension</t>
  </si>
  <si>
    <t>Download</t>
  </si>
  <si>
    <t>Table Name</t>
  </si>
  <si>
    <t>Format</t>
  </si>
  <si>
    <t>Dependency</t>
  </si>
  <si>
    <t>Custom ETL</t>
  </si>
  <si>
    <t>Custom Parameters</t>
  </si>
  <si>
    <t>up</t>
  </si>
  <si>
    <t>podID</t>
  </si>
  <si>
    <t>Index Fields</t>
  </si>
  <si>
    <t>Bash ETL</t>
  </si>
  <si>
    <t>SQL Transform</t>
  </si>
  <si>
    <t>Last Updated</t>
  </si>
  <si>
    <t>Update Frequency</t>
  </si>
  <si>
    <t>Last Accessed</t>
  </si>
  <si>
    <t>Columns</t>
  </si>
  <si>
    <t>ETL Documentation</t>
  </si>
  <si>
    <t>TODO</t>
  </si>
  <si>
    <t>Miami-Dade Home Owner's Loan Corporation (HOLC) Neighborhood Redlining Grade</t>
  </si>
  <si>
    <t>University of Richmond's Digital Scholarship Lab</t>
  </si>
  <si>
    <t>https://services.arcgis.com/jIL9msH9OI208GCb/arcgis/rest/services/HOLC_Neighborhood_Redlining/FeatureServer</t>
  </si>
  <si>
    <t>Public Domain</t>
  </si>
  <si>
    <t>Use items owned by Esri in ArcGIS Online in conjunction with Esri software or an ArcGIS or Developer subscription for
projects and applications that are both internal and external use
Use the basemap data offline in the following manner
• The data may only be taken offline using Esri Content Packages
• The package can be used with any device as long as it is used exclusively with Esri software</t>
  </si>
  <si>
    <t>United States</t>
  </si>
  <si>
    <t>--</t>
  </si>
  <si>
    <t>Vector Dataset</t>
  </si>
  <si>
    <t>The historical redlining grade from 143 cities across the United States. This dataset is the subset for Miami-Dade County in Florida.</t>
  </si>
  <si>
    <t>direct from source as subset</t>
  </si>
  <si>
    <t>Florida|Miami-Dade County|MDC|Housing|Property|Racial Inequality|Race|Redlining History|HOLC|Social Justice</t>
  </si>
  <si>
    <t>en</t>
  </si>
  <si>
    <t>vector</t>
  </si>
  <si>
    <t>polygon</t>
  </si>
  <si>
    <t>-122.767506653|25.705373207|-70.949200532|47.722514045</t>
  </si>
  <si>
    <t>TBD</t>
  </si>
  <si>
    <t>derived</t>
  </si>
  <si>
    <t>holc_grade</t>
  </si>
  <si>
    <t>holc</t>
  </si>
  <si>
    <t>holc_grade|city|holc|code|st|citystate</t>
  </si>
  <si>
    <t>DVMT|Displacement|Vulnerability|CAMP|Little River Climate Resilience|Miami-Dade Climate Resilience</t>
  </si>
  <si>
    <t>gdsc_get_attributes|gdsc_nearest_neighbor</t>
  </si>
  <si>
    <t>published</t>
  </si>
  <si>
    <t>mdc_holc_redlining.sd</t>
  </si>
  <si>
    <t>IDSC;https://idsc.miami.edu|Library;https://www.library.miami.edu</t>
  </si>
  <si>
    <t>Published</t>
  </si>
  <si>
    <t>API|arcgis|query</t>
  </si>
  <si>
    <t>https://services.arcgis.com/jIL9msH9OI208GCb/ArcGIS/rest/services/HOLC_Neighborhood_Redlining/FeatureServer/0/query?where=city=%27Miami%27&amp;outFields=*&amp;outSR=4326&amp;f=json</t>
  </si>
  <si>
    <t>city = 'Miami'|f=json|outSR=4326</t>
  </si>
  <si>
    <t>mdc_holc_redlining</t>
  </si>
  <si>
    <t>geojson</t>
  </si>
  <si>
    <t>esri_recursive_ogr</t>
  </si>
  <si>
    <t>Never</t>
  </si>
  <si>
    <t>OBJECTID|HOLC_grade|city|HOLC|Code|ST |CityState|Shape--Area|Shape--Length</t>
  </si>
  <si>
    <t>Direct download as ESRI json from ESRI service (less than 2000 records). ETL with ogr2ogr to postGIS (all column names are lower case and no known modifactions to data types or values)</t>
  </si>
  <si>
    <t>update to reflect Miami only
include other cities</t>
  </si>
  <si>
    <t>2019 Florida Census Tracts</t>
  </si>
  <si>
    <t>Department of Commerce|U.S. Census Bureau|Geography Division|Spatial Data Collection and Products Branch</t>
  </si>
  <si>
    <t>https://www.census.gov/geographies/mapping-files/time-series/geo/tiger-line-file.html</t>
  </si>
  <si>
    <t>This Software was created by U.S. Government employees and therefore is not subject to copyright in the United States (17 U.S.C. §105). The United States/U.S.Department of Commerce (“Commerce”) reserve all rights to seek and obtain copyright protection in countries other than the United States. The United States/Commerce hereby grant to User a royalty-free, nonexclusive license to use, copy, and create derivative works of the Software outside of the United States.
The Software is provided to the User and those who may take by, through or under it, “as is,” without any warranty (whether express or implied) or representation whatsoever, including but not limited to any warranty of merchantability. The Software is taken hereunder without any right to support or to any improvements, extensions, or modifications, except as may be agreed to separately, in writing, by Commerce.
User, on behalf of itself and all others who take by, through or under it, hereby and forever waives, releases, and discharges the United States/Commerce and all its instrumentalities from any and all liabilities and obligations in connection with the use, application, sale or conveyance of the Software. User shall indemnify and hold harmless the United States/Commerce and its instrumentalities from all claims, liabilities, demands, damages, expenses, and losses arising from or in connection with User's use, application, sale or conveyance of the Software, including those who take by, through or under User whether or not User was directly involved. This provision will survive termination of this Agreement and will include any and all claims or liabilities arising under intellectual property rights, such as patents, copyrights, trademarks, and trade secrets. If User of software is an Executive Agency of the United States, this clause is not applicable.
The construction, validity, performance, and effect of this Agreement for all purposes will be governed by Federal law of the United States.
User agrees to make a good faith effort to use the Software in a way that does not cause damage, harm, or embarrassment to the United States/Commerce. The United States/Commerce expressly reserve all rights and remedies.</t>
  </si>
  <si>
    <t>United States|Florida</t>
  </si>
  <si>
    <t>The Census Tracts data provides a stable set of geographic units for the presentation of census data and comparison back to previous decennial censuses.</t>
  </si>
  <si>
    <t>direct from source</t>
  </si>
  <si>
    <t>Florida|Census|2019|Tract|Census Tract|Geography</t>
  </si>
  <si>
    <t>31.000968|24.396308|-87.634896|-79.974306</t>
  </si>
  <si>
    <t>geoid</t>
  </si>
  <si>
    <t>Census</t>
  </si>
  <si>
    <t>https://www2.census.gov/geo/tiger/TIGER2019/TRACT/tl_2019_12_tract.zip</t>
  </si>
  <si>
    <t>fl_2019_tl_tract|tl_2019_12_tract</t>
  </si>
  <si>
    <t>zip</t>
  </si>
  <si>
    <t>wget</t>
  </si>
  <si>
    <t>fl_2019_tl_tract</t>
  </si>
  <si>
    <t>shp</t>
  </si>
  <si>
    <t>STATEFP(string,2)|COUNTYFP(string,3)|TRACTCE(string,6)|GEOID(string,11)|NAME(string,7)|NAMELSAD(string,20)|MTFCC(string,5)|FUNCSTAT(string,1)|ALAND(Number,14)|AWATER(Number,14)|INTPLAT(string,12)|INTPLON(string,12)</t>
  </si>
  <si>
    <t>ogr2ogr shapefile to postGIS</t>
  </si>
  <si>
    <t>2019 Miami-Dade ACS 5 Year Estimates - Tract Level - DVMT</t>
  </si>
  <si>
    <t>Department of Commerce|U.S. Census Bureau</t>
  </si>
  <si>
    <t>https://www.census.gov/data/developers/data-sets/acs-5year.html</t>
  </si>
  <si>
    <t>tl_2019_12_tract</t>
  </si>
  <si>
    <t>API</t>
  </si>
  <si>
    <t>A special collection of aggregated columns from the 2019 5-year ACS variables at the census tract level selected for use with the Displacement Vulnerability Mitigation Tool (DVMT). Please see the column metadata for the description of the columns.</t>
  </si>
  <si>
    <t>direct from source and aggregated according to custom specification, see ETL documentation</t>
  </si>
  <si>
    <t>Miami-Dade|Census|ACS 2019|2019|5-Year Estimates|Tract|Census Tract|Demographic|Housing|Property|Population|DVMT</t>
  </si>
  <si>
    <t>total_population;Total population in census tract;B01001_001E;integer;people|persons_4_years_old_and_younger;Number of people 4 years old and younger;B01001_003E+B01001_027E;integer;people|age_of_5_and_19;Number of people with age of 5 to 20;(B01001_004E:B01001_007E)+(B01001_028E:B01001_031E);integer;people|persons_between_the_age_of_20_and_64;Number of people between the age of 20 and 65;(B01001_008E:B01001_019E)+(B01001_032E:B01001_043E);integer;people|persons_65_years_old_and_over;Number of people 65 years old and over;(B01001_020E:B01001_025E)+(B01001_044E:B01001_049E);integer;people|white_alone;Number of people who identify as white alone;B01001A_001E;integer;people|black_or_african_american_alone;Number of people who identify as black or African American alone;B01001B_001E;integer;people|american_indian_and_alaska_native_alone;Number of people who identify as American Indian and Alaska Native alone;B01001C_001E;integer;people|asian_alone;Number of people who identify as Asian alone;B01001D_001E;integer;people|pacific_islander;Number of people who identify as pacific islander;B01001E_001E;integer;people|some_other_race;Number of people who identify as some other race;B01001F_001E;integer;people|two_or_more_races;Number of people who identify as two or more races;B01001G_001E;integer;people|hispanic_or_latino__any_race;Number of people who identify as Hispanic or Latino any race;B01001I_001E;integer;people|white_alone__not_hispanic_or_latino;Number of people who identify as white alone and not Hispanic or latino;B01001H_001E;integer;people|high_school_degree__ged_or_lower;Number of people with high school degree, GED, or lower;B15003_002E:B15003_018E;integer;people|some_college__no_degree;Number of people with some college but no degree;B15003_019E:B15003_020E;integer;people|associates_degree;Number of people with associates degree;B15003_021E;integer;people|bachelors_degree;Number of people with bachelors degree;B15003_022E;integer;people|graduate_professional_degree;Number of people with graduate professional degree;B15003_023E:B15003_025E;integer;people|median_income_of_residents;Median income of residents in US dollars;B19013_001E;integer;usd|median_monthly_housing_costs;Median monthly housing costs in US dollars;B25105_001E;integer;usd|median_monthly_owner_costs;Median monthly owner costs in US dollars;B25088_001E;integer;usd|median_monthly_renter_costs;Median monthly renter costs in US dollars;B25058_001E;integer;usd|median_monthly_owner_costs__percent_household_income;Median monthly owner costs as percent household income;B25092_001E;real;percent|median_monthly_renter_costs__percent_household_income;Median monthly renter costs as percent household income;B25071_001E;real;percent|aggregate_household_income;Aggregate household income in US dollars;B19025_001E;integer;usd|households_below_poverty_level;Number of households below poverty level;B17001_002E;integer;households|medicare_recipients;Number of people that are medicare recipients;C27006_004E+C27006_007E+C27006_010E+C27006_014E+C27006_017E+C27006_020E;integer;people|total_medicaid_recipients;Total number of people that are medicaid recipients;C27007_004E+C27007_007E+C27007_010E+C27007_014E+C27007_017E+C27007_020E;integer;people|total_snap_recipients;Total number of people that are snap recipients;B22002_002E;integer;people|armed_forces_veterans;Number of people that are armed forces veterans;B21001_002E;integer;people|total_number_of_disabled_residents;Total number of people that are disabled residents;B18101_004E+B18101_007E+B18101_010E+B18101_013E+B18101_016E+B18101_019E+B18101_023E+B18101_026E+B18101_029E+B18101_032E+B18101_035E+B18101_038E;integer;people|total_housing_units;Total number of housing units;B25017_001E;integer;housing units|total_single_family_houses;Total number of single family houses;B25024_002E;integer;houses|total_duplex_multiple_units__less_than_10_units;Total number of duplex multiple units with less than 10 units;B25024_003E:B25024_006E;integer;structures|number_of_housing_structures_with_10_19_units;Number of housing structures with 10 to 19 units;B25024_007E;integer;structures|number_of_housing_structures_with_20_49_units;Number of housing structures with 20 to 49 units;B25024_008E;integer;structures|number_of_housing_structures_with_50_or_more_units;Number of housing structures with 50 or more units;B25024_009E;integer;structures|housing_tenancy__owner_occupied_housing_units;Number of owner occupied housing units;B25003_002E;integer;housing units|housing_tenancy__renter_occupied_housing_units;Number of renter occupied housing units;B25003_003E;integer;housing units</t>
  </si>
  <si>
    <t>gdsc_get_attributes</t>
  </si>
  <si>
    <t>API|census</t>
  </si>
  <si>
    <t>https://api.census.gov/data/2019/acs/acs5/</t>
  </si>
  <si>
    <t>get(variables),for(geography measurement level),in(geography level),key(API key)</t>
  </si>
  <si>
    <t>mdc_2019_acs_5yr_tract_dvmt</t>
  </si>
  <si>
    <t>json</t>
  </si>
  <si>
    <t>acs_custom_aggregate</t>
  </si>
  <si>
    <t>for=tract:*|in=state:12|in=county:086</t>
  </si>
  <si>
    <t>https://api.census.gov/data/2019/acs/acs5/variables.json</t>
  </si>
  <si>
    <t>The custom function acs_customgregate is given the list of column names and codes to in "Code" to build one table with the name in this rown (geometires from dependeccy). API examples https://api.census.gov/data/2019/acs/acs5/examples.html| see jupyter/census.ipynb for code to ETL</t>
  </si>
  <si>
    <t>please use this as a template for all ACS estimate layers (2 more for DVMT and 3 for CAMP) - Now at county level. Need to: 1) change Title 2) change Table Name and File Name 3) update Description 4) for any table name change wait to republish to update sd file ) after republish we can update sd file</t>
  </si>
  <si>
    <t>2019 Florida ACS 5 Year Estimates - Tract Level - CAMP</t>
  </si>
  <si>
    <t>A special collection of aggregated columns from the 2019 5-year ACS variables at the census tract level selected for use with the Climate and Equity Mapping Platform (CAMP). Please see the column metadata for the description of the columns.</t>
  </si>
  <si>
    <t>Florida|Census|ACS 2019|2019|5-Year Estimates|Tract|Census Tract|Demographic|Housing|Property|Population|CAMP</t>
  </si>
  <si>
    <t>total_population;Total population in census tract;B01001_001E;integer;people|hispanic_population;Number of people who identify as Hispanic or Latino any race;B01001I_001E;integer;people|white_population;Number of people who identify as white alone;B01001A_001E;integer;people|black_population;Number of people who identify as black or African American alone;B01001B_001E;integer;people|foreign_born;Number of people who identify as foreign born;B05002_013E;integer;people|persons_with_disabilities;Number of persons with disabilities;B18101_001E;integer;people|households_with_someone_over_65;Number of households with someone over 65;B09020_002E;integer;households|households_with_someone_18_or_under;Number of households with someone 18 or under;B09002_001E;integer;households|limited_english_speaking_households;Number of households with limited english spoken;C16002_004E+C16002_007E+C16002_010E+C16002_013E;integer;households|housing_units_with_no_vehicle_available;Number of housing units with no vehicle available;B25044_003E;integer;housing units|households_with_income_less_than_15000_per_year;Number of households with income less than $15,000 per year;B19001_002E+B19001_003E;integer;households|households_with_income_15000_34999_per_year;Number of households with income $15,000 to $34,999 per year;B19001_004E+B19001_005E+B19001_006E+B19001_007E;integer;households|households_with_income_35000_49999_per_year;Number of households with income $35,000 to $49,999 per year;B19001_008E+B19001_009E+B19001_010E;integer;households|percentage_persons_living_below_poverty_line;Percentage of persons living below poverty line;B17001_001E;integer;percent|median_household_income;Median household income in US dollars;B19013_001E;integer;usd|aggregate_household_income;Aggregate household income in US dollars;B19025_001E;integer;usd|total_housing_units;Total number of housing units;B25001_001E;integer;housing units|occupied_housing_units;Number of occupied housing units;B25002_002E;integer;housing units|owner_occupied_housing_units;Number of owner occupied housing units;B25003_002E;integer;housing units|renter_occupied_housing_units;Number of renter occupied housing units;B25003_003E;integer;housing units|vacant_housing_units;Number of vacant housing units;B25004_001E;integer;housing units|owner_occupied_housing_units_with_mortgage;Number of owner occupied housing units with mortgage;B25027_002E;integer;housing units|overcrowded;Number of households that are overcrowded;B25014_005E+B25014_011E;integer;households|severely_overcrowded;Number of households that are severely overcrowded;B25014_006E+B25014_007E+B25014_012E+B25014_013E;integer;households|overcrowded__owner_occupied;Number of owner occupied households that are overcrowded;B25014_005E;integer;households|overcrowded__renter_occupied;Number of renter occupied households that are overcrowded;B25014_011E;integer;households|lacking_complete_plumbing_facilities;Number of households that lack complete plumbing facilities;B25047_003E;integer;households|lacking_complete_kitchen_facilities;Number of households that lack complete kitchen facilities;B25051_003E;integer;households|bedrooms_0;Number of households with 0 bedrooms;B25041_002E;integer;households|bedrooms_1;Number of households with 1 bedrooms;B25041_003E;integer;households|bedrooms_2;Number of households with 2 bedrooms;B25041_004E;integer;households|bedrooms_3;Number of households with 3 bedrooms;B25041_005E;integer;households|bedrooms_4_or_more;Number of households with 4 or more bedrooms;B25041_006E+B25041_007E;integer;households|median_number_of_rooms;Median number of rooms;B25018_001E;real;rooms|median_year_structure_built;Median year structure built;B25035_001E;integer;year|built_2010_present;Structure built from 2010 to present;B25034_002E+B25034_003E;integer;structures|built_1990_2009;Structure built from 1990 to 2009;B25034_004E+B25034_005E;integer;structures|built_1970_1989;Structure built from 1970 to 1989;B25034_006E+B25034_007E;integer;structures|built_1950_1969;Structure built from 1950 to 1969;B25034_008E+B25034_009E;integer;structures|built_1940_1949;Structure built from 1940 to 1949;B25034_010E;integer;structures|built_1939_or_earlier;Structure built in 1939 or earlier;B25034_011E;integer;structures|median_monthly_housing_costs;Median monthly housing costs in US dollars;B25105_001E;integer;usd|median_household_income;Median household income in US dollars;B19013_001E;integer;usd|median_monthly_owner_costs;Median monthly owner costs in US dollars;B25088_001E;integer;usd|median_monthly_renter_costs;Median monthly renter costs in US dollars;B25058_001E;integer;usd|median_monthly_owner_costs__percent_household_income;Median monthly owner costs as percent household income;B25092_001E;real;percent|median_monthly_renter_costs__percent_household_income;Median monthly renter costs as percent household income;B25071_001E;real;percent|cost_burdened_owner_occupied_housing_units;Number of cost burdened owner occupied housing units;(B25091_008E:B25091_011E)+(B25091_019E:B25091_022E);integer;housing units|cost_burdened_owner_occupied_housing_units_with_mortgage;Number of cost burdened owner occupied housing units with mortgage;B25091_008E:B25091_011E;integer;housing units|cost_burdened_owner_occupied_housing_units_without_mortgage;Number of cost burdened owner occupied housing units without mortgage;B25091_019E:B25091_022E;integer;housing units|cost_burdened_renter_housing_units;Number of cost burdened renter housing units;B25070_007E:B25070_010E;integer;housing units</t>
  </si>
  <si>
    <t>Census|CAMP</t>
  </si>
  <si>
    <t>mdc_2019_acs_5yr_tract_camp</t>
  </si>
  <si>
    <t>update using 2019 DVMT ACS as model</t>
  </si>
  <si>
    <t>2020 Florida Census Tracts - Florida</t>
  </si>
  <si>
    <t>Florida|Census|2020|Tract|Census Tract|Geography</t>
  </si>
  <si>
    <t>https://www2.census.gov/geo/tiger/TIGER2020/TRACT/tl_2020_12_tract.zip</t>
  </si>
  <si>
    <t>fl_2020_tl_tract|tl_2020_12_tract</t>
  </si>
  <si>
    <t>fl_2020_tl_tract</t>
  </si>
  <si>
    <t>2020 Florida ACS 5 Year Estimates - Tract Level - DVMT</t>
  </si>
  <si>
    <t>tl_2020_12_tract</t>
  </si>
  <si>
    <t>A special collection of aggregated columns from the 2020 5-year ACS variables at the census tract level selected for use with the Displacement Vulnerability Mitigation Tool (DVMT). Please see the column metadata for the description of the columns.</t>
  </si>
  <si>
    <t>Florida|Census|ACS 2020|2020|5-Year Estimates|Tract|Census Tract|Demographic|Housing|Property|Population|DVMT</t>
  </si>
  <si>
    <t>https://api.census.gov/data/2020/acs/acs5/</t>
  </si>
  <si>
    <t>mdc_2020_acs_5yr_tract_dvmt</t>
  </si>
  <si>
    <t>https://api.census.gov/data/2020/acs/acs5/variables.json</t>
  </si>
  <si>
    <t>The custom function acs_customgregate is given the list of column names and codes to in "Code" to build one table with the name in this rown (geometires from dependeccy). API examples https://api.census.gov/data/2021/acs/acs5/examples.html| see jupyter/census.ipynb for code to ETL</t>
  </si>
  <si>
    <t>update to reflect Florida only
improve column names
match column codes to API documentation
streamline aggregate function in kube.ipynb
improve table naming and proxy alias</t>
  </si>
  <si>
    <t>2020 Florida ACS 5 Year Estimates - Tract Level - CAMP</t>
  </si>
  <si>
    <t>A special collection of aggregated columns from the 2020 5-year ACS variables at the census tract level selected for use with the Climate and Equity Mapping Platform (CAMP). Please see the column metadata for the description of the columns.</t>
  </si>
  <si>
    <t>Florida|Census|ACS 2020|2020|5-Year Estimates|Tract|Census Tract|Demographic|Housing|Property|Population|CAMP</t>
  </si>
  <si>
    <t>mdc_2020_acs_5yr_tract_camp</t>
  </si>
  <si>
    <t>2021 Florida Census Tracts - Florida</t>
  </si>
  <si>
    <t>Florida|Census|2021|Tract|Census Tract|Geography</t>
  </si>
  <si>
    <t>https://www2.census.gov/geo/tiger/TIGER2021/TRACT/tl_2021_12_tract.zip</t>
  </si>
  <si>
    <t>fl_2021_tl_tract|tl_2021_12_tract</t>
  </si>
  <si>
    <t>fl_2021_tl_tract</t>
  </si>
  <si>
    <t>2021 Miami-Dade ACS 5 Year Estimates - Tract Level - DVMT</t>
  </si>
  <si>
    <t>United States|Florida|Miami-Dade County</t>
  </si>
  <si>
    <t>tl_2021_12_tract</t>
  </si>
  <si>
    <t>Census tracts are small, relatively permanent statistical subdivisions of a county or equivalent entity, and|are reviewed and updated by local participants prior to each decennial census as part of the Census|Bureau’s Participant Statistical Areas Program (PSAP).</t>
  </si>
  <si>
    <t>Florida|Census|ACS 2021|2021|5-Year Estimates|Tract|Census Tract|Demographic|Housing|Property|Population|DVMT</t>
  </si>
  <si>
    <t>Census|DVMT</t>
  </si>
  <si>
    <t>acs_2021_5yr_tract_12_florida_dvmt.sd</t>
  </si>
  <si>
    <t>https://api.census.gov/data/2021/acs/acs5/</t>
  </si>
  <si>
    <t>mdc_2021_acs_5yr_tract_dvmt</t>
  </si>
  <si>
    <t>https://api.census.gov/data/2021/acs/acs5/variables.json</t>
  </si>
  <si>
    <t>2021 Florida ACS 5 Year Estimates - Block Group - DVMT</t>
  </si>
  <si>
    <t>tl_2021_12_bg</t>
  </si>
  <si>
    <t>Census block groups are small, relatively permanent statistical subdivisions of a county or equivalent entity, and|are reviewed and updated by local participants prior to each decennial census as part of the Census|Bureau’s Participant Statistical Areas Program (PSAP).</t>
  </si>
  <si>
    <t>Florida|Census|ACS 2021|2021|5-Year Estimates|Tract|Census Block Group|Demographic|Housing|Property|Population|DVMT</t>
  </si>
  <si>
    <t>mdc_2021_acs_5yr_bg_dvmt</t>
  </si>
  <si>
    <t>fl_2021_tl_bg</t>
  </si>
  <si>
    <t>for=block group:*|in=state:12|in=county:086</t>
  </si>
  <si>
    <t>2021 Florida Census Block Groups - Florida</t>
  </si>
  <si>
    <t>The Census Block Groups data provides a stable set of geographic units for the presentation of census data and comparison back to previous decennial censuses.</t>
  </si>
  <si>
    <t>Florida|Census|2021|Tract|Census Block Group|Geography</t>
  </si>
  <si>
    <t>https://www2.census.gov/geo/tiger/TIGER2021/BG/tl_2021_12_bg.zip</t>
  </si>
  <si>
    <t>fl_2021_tl_bg|tl_2021_12_bg</t>
  </si>
  <si>
    <t>2021 Florida ACS 5 Year Estimates - Tract Level - CAMP</t>
  </si>
  <si>
    <t>A special collection of aggregated columns from the 2021 5-year ACS variables at the census tract level selected for use with the Climate and Equity Mapping Platform (CAMP). Please see the column metadata for the description of the columns.</t>
  </si>
  <si>
    <t>Florida|Census|ACS 2021|2021|5-Year Estimates|Tract|Census Tract|Demographic|Housing|Property|Population|CAMP</t>
  </si>
  <si>
    <t>mdc_2021_acs_5yr_tract_camp</t>
  </si>
  <si>
    <t>Florida State Funded Cleanup Sites</t>
  </si>
  <si>
    <t>Florida Department of Environmental Protection| Division of Water Resource Management|State Revolving Fund Program</t>
  </si>
  <si>
    <t>https://geodata.dep.state.fl.us/datasets/FDEP::florida-state-funded-cleanup-sites/about</t>
  </si>
  <si>
    <t>Florida Department of Environmental Protection, Division of Water Resource Management, State Revolving Fund Program</t>
  </si>
  <si>
    <t>Because a variety of sources and methods were used to derive information for this data, the quality of the locations may vary accordingly. The data is undergoing review to improve accuracy. This data is intended to be used for general locational representation and should not be considered appropriate for legal and/or cadastral purposes.</t>
  </si>
  <si>
    <t>Florida National Priority List (Superfund) Sites. Years ago there was less understanding of how dumping or improper management of chemical wastes might adversely affect public health and the environment. The result of such practices was that hazardous substances contaminated thousands of properties across the nation. Congress passed legislation in 1980 that established the Superfund Program in order to locate, investigate and cleanup these sites. The federal Environmental Protection Agency (EPA) administers the Superfund Program in cooperation with the individual States and tribal governments. The Hazard Ranking System (HRS) is the principal mechanism that EPA uses to evaluate sites for the National Priorities List (NPL). It is a numerically based screening system that uses information from initial, limited investigations "the preliminary assessment and the site inspection" to assess the potential of sites to pose a threat to human health or the environment. Sites are listed on the NPL upon completion of Hazard Ranking System screening, public solicitation of comments about the proposed site, and after all comments have been addressed. The responsible parties may clean up the Superfund site under an agreement with EPA| or, EPA may clean up the site under a cost-share agreement using federal and state funds. Complete information on the federal Superfund Program and individual Florida Superfund sites is available on the EPA Superfund Sites Website.</t>
  </si>
  <si>
    <t>Florida|EPA|Environmental Protection Agency|Environment|Health|Safety|Pollution|Contamination|Clean-Up Site|Superfund|Superfund Site|Hazard|Public-Safety</t>
  </si>
  <si>
    <t>point</t>
  </si>
  <si>
    <t>-115000.00244509568|-115000.0053524822|1014999.9977027421|1014999.9948063269</t>
  </si>
  <si>
    <t>observed</t>
  </si>
  <si>
    <t>name</t>
  </si>
  <si>
    <t>eric_id|program</t>
  </si>
  <si>
    <t>eric_id|name|address|city|county|district|program|status|manager|haz_arc_id|documents</t>
  </si>
  <si>
    <t>Vulnerability|Health Outcomes</t>
  </si>
  <si>
    <t>https://ca.dep.state.fl.us/arcgis/rest/services/OpenData/CLEANUP_SP/MapServer/3/query?where=1%3D1&amp;outFields=*&amp;outSR=4326&amp;f=json</t>
  </si>
  <si>
    <t>where=1%3D1&amp;outFields=*&amp;outSR=4326&amp;f=json</t>
  </si>
  <si>
    <t>fl_state_funded_cleanup_sites</t>
  </si>
  <si>
    <t>1 day</t>
  </si>
  <si>
    <t xml:space="preserve">ERIC_ID|NAME|ADDRESS|CITY|COUNTY|DISTRICT|PROGRAM|STATUS|MANAGER|LAT_DD
LAT_MM|LAT_SS |LONG_DD |LONG_MM|LONG_SS|DATUM|HAZ_ARC_ID|DOCUMENTS|OBJECTID|GEOMETRY </t>
  </si>
  <si>
    <t>Florida Department of Environmental Protection Open Hub json download with simple ogr2ogr (Point Geometry)</t>
  </si>
  <si>
    <t>Miami-Dade Surface Temperature (degrees Fahrenheit)</t>
  </si>
  <si>
    <t>Tyler Harrison|Amy C Clement|Gina L. Maranto|Sam Purkis|Joanna L. Lombard|Angela C. Clark-Hughes|Abraham K Parrish|Marcus B Reamer|Olivia Collins|Caroline Lewis|Mayra Cruz|Anaruth Solace</t>
  </si>
  <si>
    <t>https://scholarship.miami.edu/esploro/outputs/991031655220702976</t>
  </si>
  <si>
    <t>https://doi.org/10.17604/p318-6n41</t>
  </si>
  <si>
    <t>University of Miami|Otto G. Richter Library</t>
  </si>
  <si>
    <t>All data are made available under the Open Data Commons Attribution License: http://opendatacommons.org/licenses/by/1.0/ with the exception of the PhotoVoice photos in the Hylo_Photovoice_Data.pdf file which are for viewing and analysis only. They may not be altered or reproduced in any way.</t>
  </si>
  <si>
    <t>United States|Florida|Miami Dade County</t>
  </si>
  <si>
    <t>Raster Dataset</t>
  </si>
  <si>
    <t>Max Landsat 8 ARD (Analysis Ready Data) Surface Temperature from 7 different images ranging from 2011-2020.</t>
  </si>
  <si>
    <t xml:space="preserve">Max Landsat 8 ARD (Analysis Ready Data) Surface Temperature from 7 different images ranging from 2011-2020.  Images: LE07_CU_027019_20170830_20181130_C01_V01_ST, LE07_CU_027019_20170814_20181130_C01_V01_ST, LE07_CU_027019_20120731_20190507_C01_V01_ST, LE07_CU_027019_20110915_20181212_C01_V01_ST, LE07_CU_027019_20110713_20181213_C01_V01_ST, LC08_CU_027019_20200814_20200825_C01_V01_ST, and LC08_CU_027019_20160904_20190430_C01_V01_ST  </t>
  </si>
  <si>
    <t>Florida|Miami-Dade County|MDC|Miami-Dade County|Environment|Surface Temperature|Climate|Atmospheric Science|Hylo|Homestead|Little River|Public-Safety</t>
  </si>
  <si>
    <t>raster</t>
  </si>
  <si>
    <t>30-meter Landsat 8 Imagery Band 1</t>
  </si>
  <si>
    <t>2996556.365274|2892306.365274|-9002921.691244|-8918651.691244</t>
  </si>
  <si>
    <t>Climate Change|Vulnerability|CAMP</t>
  </si>
  <si>
    <t>gdsc_zonal_statistics</t>
  </si>
  <si>
    <t>https://scholarship.miami.edu/view/fileRedirect?instCode=01UOML_INST&amp;filePid=13395678880002976&amp;download=true</t>
  </si>
  <si>
    <t>instCode=01UOML_INST&amp;filePid=13395678880002976&amp;download=true</t>
  </si>
  <si>
    <t>mdc_2021_hylo|GeoTIFF_Rasters/Surface_Temperature_30m</t>
  </si>
  <si>
    <t>mdc_2021_surface_temperature_30m</t>
  </si>
  <si>
    <t>tif</t>
  </si>
  <si>
    <t>2021 Miami-Dade NDVI</t>
  </si>
  <si>
    <t>Greenness (measured with NDVI-Normalized Difference Vegetation Index).</t>
  </si>
  <si>
    <t>Miami Dade County NDVI raster derived from USDA NAIP (National Agriculture Imagery Program). Export NAIP NDVI downsampled to 30 meter resolution from ESRI Living Atlas.</t>
  </si>
  <si>
    <t>Florida|Miami-Dade County|MDC|Miami-Dade County|Environment|NDVI|Hylo|Homestead|Little River|Public-Safety</t>
  </si>
  <si>
    <t>30-meter Derived NDVI</t>
  </si>
  <si>
    <t>mdc_2021_hylo|GeoTIFF_Rasters/Greenness_30m_MDC</t>
  </si>
  <si>
    <t>mdc_2021_NDVI_greenness_30m</t>
  </si>
  <si>
    <t>TIGER/Line Shapefile, 2022, state, Florida, Current County Subdivision State-based</t>
  </si>
  <si>
    <t>https://www.census.gov/geographies/mapping-files/time-series/geo/cartographic-boundary.html</t>
  </si>
  <si>
    <t>TIGER/Line Shapefile, 2016,  state, Florida, Current County Subdivision State-based
The TIGER/Line shapefiles and related database files (.dbf) are an extract of selected geographic and cartographic information from the U.S. Census Bureau's Master Address File / Topologically Integrated Geographic Encoding and Referencing (MAF/TIGER) Database (MTBD).  The MTBD represents a seamless national file with no overlaps or gaps between parts, however, each TIGER/Line shapefile is designed to stand alone as an independent data set, or they can be combined to cover the entire nation.
County subdivisions are the primary divisions of counties and their equivalent entities for the reporting of Census Bureau data. They include legally-recognized minor civil divisions (MCDs) and statistical census county divisions (CCDs), and unorganized territories.  For the 2010 Census, the MCDs are the primary governmental and/or administrative divisions of counties in 29 States and Puerto Rico; Tennessee changed from having CCDs for Census 2000 to having MCDs for the 2010 Census.  In MCD States where no MCD exists or is not defined, the Census Bureau creates statistical unorganized territories to complete coverage.  The entire area of the United States, Puerto Rico, and the Island Areas are covered by county subdivisions.  The boundaries of most legal MCDs are as of January 1, 2015, as reported through the Census Bureau's Boundary and Annexation Survey (BAS).  
The boundaries of all CCDs, delineated in 20 states, are those as reported as part of the Census Bureau's Participant Statistical Areas Program (PSAP) for the 2010 Census.</t>
  </si>
  <si>
    <t>Florida|Counties|TIGER</t>
  </si>
  <si>
    <t>-87.634896|31.000968|-79.974306|24.396308</t>
  </si>
  <si>
    <t>https://www2.census.gov/geo/tiger/TIGER2022/COUSUB/tl_2022_12_cousub.zip</t>
  </si>
  <si>
    <t>fl_2022_tl_cousub|tl_2022_12_cousub</t>
  </si>
  <si>
    <t>fl_2022_tl_cousub</t>
  </si>
  <si>
    <t>TIGER/Line Shapefile, 2022, US, Current County</t>
  </si>
  <si>
    <t>USA|Counties|TIGER</t>
  </si>
  <si>
    <t>-179.231086|-14.601813|179.859681|71.439786</t>
  </si>
  <si>
    <t>https://www2.census.gov/geo/tiger/TIGER2022/COUNTY/tl_2022_us_county.zip</t>
  </si>
  <si>
    <t>us_2022_county_tl|tl_2022_us_county</t>
  </si>
  <si>
    <t>us_2022_county_tl</t>
  </si>
  <si>
    <t>this has detailed geometries and creates a heavy layer, perhaps have derivations that are simplified.</t>
  </si>
  <si>
    <t>Miami-Dade Depth to Groundwater (feet)</t>
  </si>
  <si>
    <t>https://scholarship.miami.edu/esploro/outputs/dataset/Data-for-Hyperlocalism-Transforming-the-Paradigm/991031655220702976?institution=01UOML_INST</t>
  </si>
  <si>
    <t>Depth to groundwater (depth from ground surface to top of water table)</t>
  </si>
  <si>
    <t xml:space="preserve"> Derived from groundwater levels in feet (NAVD88 vertical datum) 500 meter resolution raster from Miami Dade County Water and Sewer and Miami Dade County Office of Resilience 2018 LiDAR DEM;  difference of DEM and groundwater.</t>
  </si>
  <si>
    <t>Florida|Miami-Dade County|MDC|Miami-Dade County|Environment|Depth to Groundwater|Water|Hylo|Homestead|Little River</t>
  </si>
  <si>
    <t>30-meter interpolated feet</t>
  </si>
  <si>
    <t>mdc_2021_hylo|GeoTIFF_Rasters/Depth_to_Groundwater_ft_MDC_30m</t>
  </si>
  <si>
    <t>mdc_2021_depth_to_groundwater_ft_30m</t>
  </si>
  <si>
    <t>USFS NLCD Percent Tree Canopy (CONUS) v2021-4</t>
  </si>
  <si>
    <t>USDA Forest Service</t>
  </si>
  <si>
    <t>https://www.mrlc.gov/data/nlcd-2021-tree-canopy-cover-conus</t>
  </si>
  <si>
    <t>Multi-Resolution Land Characteristics Consortium, Sioux Falls, SD</t>
  </si>
  <si>
    <t>These data were collected using funding from the U.S. Government and can be used without additional permissions or fees. If you use these data in a publication, presentation, or other research product please use the following citation:
USDA Forest Service. 2023. USFS NLCD Percent Tree Canopy CONUS v2021-4. Sioux Falls, SD.</t>
  </si>
  <si>
    <t>NLCD tree canopy cover is a 30 m raster geospatial dataset that is available for the conterminous United States. They are generated by the USDA Forest Service. These data contain percent tree canopy estimates, as a continuous variable, for each pixel across all land covers and types. Tree canopy cover is derived from multi-spectral satellite imagery and other available ground and ancillary information.</t>
  </si>
  <si>
    <t>see process steps in https://www.mrlc.gov/downloads/sciweb1/shared/mrlc/metadata/nlcd_tcc_conus_2021_v2021-4.tif.xml</t>
  </si>
  <si>
    <t>tree density|tree canopy cover|percent tree canopy|Landsat|Sentinel-2|CONUS|United States</t>
  </si>
  <si>
    <t>30-meter percent tree cover</t>
  </si>
  <si>
    <t>-2493045.0|177285.0|2342655.0|3310005.0</t>
  </si>
  <si>
    <t>Climate Change</t>
  </si>
  <si>
    <t>The USDA Forest Service makes no warranty, expressed or implied, including the warranties of merchantability and fitness for a particular purpose, nor assumes any legal liability or responsibility for the accuracy, reliability, completeness or utility of these geospatial data, or for the improper or incorrect use of these geospatial data. These geospatial data and related maps or graphics are not legal documents and are not intended to be used as such. The data and maps may not be used to determine title, ownership, legal descriptions or boundaries, legal jurisdiction, or restrictions that may be in place on either public or private land. Tree Canopy Cover changes may or may not be depicted on the data and maps, and land users should exercise due caution. The data are dynamic and may change over time. The user is responsible to verify the limitations of the geospatial data and to use the data accordingly.</t>
  </si>
  <si>
    <t>https://s3-us-west-2.amazonaws.com/mrlc/nlcd_tcc_CONUS_2021_v2021-4.zip</t>
  </si>
  <si>
    <t>us_2021_nlcd_tcc_v4|nlcd_tcc_conus_2021_v2021-4</t>
  </si>
  <si>
    <t>us_2021_nlcd_tcc_v4</t>
  </si>
  <si>
    <t>2021 Miami-Dade NLCD Tree Cover</t>
  </si>
  <si>
    <t>Multi-Resolution Land Characteristics Consortium</t>
  </si>
  <si>
    <t>University of Miami GDSC</t>
  </si>
  <si>
    <t>us_2021_nlcd_tcc_conus_v4|fl_2022_tl_cousub</t>
  </si>
  <si>
    <t>tree density|tree canopy cover|percent tree canopy|Landsat|Sentinel-2|CONUS|Florida|Miami-Dade</t>
  </si>
  <si>
    <t>-130.23282801589895|22.07673063066848|-73.59459648889016|48.70739591304975</t>
  </si>
  <si>
    <t>CAMP|Little River Climate Resilience|Miami-Dade Climate Resilience</t>
  </si>
  <si>
    <t>mdc_2021_nlcd_tcc_v4</t>
  </si>
  <si>
    <t>us_2021_nlcd_tcc_v4|fl_2022_tl_cousub</t>
  </si>
  <si>
    <t>clip_raster</t>
  </si>
  <si>
    <t>us_2021_nlcd_tcc_v4|fl_2022_tl_cousub|countyfp='086'</t>
  </si>
  <si>
    <t>2021 US NLCD  Impervious Surfaces (CONUS)</t>
  </si>
  <si>
    <t>https://www.mrlc.gov/data/nlcd-imperviousness-conus-all-years</t>
  </si>
  <si>
    <t>https://doi.org/10.1016/j.rse.2021.112357</t>
  </si>
  <si>
    <r>
      <rPr>
        <sz val="12"/>
        <color rgb="FF000000"/>
        <rFont val="Calibri"/>
        <family val="2"/>
      </rPr>
      <t xml:space="preserve">These data were collected using funding from the U.S. Government and The U.S. Geological Survey (USGS), in partnership with several federal agencies, can be used without additional permissions or fees. </t>
    </r>
    <r>
      <rPr>
        <sz val="12"/>
        <color rgb="FFFF0000"/>
        <rFont val="Calibri"/>
        <family val="2"/>
      </rPr>
      <t>If you use these data in a publication, presentation, or other research product please use the following citation:
USDA Forest Service. 2023. USFS NLCD Percent Tree Canopy CONUS v2021-4. Sioux Falls, SD.</t>
    </r>
  </si>
  <si>
    <t>us_2021_nlcd_tcc_conus_v4|tl_2022_12_cousub</t>
  </si>
  <si>
    <t xml:space="preserve">NLCD Urban Imperviousness is a 30 m raster geospatial dataset that is available for the conterminous United States. They are generated by the U.S. Geological Survey (USGS), in partnership with several federal agencies. These data provide spatially explicit and reliable information on the Nation’s land cover and land cover change. NLCD imperviousness products represent urban impervious surfaces as a percentage of developed surface over every 30-meter pixel in the United States. </t>
  </si>
  <si>
    <t>Land cover |Land cover change|Landsat|NLCD|CONUS| Florida|Miami-Dade</t>
  </si>
  <si>
    <t>30-meter percent land cover</t>
  </si>
  <si>
    <t>+proj=aea +lat_0=23 +lon_0=-96 +lat_1=29.5 +lat_2=45.5 +x_0=0 +y_0=0 +datum=WGS84 +units=m +no_defs</t>
  </si>
  <si>
    <t>-2493045.000000|177285.000000|2342655.000000|3310005.000000</t>
  </si>
  <si>
    <t>CAMP</t>
  </si>
  <si>
    <t>https://s3-us-west-2.amazonaws.com/mrlc/nlcd_2021_impervious_l48_20230630.zip</t>
  </si>
  <si>
    <t>us_2021_nlcd_impervious_surfaces|nlcd_2021_impervious_l48_20230630</t>
  </si>
  <si>
    <t>us_2021_nlcd_impervious_surfaces</t>
  </si>
  <si>
    <t>img</t>
  </si>
  <si>
    <t>2021 Miami-Dade NLCD Impervious Surfaces</t>
  </si>
  <si>
    <t>mdc_2021_nlcd_impervious_surfaces</t>
  </si>
  <si>
    <t>us_2021_nlcd_impervious_surfaces|fl_2022_tl_cousub</t>
  </si>
  <si>
    <t>us_2021_nlcd_impervious_surfaces|fl_2022_tl_cousub|countyfp='086'</t>
  </si>
  <si>
    <t>Miami-Dade Park Facilities</t>
  </si>
  <si>
    <t>Miami-Dade County|Florida</t>
  </si>
  <si>
    <t>https://gis-mdc.opendata.arcgis.com/datasets/MDC::park-facility</t>
  </si>
  <si>
    <t>Miami-Dade County</t>
  </si>
  <si>
    <t>Miami-Dade County provides this data for use "as is". The areas depicted by this map/data are approximate, and are not accurate to surveying or engineering standards. The maps/data shown here are for illustration purposes only and are not suitable for site-specific decision making. Information found here should not be used for making financial or any other commitments. Miami-Dade County provides this information with the understanding that it is not guaranteed to be accurate, correct or complete and conclusions drawn from such information are the sole responsibility of the user. While every effort has been made to ensure the accuracy, correctness and timeliness of materials presented, Miami-Dade County assumes no responsibility for errors or omissions, even if Miami-Dade County is advised of the possibility of such damage.</t>
  </si>
  <si>
    <t xml:space="preserve">A point feature class of all park facilities (County, Municipal, State or National) within Miami-Dade County. This layer was created merging the County Parks, Municipal Parks, State and Federal parks feature classes. </t>
  </si>
  <si>
    <t>This layer was created merging the County Parks, Municipal Parks, State and Federal parks feature classes.</t>
  </si>
  <si>
    <t>Florida|Miami-Dade County|MDC|Environment|Park Facility|Parks|Recreation|Open Spaces|Wellness|Infrastructure</t>
  </si>
  <si>
    <t>-8990813.946|2924852.2194|-8918818.8245|2995848.0540999994</t>
  </si>
  <si>
    <t>DVMT|Health Outcomes</t>
  </si>
  <si>
    <t>gdsc_count_within|gdsc_nearest_neighbor</t>
  </si>
  <si>
    <t>mdc_park_facilities.sd</t>
  </si>
  <si>
    <t>https://gisweb.miamidade.gov/arcgis/rest/services/Parks/MD_Parks305/MapServer/0/query?where=1%3D1&amp;outFields=*&amp;outSR=4326&amp;f=json</t>
  </si>
  <si>
    <t>mdc_park_facilities</t>
  </si>
  <si>
    <t>As Needed</t>
  </si>
  <si>
    <t>FOLIO(string)|ID(string)|NAME(string)|ADDRESS(string)|CITY(string)|ZIPCODE(number)|PHONE(string)|CONTACT(string)|TOTACRE(number)|LAT(number)|LON(number)|POINT_X(number)|POINT_Y(number)|CLASS(string)|TYPE(string)|MNGTAGCY(string)|MUNICIPAL_(string)|PROPNUM(number)|FACILITYPLAN(string)|Park URL(string)|Amphitheather(string)|Archery Range(string)|Art(string)|Auditorium(string)|Baseball Field(string)|Basketball(string)|Beach(string)|Bike Trails(string)|BMX Track(string)|Boat Ramp(string)|Campground(string)|Canoe Launch Site(string)|Dog Park(string)|Equestrian(string)|Fitness zone(string)|Football(string)|Frisbee Golf(string)|Golf(string)|Golf Driving Range(string)|Gun Range(string)|Gymnasium(string)|Marina(string)|Mountain Bike(string)|Nature Center(string)|Nature Trail(string)|Playground(string)|Raquetball/Handball(string)|Recreation Center(string)|Restroom(string)|Roller Hockey(string)|RV Campground(string)|Picnic Shelter(string)|Skating(string)|Soccer(string)|Stadium(string)|Swimming(string)|Tennis(string)|Playground(string)|Track(string)|Trail(string)|Volleyball(string)|Wet Playground(string)|WIFI(string)|Zoo(string)|created_user(string)|created_date(Date or Time)|last_edited_user(string)|last_edited_date(Date or Time)|Fit 2 Play(string)|Learn To Swim(string)|Spring Camp(string)|Summer Camps(string)|After School Camp(string)|Active Older Adult Program(string)|Winter Camp(string)|One Day Camp(string)|End Time(string)</t>
  </si>
  <si>
    <t>Miami-Dade County Open Data Hub json download and simple ogr2ogr (Point Geometry)</t>
  </si>
  <si>
    <t xml:space="preserve">looks ok. </t>
  </si>
  <si>
    <t>Miami-Dade Police Stations</t>
  </si>
  <si>
    <t>Miami-Dade County|Police Department</t>
  </si>
  <si>
    <t>https://gis-mdc.opendata.arcgis.com/datasets/MDC::police-station/about</t>
  </si>
  <si>
    <t>A point feature class of Miami-Dade County Operated Police Stations.</t>
  </si>
  <si>
    <t>Florida|Miami-Dade County|MDC|Emergency|Police Station|Public-safety|Crime|Infrastructure</t>
  </si>
  <si>
    <t>-8952639.3862|2946045.317|-8922810.83|2989189.5486|</t>
  </si>
  <si>
    <t>DVMT</t>
  </si>
  <si>
    <t>gdsc_nearest_neighbor</t>
  </si>
  <si>
    <t>mdc_police_stations.sd</t>
  </si>
  <si>
    <t>https://services.arcgis.com/8Pc9XBTAsYuxx9Ny/arcgis/rest/services/PoliceStation_gdb/FeatureServer/0/query?where=1%3D1&amp;outFields=*&amp;outSR=4326&amp;f=json</t>
  </si>
  <si>
    <t>mdc_police_stations</t>
  </si>
  <si>
    <t xml:space="preserve">OBJECTID|FOLIO|NAME|ADDRESS|CITY|ZIPCODE|LAT|LON|POINT_X|POINT_Y </t>
  </si>
  <si>
    <t>looks ok. it seems way less police station to me. (just curious)</t>
  </si>
  <si>
    <t>Miami-Dade Hospitals</t>
  </si>
  <si>
    <t>https://gis-mdc.opendata.arcgis.com/datasets/MDC::hospital/about</t>
  </si>
  <si>
    <t>A point feature class of the hospital facilities within Miami-Dade County.</t>
  </si>
  <si>
    <t>Florida|Miami-Dade County|MDC|Health| Emergency|Hospital|Wellness|
Medical|Public-Safety|Infrastructure</t>
  </si>
  <si>
    <t>-8960265.2705|2927290.3219|-8920945.0237|2995371.4158</t>
  </si>
  <si>
    <t>https://services.arcgis.com/8Pc9XBTAsYuxx9Ny/arcgis/rest/services/Hospital_gdb/FeatureServer/0/query?where=1%3D1&amp;outFields=*&amp;outSR=4326&amp;f=json</t>
  </si>
  <si>
    <t>mdc_hospitals</t>
  </si>
  <si>
    <t>OBJECTID|FOLIO|NAME|ADDRESS|CITY|ZIPCODE|PHONE|BED|EROOM|LAT|LON|POINT_X|POINT_Y|GLOBALID</t>
  </si>
  <si>
    <t>looks ok</t>
  </si>
  <si>
    <t>Miami-Dade Federally Qualified Health Centers</t>
  </si>
  <si>
    <t>https://gis-mdc.opendata.arcgis.com/datasets/MDC::federally-qualified-health-center/about</t>
  </si>
  <si>
    <t>A point feature class of Federally Qualified Health Centers within Miami-Dade County.</t>
  </si>
  <si>
    <t>Florida|Miami-Dade County|MDC|Health| Emergency|Federally Qualified Health Center|Wellness|Medical|
Public-Safety|Infrastructure</t>
  </si>
  <si>
    <t>-8961487.8184|2927362.3086|-8920255.8356|2992056.7905</t>
  </si>
  <si>
    <t>mdc_federally_qualified_health_centers.sd</t>
  </si>
  <si>
    <t>https://services.arcgis.com/8Pc9XBTAsYuxx9Ny/arcgis/rest/services/FederallyQualifiedHealthCenter_gdb/FeatureServer/0/query?where=1%3D1&amp;outFields=*&amp;outSR=4326&amp;f=json</t>
  </si>
  <si>
    <t>mdc_federally_qualified_health_centers</t>
  </si>
  <si>
    <t xml:space="preserve">OBJECTID|PROVIDER|ADDRESS|CITY|ZIPCODE|LAT|LON|POINT_X|POINT_Y </t>
  </si>
  <si>
    <t>Miami-Dade Fire Stations</t>
  </si>
  <si>
    <t>Miami-Dade County Fire Department</t>
  </si>
  <si>
    <t>https://gis-mdc.opendata.arcgis.com/datasets/MDC::fire-station/about</t>
  </si>
  <si>
    <t>A point feature class of Miami-Dade County Operated Fire and Rescue Stations that provide emergency or administrative services to the public.</t>
  </si>
  <si>
    <t>Florida|Miami-Dade County|MDC| Emergency|Fire Station|Fire|Public-Safety
Infrastructure</t>
  </si>
  <si>
    <t>-8959341.3726|2930803.5471|-8919271.5634|2994741.4368</t>
  </si>
  <si>
    <t>mdc_fire_stations.sd</t>
  </si>
  <si>
    <t>https://services.arcgis.com/8Pc9XBTAsYuxx9Ny/arcgis/rest/services/FireStation_gdb/FeatureServer/0/query?where=1%3D1&amp;outFields=*&amp;outSR=4326&amp;f=json</t>
  </si>
  <si>
    <t>mdc_fire_stations</t>
  </si>
  <si>
    <t>1 year</t>
  </si>
  <si>
    <t>OBJECTID|FOLIO|ID|NAME|ADDRESS|CITY|ZIPCODE|MUNICID|TYPE|LAT|LON|POINT_X|POINT_Y|GLOBALID</t>
  </si>
  <si>
    <t>looks ok. Need to update SD file and republish with new Table Name</t>
  </si>
  <si>
    <t>Miami-Dade Municipal LIbraries</t>
  </si>
  <si>
    <t>https://gis-mdc.opendata.arcgis.com/datasets/MDC::municipal-library/about</t>
  </si>
  <si>
    <t>A point feature class of municipal public libraries not affiliated with the Miami-Dade Public Library System.</t>
  </si>
  <si>
    <t>Florida|Miami-Dade County|MDC|Education| Library|Municipal Library|Infrastructure</t>
  </si>
  <si>
    <t>-8942567.8129|2966265.6874|-8919113.6925|2990122.4736</t>
  </si>
  <si>
    <t>mdc_municipal_library.sd</t>
  </si>
  <si>
    <t>deprecated</t>
  </si>
  <si>
    <t>https://services.arcgis.com/8Pc9XBTAsYuxx9Ny/arcgis/rest/services/MunicipalLibrary_gdb/FeatureServer/0/query?where=1%3D1&amp;outFields=*&amp;outSR=4326&amp;f=json</t>
  </si>
  <si>
    <t>mdc_municipal_library</t>
  </si>
  <si>
    <t>1 Year</t>
  </si>
  <si>
    <t>OBJECTID|FOLIO|BRANCH|ADDRESS|CITY| ZIPCODE|PHONE|WKDAY|OPERHOUR|WKDAY2|OPERHOUR2|WKDAY3|OPERHOUR3|EXCPTDAY|EXCPTTIME|WEBSITE|LAT|LON|POINT_X|POINT_Y|CREATEDBY|CREATEDDATE| MODIFIEDBY|MODIFIEDDATE|GlobalID</t>
  </si>
  <si>
    <t>looks ok. in the map, we can use more bold and easily visible symbol?</t>
  </si>
  <si>
    <t>Miami-Dade County Libraries</t>
  </si>
  <si>
    <t>Miami-Dade Public Library System</t>
  </si>
  <si>
    <t>https://gis-mdc.opendata.arcgis.com/datasets/MDC::county-library/about</t>
  </si>
  <si>
    <t>A point feature class of libraries operated/managed by the Miami-Dade County Public Library System.</t>
  </si>
  <si>
    <t>Florida|Miami-Dade County|MDC|Education| Library|County Library|Population|Infrastructure</t>
  </si>
  <si>
    <t>-8954722.9202|2938063.4767|-8918997.2555|2994177.3363</t>
  </si>
  <si>
    <t>mdc_county_library.sd</t>
  </si>
  <si>
    <t>https://services.arcgis.com/8Pc9XBTAsYuxx9Ny/arcgis/rest/services/Library_gdb/FeatureServer/0/query?where=1%3D1&amp;outFields=*&amp;outSR=4326&amp;f=json</t>
  </si>
  <si>
    <t>mdc_county_library</t>
  </si>
  <si>
    <t>OBJECTID|FOLIO|BRANCH|ADDRESS|CITY| ZIPCODE|PHONE|WEBSITE|LAT|LON|POINT_X|POINT_Y|CREATEDBY|CREATEDDATE| MODIFIEDBY|MODIFIEDDATE|GlobalID</t>
  </si>
  <si>
    <t>Miami-Dade Charter Schools</t>
  </si>
  <si>
    <t>Miami-Dade County Public Schools</t>
  </si>
  <si>
    <t>https://gis-mdc.opendata.arcgis.com/datasets/MDC::charter-school/about</t>
  </si>
  <si>
    <t>A point feature class of Miami-Dade County charter school facilities.</t>
  </si>
  <si>
    <t>Florida|Miami-Dade County|MDC|Education| School|Charter School|Population|Infrastructure</t>
  </si>
  <si>
    <t>-8960782.9701|2929916.7558|-8919298.2245|2992888.2948</t>
  </si>
  <si>
    <t>mdc_charter_schools.sd</t>
  </si>
  <si>
    <t>https://services.arcgis.com/8Pc9XBTAsYuxx9Ny/arcgis/rest/services/CharterSchool_gdb/FeatureServer/0/query?where=1%3D1&amp;outFields=*&amp;outSR=4326&amp;f=json</t>
  </si>
  <si>
    <t>mdc_charter_schools</t>
  </si>
  <si>
    <t>OBJECTID|FOLIO|ID|NAME|CAMPUS|ADDRESS|UNIT|CITY|ZIPCODE|PHONE|EMAIL|GRADE|CAPACITY|ENROLLMNT|WEBSITE|LAT|LON|POINT_X|POINT_Y|CREATEDBY|CREATEDDATE |MODIFIEDBY|MODIFIEDDATE|GlobalID</t>
  </si>
  <si>
    <t>Miami-Dade Colleges</t>
  </si>
  <si>
    <t>Miami-Dade County ETSD</t>
  </si>
  <si>
    <t>https://gis-mdc.opendata.arcgis.com/datasets/MDC::college/about</t>
  </si>
  <si>
    <t>A point feature class of colleges and universities within Miami-Dade County.</t>
  </si>
  <si>
    <t>Florida|Miami-Dade County|MDC|Education| School|College|Population|Infrastructure</t>
  </si>
  <si>
    <t>-8961336.3137|2934145.8381|-8920287.9684|2994596.8282</t>
  </si>
  <si>
    <t>https://services.arcgis.com/8Pc9XBTAsYuxx9Ny/arcgis/rest/services/College_gdb/FeatureServer/0/query?where=1%3D1&amp;outFields=*&amp;outSR=4326&amp;f=json</t>
  </si>
  <si>
    <t>mdc_colleges</t>
  </si>
  <si>
    <t>OBJECTID|FOLIO|NAME|CAMPUS|ADDRESS|UNIT|CITY|ZIPCODE|PHONE|TYPE|CAPACITY|CAP_DESC|WEBSITE|LAT|LON|POINT_X|POINT_Y|CREATEDBY|CREATEDDATE |MODIFIEDBY|MODIFIEDDATE|GlobalID</t>
  </si>
  <si>
    <t>Miami-Dade Private Schools</t>
  </si>
  <si>
    <t>Miami-Dade County|Information Technology Department</t>
  </si>
  <si>
    <t>https://gis-mdc.opendata.arcgis.com/datasets/MDC::private-school/about</t>
  </si>
  <si>
    <t>A point feature class of private school facilities within Miami-Dade County</t>
  </si>
  <si>
    <t>Florida|Miami-Dade County|MDC|Education| School|Private School|Population|Infrastructure</t>
  </si>
  <si>
    <t>-8994961.3103|2930756.0944|-8919298.0286|2995557.8256</t>
  </si>
  <si>
    <t>mdc_private_schools.sd</t>
  </si>
  <si>
    <t>https://services.arcgis.com/8Pc9XBTAsYuxx9Ny/arcgis/rest/services/PrivateSchool_gdb/FeatureServer/0/query?where=1%3D1&amp;outFields=*&amp;outSR=4326&amp;f=json</t>
  </si>
  <si>
    <t>mdc_private_schools</t>
  </si>
  <si>
    <t>OBJECTID|FOLIO|ID|NAME|CAMPUS|ADDRESS|UNIT|CITY|ZIPCODE|PHONE|EMAIL|GRADES|CAPACITY|ENROLLMNT|REGION|LAT|LON|POINT_X|POINT_Y|CREATEDBY|CREATEDDATE |MODIFIEDBY|MODIFIEDDATE|GlobalID</t>
  </si>
  <si>
    <t>Looks ok.</t>
  </si>
  <si>
    <t>Miami-Dade Public Schools</t>
  </si>
  <si>
    <t>Miami-Dade County|Public Schools</t>
  </si>
  <si>
    <t>https://gis-mdc.opendata.arcgis.com/datasets/MDC::public-school/about</t>
  </si>
  <si>
    <t>A point feature class of the Miami-Dade County Public Schools facilities.</t>
  </si>
  <si>
    <t>Florida|Miami-Dade County|MDC|Education| School|Public School|Population|Infrastructure</t>
  </si>
  <si>
    <t>-8961929.9518|2930076.2662|-8919271.0569|2995556.0297</t>
  </si>
  <si>
    <t>mdc_public_schools.sd</t>
  </si>
  <si>
    <t>https://services.arcgis.com/8Pc9XBTAsYuxx9Ny/arcgis/rest/services/SchoolSite_gdb/FeatureServer/0/query?where=1%3D1&amp;outFields=*&amp;outSR=4326&amp;f=json</t>
  </si>
  <si>
    <t>mdc_public_schools</t>
  </si>
  <si>
    <t>6 months</t>
  </si>
  <si>
    <t>OBJECTID|FOLIO|ID|NAME|CAMPUS|ADDRESS|UNIT|CITY|ZIPCODE|PHONE|EMAIL|DIRCTNAME|YEARESTB|TYPE|GRDLEVEL|COED|STREGFLG|CHLDCAREID|ENROLLMENT|STATUS|WEBSITE|LAT|LON|POINT_X|POINT_Y|CREATEDBY|CREATEDDATE|MODIFIEDBY|MODIFIEDDATE|GlobalID|CreationDate|Creator|EditDate|Editor</t>
  </si>
  <si>
    <t>Looks ok</t>
  </si>
  <si>
    <t>Miami-Dade Property Point View</t>
  </si>
  <si>
    <t>https://gis-mdc.opendata.arcgis.com/datasets/MDC::property-point-view/about</t>
  </si>
  <si>
    <t>A point feature class of all properties within Miami-Dade County</t>
  </si>
  <si>
    <t xml:space="preserve">Florida|Miami-Dade County|MDC|Property|Housing|Property Characteristics|DOR Codes|Population|Infrastructure </t>
  </si>
  <si>
    <t>-9002729.5287|2893671.97230001|-8918780.1333|2995985.65680001</t>
  </si>
  <si>
    <t>folio</t>
  </si>
  <si>
    <t>mdc_property_point_view.sd</t>
  </si>
  <si>
    <t>API|arcgis|recursive query</t>
  </si>
  <si>
    <t>https://services.arcgis.com/8Pc9XBTAsYuxx9Ny/arcgis/rest/services/PaGISView_gdb/FeatureServer/0/query?where=OBJECTID%3E0&amp;outFields=*&amp;outSR=4326&amp;f=json&amp;orderBy=ObjectId</t>
  </si>
  <si>
    <t>where=OBJECTID%3E0&amp;outFields=*&amp;outSR=4326&amp;f=json&amp;orderBy=ObjectId</t>
  </si>
  <si>
    <t>mdc_property_point_view</t>
  </si>
  <si>
    <t>true_mailing_addr1</t>
  </si>
  <si>
    <t>OBJECTID|FOLIO|TTRRSS|X_COORD|Y_COORD|TRUE_SITE_ADDR|TRUE_SITE_UNIT|TRUE_SITE_CITY|TRUE_SITE_ZIP_CODE|TRUE_MAILING_ADDR1|TRUE_MAILING_ADDR2|TRUE_MAILING_ADDR3|TRUE_MAILING_CITY|TRUE_MAILING_STATE|TRUE_MAILING_ZIP_CODE|TRUE_MAILING_COUNTRY|TRUE_OWNER1|TRUE_OWNER2|TRUE_OWNER3|CONDO_FLAG|PARENT_FOLIO|DOR_CODE_CUR|DOR_DESC|SUBDIVISION|BEDROOM_COUNT|BATHROOM_COUNT|HALF_BATHROOM_COUNT|FLOOR_COUNT|UNIT_COUNT|BUILDING_ACTUAL_AREA|BUILDING_HEATED_AREA|LOT_SIZE |YEAR_BUILT|ASSESSMENT_YEAR_CUR|
ASSESSED_VAL_CUR|DOS_1|PRICE_1| LEGAL|PID|DATEOFSALE_UTC</t>
  </si>
  <si>
    <t>Update should be: 1 week (when download functions correctly)</t>
  </si>
  <si>
    <t>Miami-Dade Community Health Centers</t>
  </si>
  <si>
    <t>Univeristy of Miami GDSC</t>
  </si>
  <si>
    <t>https://gis-mdc.opendata.arcgis.com/datasets/MDC::commercial-property/about</t>
  </si>
  <si>
    <t>The University of Miami provides this data for use "as is". The areas depicted by this map/data are approximate, and are not accurate to surveying or engineering standards. The maps/data shown here are for illustration purposes only and are not suitable for site-specific decision making. Information found here should not be used for making financial or any other commitments. Miami-Dade County provides this information with the understanding that it is not guaranteed to be accurate, correct or complete and conclusions drawn from such information are the sole responsibility of the user. While every effort has been made to ensure the accuracy, correctness and timeliness of materials presented, Miami-Dade County assumes no responsibility for errors or omissions, even if Miami-Dade County is advised of the possibility of such damage.</t>
  </si>
  <si>
    <t>A point feature class of community health centers in Miami-Dade County. Derived as a subset of all commercial properties within Miami-Dade County with the "DOR Desc" of "CHARITABLE - EXEMPT: HEALTH CARE"</t>
  </si>
  <si>
    <t xml:space="preserve"> direct from source</t>
  </si>
  <si>
    <t xml:space="preserve">Florida|Miami-Dade County|MDC|Property|Commercial Property|Property Characteristics
|Infrastrcture
 </t>
  </si>
  <si>
    <t>-8976260.5448|2913609.9319|-8918917.2292|2995906.1114</t>
  </si>
  <si>
    <t>true_owner1</t>
  </si>
  <si>
    <t>https://services.arcgis.com/8Pc9XBTAsYuxx9Ny/arcgis/rest/services/PaGISView_gdb/FeatureServer/0/query?where=DOR_DESC=%27CHARITABLE%20-%20EXEMPT%20:%20HEALTH%20CARE%27&amp;outFields=*&amp;outSR=4326&amp;f=json&amp;orderBy=ObjectId</t>
  </si>
  <si>
    <t>where=DOR_DESC=%27CHARITABLE%20-%20EXEMPT%20:%20HEALTH%20CARE%27&amp;outFields=*&amp;outSR=4326&amp;f=json&amp;orderBy=ObjectId</t>
  </si>
  <si>
    <t>mdc_community_health_centers</t>
  </si>
  <si>
    <t>1 week</t>
  </si>
  <si>
    <t>Miami-Dade Commercial Property</t>
  </si>
  <si>
    <t>A point feature class of Commercial Business locations within Miami-Dade County</t>
  </si>
  <si>
    <t>busname1</t>
  </si>
  <si>
    <t>Health Outcomes|Food Disparities|Displacement|Vulnerability</t>
  </si>
  <si>
    <t>https://services.arcgis.com/8Pc9XBTAsYuxx9Ny/arcgis/rest/services/CommercialProperty_gdb/FeatureServer/0/query?where=OBJECTID%3E0&amp;outFields=*&amp;outSR=4326&amp;f=json&amp;orderBy=ObjectId</t>
  </si>
  <si>
    <t>mdc_commercial_property_point_view</t>
  </si>
  <si>
    <t>OBJECTID|PPFOLIO|FOLIO|BUSNAME1|BUSNAME2|ADDRESS|UNIT|ZIPCODE|PHONE|NUMOFUNIT|USECODE|CODE|OCLNUM|BUSCODE|BUSDESC|LAT|LON|POINT_X|POINT_Y</t>
  </si>
  <si>
    <t>Update should be: 1 year (when download functions correctly)
recusruvely download ESRI paginated json from source with ogr2ogr and save as geojson</t>
  </si>
  <si>
    <t>fix paginated etl</t>
  </si>
  <si>
    <t>Miami-Dade Metrorail</t>
  </si>
  <si>
    <t>https://gis-mdc.opendata.arcgis.com/datasets/MDC::metrorail/about</t>
  </si>
  <si>
    <t>Line feature class of the Miami-Dade Transit (MDT) Metrorail tracks</t>
  </si>
  <si>
    <t>Florida|Miami-Dade County|MDC|Miami-Dade Transit|Transportation|Metro|Metrorail|Infrastructure</t>
  </si>
  <si>
    <t>line</t>
  </si>
  <si>
    <t>-8941488.9338|2960158.102|-8927316.9564|2980008.8071</t>
  </si>
  <si>
    <t>route</t>
  </si>
  <si>
    <t>Transportation</t>
  </si>
  <si>
    <t>mdc_metrorail.sd</t>
  </si>
  <si>
    <t>https://services.arcgis.com/8Pc9XBTAsYuxx9Ny/arcgis/rest/services/MetroRail_gdb/FeatureServer/0/query?where=1%3D1&amp;outFields=*&amp;outSR=4326&amp;f=json</t>
  </si>
  <si>
    <t>mdc_metrorail</t>
  </si>
  <si>
    <t>OBJECTID|ROUTE|R_TYPE|SHAPE--Length</t>
  </si>
  <si>
    <t>Miami-Dade County Open Data Hub Shapefile Download ogr2ogr (MultiLineString Geometry)</t>
  </si>
  <si>
    <t xml:space="preserve">looks ok </t>
  </si>
  <si>
    <t>Miami-Dade Metrorail Stations</t>
  </si>
  <si>
    <t>Miami-Dade County|ETSD</t>
  </si>
  <si>
    <t>https://gis-mdc.opendata.arcgis.com/datasets/MDC::metrorail-station/about</t>
  </si>
  <si>
    <t>Point feature class of the Miami-Dade Transit (MDT) Metrorail stations.</t>
  </si>
  <si>
    <t>Florida|Miami-Dade County|MDC|Miami-Dade Transit|Transportation|Metro|Metrorail|Metrorail Stations|Infrastructure</t>
  </si>
  <si>
    <t>-8941598.6193|2960119.1879|-8927318.3812|2979995.5975</t>
  </si>
  <si>
    <t>DVMT|Transportation</t>
  </si>
  <si>
    <t>https://services.arcgis.com/8Pc9XBTAsYuxx9Ny/arcgis/rest/services/MetroRailStations_gdb/FeatureServer/0/query?where=1%3D1&amp;outFields=*&amp;outSR=4326&amp;f=json</t>
  </si>
  <si>
    <t>mdc_metrorail_stations</t>
  </si>
  <si>
    <t>OBJECTID||NAME|ADDRESS|GRAGE_PARK|SURF_PARK|ARTENROUTE|JOINT_DEV|LAT|LON|POINT_X|POINT_Y</t>
  </si>
  <si>
    <t>Miami-Dade County Open Data Hub Shapefile Download ogr2ogr (Point Geometry)</t>
  </si>
  <si>
    <t>Miami-Dade Metromover</t>
  </si>
  <si>
    <t>https://gis-mdc.opendata.arcgis.com/datasets/MDC::metromover/about</t>
  </si>
  <si>
    <t>A line feature class of the Miami-Dade Transit (MDT) Metromover light rail system tracks</t>
  </si>
  <si>
    <t>Florida|Miami-Dade County|MDC|Miami-Dade Transit|Transportation|Metro|Metromover|Infrastructure</t>
  </si>
  <si>
    <t>-8927407.3469|2969430.6499|-8926325.3762|2973032.323</t>
  </si>
  <si>
    <t>mdc_metro_mover.sd</t>
  </si>
  <si>
    <t>https://services.arcgis.com/8Pc9XBTAsYuxx9Ny/arcgis/rest/services/MetroMover_gdb/FeatureServer/0/query?where=1%3D1&amp;outFields=*&amp;outSR=4326&amp;f=json</t>
  </si>
  <si>
    <t>mdc_metro_mover</t>
  </si>
  <si>
    <t>Miami-Dade Metromover Stations</t>
  </si>
  <si>
    <t>https://gis-mdc.opendata.arcgis.com/datasets/MDC::metromover-station/about</t>
  </si>
  <si>
    <t>A point feature class of Miami-Dade Transit (MDT) Metromover stations</t>
  </si>
  <si>
    <t>Florida|Miami-Dade County|MDC|Miami-Dade Transit|Transportation|Metro|Metromover|Metromover Stations|Infrastructure</t>
  </si>
  <si>
    <t>-8927388.6424|2969433.8745|-8926412.2917|2973028.0729</t>
  </si>
  <si>
    <t>mdc_metro_mover_stations.sd</t>
  </si>
  <si>
    <t>https://services.arcgis.com/8Pc9XBTAsYuxx9Ny/arcgis/rest/services/MetroMoverStations_gdb/FeatureServer/0/query?where=1%3D1&amp;outFields=*&amp;outSR=4326&amp;f=json</t>
  </si>
  <si>
    <t>mdc_metro_mover_stations</t>
  </si>
  <si>
    <t>OBJECTID|NAME|ADDRESS|ARTENROUTE|DTWN_LOOP|OMNI_LOOP|BRICK_LOOP|OPEN_|MRAIL_XFER|POLYGONID|SCALE|ANGLE|LAT|LON|POINT_X|POINT_Y</t>
  </si>
  <si>
    <t>Miami-Dade Bus Stops</t>
  </si>
  <si>
    <t>Miami-Dade Transit Authority</t>
  </si>
  <si>
    <t>https://gis-mdc.opendata.arcgis.com/datasets/MDC::bus-stop/about</t>
  </si>
  <si>
    <t>A point feature class of the Miami-Dade County Bus Stops.</t>
  </si>
  <si>
    <t>Florida|Miami-Dade County|MDC|Miami-Dade Transit|Transportation|Bus|Bus Route|Bus Station|Bus Stops|Infrastructure</t>
  </si>
  <si>
    <t>-9025308.5242|2840919.428|-8918938.0475|3014335.3832</t>
  </si>
  <si>
    <t>StopID</t>
  </si>
  <si>
    <t>gdsc_count_within</t>
  </si>
  <si>
    <t>mdc_bus_stops.sd</t>
  </si>
  <si>
    <t>https://services.arcgis.com/8Pc9XBTAsYuxx9Ny/arcgis/rest/services/BusStops_gdb/FeatureServer/0/query?where=1%3D1&amp;outFields=*&amp;outSR=4326&amp;f=json</t>
  </si>
  <si>
    <t>mdc_bus_stops</t>
  </si>
  <si>
    <t>OBJECTID|STOPID|MAIN_ST|CROSS_ST|DIRECTION|STOP_CORNR|ACCESSIBLE|BENCHES|SHELTER|TRASH_CAN|UPDTE_DATE|LAT|LON|POINT_X|POINT_Y|GlobalID</t>
  </si>
  <si>
    <t>Miami-Dade Bike Lanes</t>
  </si>
  <si>
    <t>Metropolitan Planning Organization</t>
  </si>
  <si>
    <t>https://gis-mdc.opendata.arcgis.com/datasets/MDC::bike-lane/about</t>
  </si>
  <si>
    <t>A line feature class of the Miami-Dade County, Metropolitan Planning Organization (MPO) existing bike lanes</t>
  </si>
  <si>
    <t>Florida|Miami-Dade County|MDC|Miami-Dade Transit|Transportation|Bike|Bike Lane|Infrastructure</t>
  </si>
  <si>
    <t>-8959587.4876|2929462.8399|-8919018.9017|2995927.616</t>
  </si>
  <si>
    <t>name;name of path;;varchar;|limit;Description of FROM and TO limits;;varchar;|length;Length in miles;;float8;miles|shape_length;Calculated length in EPSG 3857;ST_Length;float8;meters</t>
  </si>
  <si>
    <t>https://services.arcgis.com/8Pc9XBTAsYuxx9Ny/arcgis/rest/services/BikeLane_gdb/FeatureServer/0/query?where=1%3D1&amp;outFields=*&amp;outSR=4326&amp;f=json</t>
  </si>
  <si>
    <t>mdc_bike_lanes</t>
  </si>
  <si>
    <t xml:space="preserve">
OBJECTID|NAME|LIMIT|LENGTH|Shape--Length</t>
  </si>
  <si>
    <t>ERROR 1: ERROR:  schema "d52f2881-36ed-4539-8f1f-d8e5dda8eec12020411-1-1d8o4bt" does not exist
LINE 1: CREATE TABLE "d52f2881-36ed-4539-8f1f-d8e5dda8eec12020411-1-...</t>
  </si>
  <si>
    <t>looks  ok</t>
  </si>
  <si>
    <t>Florida US Highways</t>
  </si>
  <si>
    <t>Florida Department of Transporation</t>
  </si>
  <si>
    <t>https://gis-fdot.opendata.arcgis.com/datasets/fdot::us-routes-tda/about</t>
  </si>
  <si>
    <t>NO WARRANTIES: This site and its content is made available by the Florida Department of Transportation on an "as is", "as available" basis without warranties of any kind, express or implied. DISCLAIMER OF LIABILITY: The user of this application and data assumes all responsibility and risk for the use of both. Under no circumstances, including negligence, shall the Florida Department of Transportation, or its employees be liable for any DIRECT, INDIRECT, INCIDENTAL, SPECIAL, EXEMPLARY or CONSEQUENTIAL DAMAGES, or LOST PROFITS that result from the use, misuse or inability to use the application and data. Nor shall the Florida Department of Transportation, or its employees be liable for any damages resulting from or related to reliance; mistakes, omissions, interruptions, deletion of files, computer viruses, errors, defects, or any failure of performance, communications failure, theft, destruction or unauthorized access to the application and data.</t>
  </si>
  <si>
    <t>Location of US Routes in the state of Florida as derived from even mapping</t>
  </si>
  <si>
    <t>United States|Florida|Florida Department of Transportation|Transportation|US Routes|Highways|Interstates|Infrastructure</t>
  </si>
  <si>
    <t>-119240.19616517|2715402.68066709|594411.500115471|3446241.31174773</t>
  </si>
  <si>
    <t>https://services1.arcgis.com/O1JpcwDW8sjYuddV/arcgis/rest/services/US_Routes_TDA/FeatureServer/0/query?where=1%3D1&amp;outFields=*&amp;outSR=4326&amp;f=json</t>
  </si>
  <si>
    <t>fl_us_highways</t>
  </si>
  <si>
    <t>FID|ROADWAY|RANK|ROUTE|RouteNum|DISTRICT|COUNTYDOT|COUNTY|MNG_DIST|BEGIN_POST|END_POST|Shape--Length</t>
  </si>
  <si>
    <t>Florida Department of Transportation Open Data Hub Shapefile Download ogr2ogr (MultiLineString Geometry)</t>
  </si>
  <si>
    <t>US Nuclear Power Plants</t>
  </si>
  <si>
    <t>U.S Energy Information Administration (EIA)</t>
  </si>
  <si>
    <t>https://atlas.eia.gov/datasets/eia::nuclear/about</t>
  </si>
  <si>
    <t>None (public use). Users are advised to thoroughly review the metadata to understand the appropriate use and limitations of the data. These data and related graphics, if available, are not legal documents and are not intended to be used as such. The information contained in these data is dynamic and may change over time. The U.S. Energy Information Administration gives no warranty, expressed or implied, as to the accuracy, reliability, or completeness of these data.</t>
  </si>
  <si>
    <t>U.S. government publications are in the public domain and are not subject to copyright protection. You may use and/or distribute any of our data, files, databases, reports, graphs, charts, and other information products that are on our website or that you receive through our email distribution service. However, if you use or reproduce any of our information products, you should use an acknowledgment, which includes the publication date, such as: "Source: U.S. Energy Information Administration (Oct 2008)."</t>
  </si>
  <si>
    <t>Operable electric generating plants in the US by energy source (nuclear) from the United States Energy Administration.</t>
  </si>
  <si>
    <t>United States|Environment|Energy|Nuclear Energy|Nuclear Energy Powerplant|Powerplant|Hazard|Infrastructure</t>
  </si>
  <si>
    <t>utility_name</t>
  </si>
  <si>
    <t>Vulnerability|Climate Change</t>
  </si>
  <si>
    <t>nuclear_power_plants.sd</t>
  </si>
  <si>
    <t>https://services7.arcgis.com/FGr1D95XCGALKXqM/arcgis/rest/services/ElectricPowerPlants/FeatureServer/6/query?where=1%3D1&amp;outFields=*&amp;outSR=4326&amp;f=json</t>
  </si>
  <si>
    <t>us_nuclear_power_plants</t>
  </si>
  <si>
    <t xml:space="preserve">OBJECTID|Utility_Name |Utility_ID |
Sector_Name |City |County |Zip |
Street_Address |PrimSource |Install_MW |Total_MW |Coal_MW |NG_MW |
Crude_MW |Hydro_MW |HydroPS_MW |
Nuclear_MW |Solar_MW|Wind_MW |
Source_Desc |Period |Latitude |Longitude |
StateName |Plant_Code |Plant_Name |
tech_desc |Source |Geo_MW |
Other_MW |Bio_MW |Bat_MW 
</t>
  </si>
  <si>
    <t>I updated the title a while ago and now it is not correct in server/portal. SD file needs update</t>
  </si>
  <si>
    <t>2018 Florida CDC Social Vulnerability Index (tracts)</t>
  </si>
  <si>
    <t>Center for Disease Control</t>
  </si>
  <si>
    <t>https://www.atsdr.cdc.gov/placeandhealth/svi/data_documentation_download.html</t>
  </si>
  <si>
    <t>CDC</t>
  </si>
  <si>
    <t>Florida</t>
  </si>
  <si>
    <t>tl_2018_12_tract</t>
  </si>
  <si>
    <t>Social vulnerability refers to the potential negative effects on communities caused by external stresses on human health. Such stresses include natural or human-caused disasters, or disease outbreaks. Reducing social vulnerability can decrease both human suffering and economic loss.
The CDC/ATSDR Social Vulnerability Index (CDC/ATSDR SVI) uses 16 U.S. census variables to help local officials identify communities that may need support before, during, or after disasters.</t>
  </si>
  <si>
    <t>Florida|CDC|Vulnerability|Social Vulnerability Index|Census Tracts|Public-Safety</t>
  </si>
  <si>
    <t>location</t>
  </si>
  <si>
    <t>spl_theme1|spl_theme2|spl_theme3|spl_theme4|spl_themes</t>
  </si>
  <si>
    <t>area_sqmi;Tract area in square miles;;float8;square miles|county;County name;;varchar;|e_age17;Persons aged 17 and younger estimate, 2014-2018 ACS;;int4;persons|e_age65;Persons aged 65 and older estimate, 2014-2018 ACS;;int4;persons|e_crowd;At household level (occupied housing units), more people than rooms estimate, 2014-2018 ACS;;int4;households|e_daypop;Adjunct variable - Estimated daytime population, LandScan 2018;;int4;persons|e_disabl;Civilian non-institutionalized population with a disability estimate, 2014-2018 ACS;;int4;persons|e_groupq;Persons in group quarters estimate, 2014-2018 ACS;;int4;persons|e_hh;Households estimate, 2014-2018 ACS;;int4;households|e_hu;Housing units estimate, 2014-2018 ACS;;int4;housing units|e_limeng;Persons (age 5+) who speak English "less than well" estimate, 2014-2018 ACS;;int4;persons|e_minrty;Minority (all persons except white, non-Hispanic) estimate, 2014-2018 ACS;;int4;persons|e_mobile;Mobile homes estimate, 2014-2018 ACS;;int4;mobile homes|e_munit;Housing in structures with 10 or more units estimate, 2014-2018 ACS;;int4;structures|e_nohsdp;Persons (age 25+) with no high school diploma estimate, 2014-2018 ACS;;int4;persons|e_noveh;Households with no vehicle available estimate, 2014-2018 ACS;;int4;households|e_pci;Per capita income estimate, 2014-2018 ACS;;int4;US dollars|e_pov;Persons below poverty estimate, 2014-2018 ACS;;int4;persons|e_sngpnt;Single parent household with children under 18 estimate, 2014-2018 ACS;;int4;households|e_totpop;Population estimate, 2014-2018 ACS;;int4;persons|e_unemp;Civilian (age 16+) unemployed estimate, 2014-2018 ACS;;int4;persons|e_uninsur;Adjunct variable - Uninsured in the total civilian non-institutionalized population estimate, 2014-2018 ACS;;int4;persons|ep_age17;Percentage of persons aged 17 and younger estimate, 2014-2018 ACS;;float8;percentage|ep_age65;Percentage of persons aged 65 and older estimate, 2014-2018 ACS;;float8;percentage|ep_crowd;Percentage of occupied housing units with more people than rooms estimate;;float8;percentage|ep_disabl;Percentage of civilian non-institutionalized population with a disability estimate, 2014-2018 ACS;;float8;percentage|ep_groupq;Percentage of persons in group quarters estimate, 2014-2018 ACS;;float8;percentage|ep_limeng;Percentage of persons (age 5+) who speak English "less than well" estimate, 2014-2018 ACS;;float8;percentage|ep_minrty;Percentage minority (all persons except white, non-Hispanic) estimate, 2014-2018 ACS;;float8;percentage|ep_mobile;Percentage of mobile homes estimate;;float8;percentage|ep_munit;Percentage of housing in structures with 10 or more units estimate;;float8;percentage|ep_nohsdp;Percentage of persons with no high school diploma (age 25+) estimate;;float8;percentage|ep_noveh;Percentage of households with no vehicle available estimate;;float8;percentage|ep_pci;Per capita income estimate, 2014-2018 ACS;;int4;US dollars|ep_pov;Percentage of persons below poverty estimate;;float8;percentage|ep_sngpnt;Percentage of single parent households with children under 18 estimate, 2014-2018 ACS;;float8;percentage|ep_unemp;Unemployment Rate estimate;;float8;percentage|ep_uninsur;Adjunct variable - Percentage uninsured in the total civilian non-institutionalized population estimate, 2014-2018 ACS;;float8;percentage|epl_age17;Percentile percentage of persons aged 17 and younger estimate;;float8;percentile|epl_age65;Percentile percentage of persons aged 65 and older estimate;;float8;percentile|epl_crowd;Percentile percentage households with more people than rooms estimate;;float8;percentile|epl_disabl;Percentile percentage of civilian non-institutionalized population with a disability estimate;;float8;percentile|epl_groupq;Percentile percentage of persons in group quarters estimate;;float8;percentile|epl_limeng;Percentile percentage of persons (age 5+) who speak English "less than well" estimate;;float8;percentile|epl_minrty;Percentile percentage minority (all persons except white, non-Hispanic) estimate;;float8;percentile|epl_mobile;Percentile percentage mobile homes estimate;;float8;percentile|epl_munit;Percentile percentage housing in structures with 10 or more units estimate;;float8;percentile|epl_nohsdp;Percentile Percentage of persons with no high school diploma (age 25+) estimate;;float8;percentile|epl_noveh;Percentile percentage households with no vehicle available estimate;;float8;percentile|epl_pci;Percentile per capita income estimate;;float8;percentile|epl_pov;Percentile Percentage of persons below poverty estimate;;float8;percentile|epl_sngpnt;Percentile percentage of single parent households with children under 18 estimate;;float8;percentile|epl_unemp;Percentile Percentage of civilian (age 16+) unemployed estimate;;float8;percentile|f_age17;Flag - the percentage of persons aged 17 and younger is in the 90th percentile (1 = yes, 0 = no);;boolean;|f_age65;Flag - the percentage of persons aged 65 and older is in the 90th percentile (1 = yes, 0 = no);;boolean;|f_crowd;Flag - the percentage of crowded households is in the 90th percentile (1 = yes, 0 = no);;boolean;|f_disabl;Flag - the percentage of persons with a disability is in the 90th percentile (1 = yes, 0 = no);;boolean;|f_groupq;Flag - the percentage of persons in institutionalize d group quarters is in the 90th percentile (1 = yes, 0 = no);;boolean;|f_limeng;Flag - the percentage those with limited English is in the 90th percentile (1 = yes, 0 = no);;boolean;|f_minrty;Flag - the percentage of minority is in the 90th percentile (1 = yes, 0 = no);;boolean;|f_mobile;Flag - the percentage of mobile homes is in the 90th percentile (1 = yes, 0 = no);;boolean;|f_munit;Flag - the percentage of households in multi-unit housing is in the 90th percentile (1 = yes, 0 = no);;boolean;|f_nohsdp;Flag - the percentage of persons with no high school diploma is in the 90th percentile (1 = yes, 0 = no);;boolean;|f_noveh;Flag - the percentage of households with no vehicles is in the 90th percentile (1 = yes, 0 = no);;boolean;|f_pci;Flag - per capita income is in the 90th percentile (1 = yes, 0 = no);;boolean;|f_pov;Flag - the percentage of persons in poverty is in the 90th percentile (1 = yes, 0 = no);;boolean;|f_sngpnt;Flag - the percentage of single parent households is in the 90th percentile (1 = yes, 0 = no);;boolean;|f_theme1;Sum of flags for Socioeconomic Status theme;;int4;|f_theme2;Sum of flags for Household Composition theme;;int4;|f_theme3;Sum of flags for Minority Status/Languag e theme;;int4;|f_theme4;Sum of flags for Housing Type/ Transportation theme;;int4;|f_total;Sum of flags for the four themes;;int4;|f_unemp;Flag - the percentage of civilian unemployed is in the 90th percentile (1 = yes, 0 = no);;boolean;|fips;FIPS code as STATE(2)COUNTY(3)CENSUSTRACT(6);;varchar;|location;Census tract name;;varchar;|m_age17;Persons aged 17 and younger estimate MOE, 2014-2018 ACS;;int4;persons|m_age65;Persons aged 65 and older estimate MOE, 2014-2018 ACS;;int4;persons|m_crowd;At household level (occupied housing units), more people than rooms estimate MOE, 2014-2018 ACS;;int4;housing units|m_disabl;Civilian non-institutionalized population with a disability estimate MOE, 2014-2018 ACS;;int4;persons|m_groupq;Persons in group quarters estimate MOE, 2014-2018 ACS;;int4;persons|m_hh;Households estimate MOE, 2014-2018 ACS;;int4;households|m_hu;Housing units estimate MOE, 2014-2018 ACS;;int4;housing units|m_limeng;Persons (age 5+) who speak English "less than well" estimate MOE, 2014-2018 ACS;;int4;persons|m_minrty;Minority (all persons except white, non-Hispanic) estimate MOE, 2014-2018 ACS;;int4;persons|m_mobile;Mobile homes estimate MOE, 2014-2018 ACS;;int4;mobile homes|m_munit;Housing in structures with 10 or more units estimate MOE, 2014- 2018 ACS;;int4;housing units|m_nohsdp;Persons (age 25+) with no high school diploma estimate MOE, 2014-2018 ACS;;int4;persons|m_noveh;Households with no vehicle available estimate MOE, 2014-2018 ACS;;int4;households|m_pci;Per capita income estimate MOE, 2014-2018 ACS;;int4;US dollars|m_pov;Persons below poverty estimate MOE, 2014-2018 ACS;;int4;persons|m_sngpnt;Single parent household with children under 18 estimate MOE, 2014-2018 ACS;;int4;households|m_totpop;Population estimate MOE, 2014-2018 ACS;;int4;persons|m_unemp;Civilian (age 16+) unemployed estimate MOE, 2014-2018 ACS;;int4;persons|m_uninsur;Adjunct variable - Uninsured in the total civilian non-institutionalized population estimate MOE, 2014-2018 ACS;;int4;persons|mp_age17;Percentage of persons aged 17 and younger estimate MOE, 2014-2018 ACS;;float8;percentage|mp_age65;Percentage of persons aged 65 and older estimate MOE, 2014-2018 ACS;;float8;percentage|mp_crowd;Percentage of occupied housing units with more people than rooms estimate MOE;;float8;percentage|mp_disabl;Percentage of civilian non-institutionalized population with a disability estimate MOE, 2014-2018 ACS;;float8;percentage|mp_groupq;Percentage of persons in group quarters estimate MOE, 2014-2018 ACS;;float8;percentage|mp_limeng;Percentage of persons (age 5+) who speak English "less than well" estimate MOE, 2014-2018 ACS;;float8;percentage|mp_minrty;Percentage minority (all persons except white, non-Hispanic) estimate MOE, 2014-2018 ACS;;float8;percentage|mp_mobile;Percentage of mobile homes estimate MOE;;float8;percentage|mp_munit;Percentage of housing in structures with 10 or more units estimate MOE;;float8;percentage|mp_nohsdp;Percentage of persons with no high school diploma (25+) estimate MOE;;float8;percentage|mp_noveh;Percentage of households with no vehicle available estimate MOE;;float8;percentage|mp_pci;Per capita income estimate MOE, 2014-2018 ACS;;int4;US dollars|mp_pov;Percentage of persons below poverty estimate MOE;;float8;percentage|mp_sngpnt;Percentage of single parent households with children under 18 estimate MOE, 2014-2018 ACS;;float8;percentage|mp_unemp;Unemployment Rate estimate MOE;;float8;percentage|mp_uninsur;Adjunct variable - Percentage uninsured in the total civilian non-institutionalized population estimate MOE, 2014-2018 ACS;;float8;percentage|rpl_theme1;Percentile ranking for Socioeconomic theme summary;;float8;percentile|rpl_theme2;Percentile ranking for Household Composition theme summary;;float8;percentile|rpl_theme3;Percentile ranking for Minority Status/Language theme;;float8;percentile|rpl_theme4;Percentile ranking for Housing Type/Transportation theme;;float8;percentile|rpl_themes;Overall percentile ranking;;float8;percentile|spl_theme1;Sum of series for Socioeconomic theme;;float8;svi index|spl_theme2;Sum of series for Household Composition theme;;float8;svi index|spl_theme3;Sum of series for Minority Status/Languag e theme;;float8;svi index|spl_theme4;Sum of series for Housing Type/ Transportation theme;;float8;svi index|spl_themes;Sum of series themes;;float8;svi index|st;State FIPS code;;varchar;|st_abbr;State abbreviation;;varchar;|state;State name;;varchar;|stcnty;State and county FIPS code as STATE(2)COUNTY(3);;varchar;</t>
  </si>
  <si>
    <t>Health Outcomes|Little River Climate Resilience|Miami-Dade Climate Resilience</t>
  </si>
  <si>
    <t>https://svi.cdc.gov/Documents/Data/2018/db/states/Florida.zip</t>
  </si>
  <si>
    <t>fl_2018_svi_tract|SVI2018_FLORIDA_tract</t>
  </si>
  <si>
    <t>fl_2018_svi_tract</t>
  </si>
  <si>
    <t>gdb</t>
  </si>
  <si>
    <t>perhaps change table name to standard format fl_2018_svi_tract</t>
  </si>
  <si>
    <t>2020 Florida CDC Social Vulnerability Index (tracts)</t>
  </si>
  <si>
    <t>area_sqmi;Tract area in square miles;ALAND * 3.86102e-7;float8;square miles|county;County name;NAME;varchar;;|e_afam;Adjunct variable - Black/African American, not Hispanic or Latino persons estimate, 2016-2020 ACS;DP05_0078E;int4;persons|e_age17;Persons aged 17 and younger estimate, 2016-2020 ACS;B09001_001E;int4;persons|e_age65;Persons aged 65 and older estimate, 2016-2020 ACS;S0101_C01_030E;int4;persons|e_aian;Adjunct variable - American Indian or Alaska Native, not Hispanic or Latino persons estimate, 2016-2020 ACS;DP05_0079E;int4;persons|e_asian;Adjunct variable - Asian, not Hispanic or Latino persons estimate, 2016-2020 ACS;DP05_0080E;int4;persons|e_crowd;At household level (occupied housing units), more people than rooms estimate, 2016-2020 ACS;DP04_0078E + DP04_0079E;int4;housing units|e_daypop;Adjunct variable - Estimated daytime population, LandScan 2020;;int4;persons|e_disabl;Civilian noninstitutionalized population with a disability estimate, 2016-2020 ACS;DP02_0072E;int4;persons|e_groupq;Persons in group quarters estimate, 2016-2020 ACS;B26001_001E;int4;persons|e_hburd;Housing cost-burdened occupied housing units with annual income less than $75,000 (30%+ of income spent on housing costs) estimate, 2016-2020 ACS;S2503_C01_028E + S2503_C01_032E + S2503_C01_036E + S2503_C01_040E;int4;housing units|e_hh;Households estimate, 2016-2020 ACS;DP02_0001E;int4;households|e_hisp;Adjunct variable - Hispanic or Latino persons estimate, 2016-2020 ACS;DP05_0071E;int4;persons|e_hu;Housing units estimate, 2016-2020 ACS;DP04_0001E;int4;housing units|e_limeng;Persons (age 5+) who speak English "less than well" estimate, 2016-2020 ACS;B16005_007E + B16005_008E + B16005_012E + B16005_013E + B16005_017E + B16005_018E + B16005_022E + B16005_023E + B16005_029E + B16005_030E + B16005_034E + B16005_035E + B16005_039E + B16005_040E + B16005_044E + B16005_045E;int4;persons|e_minrty;Minority (Hispanic or Latino (of any race) -- Black and African American, Not Hispanic or Latino -- American Indian and Alaska Native, Not Hispanic or Latino -- Asian, Not Hispanic or Latino -- Native Hawaiian and Other Pacific Islander, Not Hispanic or Latino -- Two or More Races, Not Hispanic or Latino -- Other Races, Not Hispanic or Latino) estimate, 2016-2020 ACS;DP05_0071E + DP05_0078E + DP05_0079E + DP05_0080E + DP05_0081E + DP05_0082E + DP05_0083E;int4;persons|e_mobile;Mobile homes estimate, 2016-2020 ACS;DP04_0014E;int4;mobile homes|e_munit;Housing in structures with 10 or more units estimate, 2016-2020 ACS;DP04_0012E + DP04_0013E;int4;structures|e_nhpi;Adjunct variable - Native Hawaiian or Other Pacific Islander, not Hispanic or Latino persons estimate, 2016-2020 ACS;DP05_0081E;int4;persons|e_nohsdp;Persons (age 25+) with no high school diploma estimate, 2016-2020 ACS;B06009_002E;int4;persons|e_noint;Adjunct variable - Households without a computer with a broadband Internet subscription estimate, 2016-2020 ACS;S2802_C01_001E - S2802_C02_001E;int4;households|e_noveh;Households with no vehicle available estimate, 2016-2020 ACS;DP04_0058E;int4;households|e_otherrace;Adjunct variable - Some other race, not Hispanic or Latino persons estimate, 2016-2020 ACS;DP05_0082E;int4;persons|e_pov150;Persons below 150% poverty estimate, 2016-2020 ACS;S1701_C01_040E;int4;households|e_sngpnt;Single-parent household with children under 18 estimate, 2016-2020 ACS;B11012_010E + B11012_015E;int4;persons|e_totpop;Population estimate, 2016-2020 ACS;S0601_C01_001E;int4;persons|e_twomore;Adjunct variable - Two or more races, not Hispanic or Latino persons estimate, 2016-2020 ACS;DP05_0083E;int4;persons|e_unemp;Civilian (age 16+) unemployed estimate, 2016-2020 ACS;DP03_0005E;int4;persons|e_uninsur;Uninsured in the total civilian noninstitutionalized population estimate, 2016-2020 ACS;S2701_C04_001E;int4;persons|ep_afam;Adjunct variable - Percentage of Black/African American, not Hispanic or Latino persons estimate, 2016-2020 ACS;DP05_0078PE;float8;percent|ep_age17;Percentage of persons aged 17 and younger estimate, 2016-2020 ACS;(E_AGE17 / E_TOTPOP) * 100;float8;percent|ep_age65;Percentage of persons aged 65 and older estimate, 2016-2020 ACS;S0101_C02_030E;float8;percent|ep_aian;Adjunct variable - Percentage of American Indian or Alaska Native, not Hispanic or Latino persons estimate, 2016-2020 ACS;DP05_0079PE;float8;percent|ep_asian;Adjunct variable - Percentage of Asian, not Hispanic or Latino persons estimate, 2016-2020 ACS;DP05_0080PE;float8;percent|ep_crowd;Percentage of occupied housing units with more people than rooms estimate;(E_CROWD / DP04_0002E) * 100;float8;percent|ep_disabl;Percentage of civilian noninstitutionalized population with a disability estimate, 2016-2020 ACS;DP02_0072PE;float8;percent|ep_groupq;Percentage of persons in group quarters estimate, 2016-2020 ACS;(E_GROUPQ / E_TOTPOP) * 100;float8;percent|ep_hburd;Percentage of housing cost-burdened occupied housing units with annual income less than $75,000 (30%+ of income spent on housing costs) estimate, 2016-2020 ACS estimate, 2016-2020 ACS;(E_HBURD / S2503_C01_001E) * 100;float8;percent|ep_hisp;Adjunct variable - Percentage of Hispanic or Latino persons estimate, 2016-2020 ACS;DP05_0071PE;float8;percent|ep_limeng;Percentage of persons (age 5+) who speak English "less than well" estimate, 2016-2020 ACS;(E_LIMENG / B16005_001E) * 100;float8;percent|ep_minrty;Percentage minority (Hispanic or Latino (of any race) -- Black and African American, Not Hispanic or Latino -- American Indian and Alaska Native, Not Hispanic or Latino -- Asian, Not Hispanic or Latino -- Native Hawaiian and Other Pacific Islander, Not Hispanic or Latino -- Two or More Races, Not Hispanic or Latino -- Other Races, Not Hispanic or Latino) estimate, 2016-2020 ACS;(E_MINRTY / E_TOTPOP) * 100;float8;percent|ep_mobile;Percentage of mobile homes estimate;DP04_0014PE;float8;percent|ep_munit;Percentage of housing in structures with 10 or more units estimate;(E_MUNIT / E_HU) * 100;float8;percent|ep_nhpi;Adjunct variable - Percentage of Native Hawaiian or Other Pacific Islander, not Hispanic or Latino persons estimate, 2016-2020 ACS;DP05_0081PE;float8;percent|ep_nohsdp;Percentage of persons with no high school diploma (age 25+) estimate;S0601_C01_033E;float8;percent|ep_noint;Adjunct variable - Percentage of households without a computer with a broadband Internet subscription estimate, 2016-2020 ACS;(E_NOINT / S2802_C01_001E) * 100 ;float8;percent|ep_noveh;Percentage of households with no vehicle available estimate;DP04_0058PE;float8;percent|ep_otherrace;Adjunct variable - Percentage of some other race, not Hispanic or Latino persons estimate, 2016-2020 ACS;DP05_0082PE;float8;percent|ep_pov150;Percentage of persons below 150% poverty estimate;(E_POV150 / S1701_C01_001E) * 100;float8;percent|ep_sngpnt;Percentage of single-parent households with children under 18 estimate, 2016-2020 ACS;(E_SNGPNT/E_HH) * 100;float8;percent|ep_twomore;Adjunct variable - Percentage of two or more races, not Hispanic or Latino persons estimate, 2016-2020 ACS;DP05_0083PE;float8;percent|ep_unemp;Unemployment Rate estimate;DP03_0009PE;float8;percent|ep_uninsur;Percentage uninsured in the total civilian noninstitutionalized population estimate, 2016-2020 ACS;S2701_C05_001E;float8;percent|epl_age17;Percentile percentage of persons aged 17 and younger estimate;In Excel: PERCENTRANK.INC on EP_AGE17 array with 4 significant digits;float8;percentile|epl_age65;Percentile percentage of persons aged 65 and older estimate;In Excel: PERCENTRANK.INC on EP_AGE65 array with 4 significant digits;float8;percentile|epl_crowd;Percentile percentage households with more people than rooms estimate;In Excel: PERCENTRANK.INC on EP_CROWD array with 4 significant digits;float8;percentile|epl_disabl;Percentile percentage of civilian noninstitutionalized population with a disability estimate;In Excel: PERCENTRANK.INC on EP_DISABL array with 4 significant digits;float8;percentile|epl_groupq;Percentile percentage of persons in group quarters estimate;In Excel: PERCENTRANK.INC on EP_GROUPQ array with 4 significant digits;float8;percentile|epl_hburd;Percentile percentage of housing cost-burdened occupied housing units estimate;In Excel: PERCENTRANK.INC on EP_HBURD array with 4 significant digits;float8;percentile|epl_limeng;Percentile percentage of persons (age 5+) who speak English "less than well" estimate;In Excel: PERCENTRANK.INC on EP_LIMENG array with 4 significant digits;float8;percentile|epl_minrty;Percentile percentage minority (Hispanic or Latino (of any race) -- Black and African American, Not Hispanic or Latino -- American Indian and Alaska Native, Not Hispanic or Latino -- Asian, Not Hispanic or Latino -- Native Hawaiian and Other Pacific Islander, Not Hispanic or Latino -- Two or More Races, Not Hispanic or Latino -- Other Races, Not Hispanic or Latino) estimate;In Excel: PERCENTRANK.INC on EP_MINRTY array with 4 significant digits;float8;percentile|epl_mobile;Percentile percentage mobile homes estimate;In Excel: PERCENTRANK.INC on EP_MOBILE array with 4 significant digits;float8;percentile|epl_munit;Percentile percentage housing in structures with 10 or more units estimate;In Excel: PERCENTRANK.INC on EP_MUNIT array with 4 significant digits;float8;percentile|epl_nohsdp;Percentile percentage of persons with no high school diploma (age 25+) estimate;In Excel: PERCENTRANK.INC on EP_NOHSDP array with 4 significant digits;float8;percentile|epl_noveh;Percentile percentage households with no vehicle available estimate;In Excel: PERCENTRANK.INC on EP_NOVEH array with 4 significant digits;float8;percentile|epl_pov150;Percentile percentage of persons below 150% poverty estimate;In Excel: PERCENTRANK.INC on EP_POV150 array with 4 significant digits;float8;percentile|epl_sngpnt;Percentile percentage of single-parent households with children under 18 estimate;In Excel: PERCENTRANK.INC on EP_SNGPNT array with 4 significant digits;float8;percentile|epl_unemp;Percentile percentage of civilian (age 16+) unemployed estimate;In Excel: PERCENTRANK.INC on EP_UNEMP array with 4 significant digits;float8;percentile|epl_uninsur;Percentile percentage of uninsured estimate;In Excel: PERCENTRANK.INC on EP_UNINSUR array with 4 significant digits;float8;percentile|f_age17;Flag - the percentage of persons aged 17 and younger is in the 90th percentile (1 = yes, 0 = no) ;EPL_AGE17 &gt;= 0.90;boolean;;|f_age65;Flag - the percentage of persons aged 65 and older is in the 90th percentile (1 = yes, 0 = no) ;EPL_AGE65 &gt;= 0.90;boolean;;|f_crowd;Flag - the percentage of crowded households is in the 90th percentile (1 = yes, 0 = no);EPL_CROWD &gt;= 0.90;boolean;;|f_disabl;Flag - the percentage of persons with a disability is in the 90th percentile (1 = yes, 0 = no) ;EPL_DISABL &gt;= 0.90;boolean;;|f_groupq;Flag - the percentage of persons in group quarters is in the 90th percentile (1 = yes, 0 = no) ;EPL_GROUPQ &gt;= 0.90;boolean;;|f_hburd;Flag - the percentage of housing cost-burdened occupied housing units is in the 90th percentile (1 = yes, 0 = no);EPL_HBURD &gt;= 0.90;boolean;;|f_limeng;Flag - the percentage those with limited English is in the 90th percentile (1 = yes, 0 = no) ;EPL_LIMENG &gt;= 0.90;boolean;;|f_minrty;Flag - the percentage of minority is in the 90th percentile (1 = yes, 0 = no);EPL_MINRTY &gt;= 0.90;boolean;;|f_mobile;Flag - the percentage of mobile homes is in the 90th percentile (1 = yes, 0 = no);EPL_MOBILE &gt;= 0.90;boolean;;|f_munit;Flag - the percentage of households in multi-unit housing is in the 90th percentile (1 = yes, 0 = no);EPL_MUNIT &gt;= 0.90;boolean;;|f_nohsdp;Flag - the percentage of persons with no high school diploma is in the 90th percentile (1 = yes, 0 = no) ;EPL_NOHSDP &gt;= 0.90;boolean;;|f_noveh;Flag - the percentage of households with no vehicles is in the 90th percentile (1 = yes, 0 = no) ;EPL_NOVEH &gt;= 0.90;boolean;;|f_pov150;Flag - the percentage of persons below 150% poverty is in the 90th percentile (1 = yes, 0 = no);EPL_POV150 &gt;= 0.90;boolean;;|f_sngpnt;Flag - the percentage of single-parent households is in the 90th percentile (1 = yes, 0 = no);EPL_SNGPNT &gt;= 0.90;boolean;;|f_theme1;Sum of flags for Socioeconomic Status theme;F_POV150 + F_UNEMP + F_HBURD + F_NOHSDP + F_UNINSUR;int4;;|f_theme2;Sum of flags for Household Characteristics theme;F_AGE65 + F_AGE17 + F_DISABL + F_SNGPNT + F_LIMENG;int4;;|f_theme3;Sum of flags for Racial and Ethnic Minority Status theme;F_MINRTY;int4;;|f_theme4;Sum of flags for Housing Type/ Transportation theme;F_MUNIT + F_MOBILE + F_CROWD + F_NOVEH + F_GROUPQ;int4;;|f_total;Sum of flags for the four themes;F_THEME1 + F_THEME2 + F_THEME3 + F_THEME4;int4;;|f_unemp;Flag - the percentage of civilian unemployed is in the 90th percentile (1 = yes, 0 = no) ;EPL_UNEMP &gt;= 0.90;boolean;;|f_uninsur;Flag - the percentage of uninsured is in the 90th percentile (1 = yes, 0 = no) ;EPL_UNINSUR &gt;= 0.90;boolean;;|fips;Tract-level FIPS code;GEO_ID;varchar;;|location;Text description of tract, county, state;NAME;varchar;;|m_afam;Adjunct variable - Black/African American, not Hispanic or Latino persons estimate MOE, 2016-2020 ACS;DP05_0078M;float8;moe|m_age17;Persons aged 17 and younger estimate MOE, 2016-2020 ACS;B09001_001M;float8;moe|m_age65;Persons aged 65 and older estimate MOE, 2016-2020 ACS;S0101_C01_030M;float8;moe|m_aian;Adjunct variable - American Indian or Alaska Native, not Hispanic or Latino persons estimate MOE, 2016-2020 ACS;DP05_0079M;float8;moe|m_asian;Adjunct variable - Asian, not Hispanic or Latino persons estimate MOE, 2016-2020 ACS;DP05_0080M;float8;moe|m_crowd;At household level (occupied housing units), more people than rooms estimate MOE, 2016-2020 ACS;SQRT (DP04_0078M ^2 + DP04_0079M ^2);float8;moe|m_disabl;Civilian noninstitutionalized population with a disability estimate MOE, 2016-2020 ACS;DP02_0072M;float8;moe|m_groupq;Persons in group quarters estimate MOE, 2016-2020 ACS;B26001_001M;float8;moe|m_hburd;Housing cost-burdened occupied housing units with annual income less than $75,000 (30%+ of income spent on housing costs) estimate MOE, 2016-2020 ACS;SQRT (S2503_C01_028M ^2 + S2503_C01_032M ^2 + S2503_C01_036M ^2 + S2503_C01_040M ^2) ;float8;moe|m_hh;Households estimate MOE, 2016-2020 ACS;DP02_0001M;float8;moe|m_hisp;Adjunct variable - Hispanic or Latino persons estimate MOE, 2016-2020 ACS;DP05_0071M;float8;moe|m_hu;Housing units estimate MOE, 2016-2020 ACS;DP04_0001M;float8;moe|m_limeng;Persons (age 5+) who speak English "less than well" estimate MOE, 2016-2020 ACS;SQRT (B16005_007M ^2 + B16005_008M ^2 + B16005_012M ^2 + B16005_013M ^2 + B16005_017M ^2 + B16005_018M ^2 + B16005_022M ^2 + B16005_023M ^2 + B16005_029M ^2 + B16005_030M ^2 + B16005_034M ^2 + B16005_035M ^2 + B16005_039M ^2 + B16005_040M ^2 + B16005_044M ^2 + B16005_045M ^2);float8;moe|m_minrty;Minority (Hispanic or Latino (of any race) -- Black and African American, Not Hispanic or Latino -- American Indian and Alaska Native, Not Hispanic or Latino -- Asian, Not Hispanic or Latino -- Native Hawaiian and Other Pacific Islander, Not Hispanic or Latino -- Two or More Races, Not Hispanic or Latino -- Other Races, Not Hispanic or Latino) estimate MOE, 2016-2020 ACS;SQRT (DP05_0071M ^2 + DP05_0078M ^2 + DP05_0079M ^2 + DP05_0080M ^2 + DP05_0081M ^2 + DP05_0082M ^2 + DP05_0083M ^2) ;float8;moe|m_mobile;Mobile homes estimate MOE, 2016-2020 ACS;DP04_0014M;float8;moe|m_munit;Housing in structures with 10 or more units estimate MOE, 2016-2020 ACS;SQRT (DP04_0012M ^2 + DP04_0013M ^2) ;float8;moe|m_nhpi;Adjunct variable - Native Hawaiian or Other Pacific Islander, not Hispanic or Latino persons estimate MOE, 2016-2020 ACS;DP05_0081M;float8;moe|m_nohsdp;Persons (age 25+) with no high school diploma estimate MOE, 2016-2020 ACS;B06009_002M;float8;moe|m_noint;Adjunct variable - Households without a computer with a broadband Internet subscription estimate MOE, 2016-2020 ACS;SQRT (S2802_C01_001M ^2 - S2802_C02_001M ^2);float8;moe|m_noveh;Households with no vehicle available estimate MOE, 2016-2020 ACS;DP04_0058M;float8;moe|m_otherrace;Adjunct variable - Some other race, not Hispanic or Latino persons estimate MOE, 2016-2020 ACS;DP05_0082M;float8;moe|m_pov150;Persons below 150% poverty estimate MOE, 2016-2020 ACS;S1701_C01_040M;float8;moe|m_sngpnt;Single-parent household with children under 18 estimate MOE, 2016-2020 ACS;SQRT (B11012_010M ^2 + B11012_015M ^2) ;float8;moe|m_totpop;Population estimate MOE, 2016-2020 ACS;S0601_C01_001M;float8;moe|m_twomore;Adjunct variable - Two or more races, not Hispanic or Latino persons estimate MOE, 2016-2020 ACS;DP05_0083M;float8;moe|m_unemp;Civilian (age 16+) unemployed estimate MOE, 2016-2020 ACS;DP03_0005M;float8;moe|m_uninsur;Uninsured in the total civilian noninstitutionalized population estimate MOE, 2016-2020 ACS;S2701_C04_001M;float8;moe|mp_afam;Adjunct variable - Percentage of Black/African American, not Hispanic or Latino persons estimate MOE, 2016-2020 ACS;DP05_0078PM;float8;moe|mp_age17;Percentage of persons aged 17 and younger estimate MOE, 2016-2020 ACS;((SQRT (M_AGE17^2 - ((EP_AGE17 / 100)^2 * M_TOTPOP^2))) / E_TOTPOP) * 100;float8;moe|mp_age65;Percentage of persons aged 65 and older estimate MOE, 2016-2020 ACS;S0101_C02_030M;float8;moe|mp_aian;Adjunct variable - Percentage of American Indian or Alaska Native, not Hispanic or Latino persons estimate MOE, 2016-2020 ACS;DP05_0079PM;float8;moe|mp_asian;Adjunct variable - Percentage of Asian, not Hispanic or Latino persons estimate MOE, 2016-2020 ACS;DP05_0080PM;float8;moe|mp_crowd;Percentage of occupied housing units with more people than rooms estimate MOE;((SQRT (M_CROWD^2 - ((EP_CROWD / 100)^2 * DP04_0002M ^2))) / DP04_0002E) * 100;float8;moe|mp_disabl;Percentage of civilian noninstitutionalized population with a disability estimate MOE, 2016-2020 ACS;DP02_0072PM;float8;moe|mp_groupq;Percentage of persons in group quarters estimate MOE, 2016-2020 ACS;((SQRT (M_GROUPQ^2 - ((EP_GROUPQ / 100)^2 * M_TOTPOP^2))) / E_TOTPOP) * 100;float8;moe|mp_hburd;Percentage of housing cost-burdened occupied housing units with annual income less than $75,000 (30%+ of income spent on housing costs) estimate MOE, 2016-2020 ACS;((SQRT (M_HBURD^2 - ((EP_HBURD / 100)^2 * S2503_C01_001M ^2))) / S2503_C01_001E) * 100;float8;moe|mp_hisp;Adjunct variable - Percentage of Hispanic or Latino persons estimate MOE, 2016-2020 ACS;DP05_0071PM;float8;moe|mp_limeng;Percentage of persons (age 5+) who speak English "less than well" estimate MOE, 2016-2020 ACS;((SQRT (M_LIMENG^2 - ((EP_LIMENG / 100)^2 * B16005_001M ^2))) / B16005_001E) * 100;float8;moe|mp_minrty;Percentage minority (Hispanic or Latino (of any race) -- Black and African American, Not Hispanic or Latino -- American Indian and Alaska Native, Not Hispanic or Latino -- Asian, Not Hispanic or Latino -- Native Hawaiian and Other Pacific Islander, Not Hispanic or Latino -- Two or More Races, Not Hispanic or Latino -- Other Races, Not Hispanic or Latino) estimate MOE, 2016-2020 ACS;((SQRT (M_MINRTY^2 - ((EP_MINRTY / 100)^2 * M_TOTPOP^2))) / E_TOTPOP) * 100;float8;moe|mp_mobile;Percentage of mobile homes estimate MOE;DP04_0014PM;float8;moe|mp_munit;Percentage of housing in structures with 10 or more units estimate MOE;((SQRT (M_MUNIT^2 - ((EP_MUNIT / 100)^2 * M_HU^2))) / E_HU) * 100;float8;moe|mp_nhpi;Adjunct variable - Percentage of Native Hawaiian or Other Pacific Islander, not Hispanic or Latino persons estimate MOE, 2016-2020 ACS;DP05_0081PM;float8;moe|mp_nohsdp;Percentage of persons with no high school diploma (25+) estimate MOE;S0601_C01_033M;float8;moe|mp_noint;Adjunct variable - Percentage of households without a computer with a broadband Internet subscription estimate MOE, 2016-2020 ACS;((SQRT (M_NOINT^2 - ((EP_NOINT / 100)^2 * S2802_C01_001M^2))) / S2802_C01_001M) * 100;float8;moe|mp_noveh;Percentage of households with no vehicle available estimate MOE;DP04_0058PM;float8;moe|mp_otherrace;Adjunct variable - Percentage of some other race, not Hispanic or Latino persons estimate MOE, 2016-2020 ACS;DP05_0082PM;float8;moe|mp_pov150;Percentage of persons below 150% poverty estimate MOE;((SQRT(M_POV150^2-((EP_POV150 / 100)^2 * S1701_C01_001M ^2))) / S1701_C01_001E) * 100;float8;moe|mp_sngpnt;Percentage of single-parent households with children under 18 estimate MOE, 2016-2020 ACS;((SQRT (M_SNGPNT^2 - ((EP_SNGPNT / 100)^2 * M_HH^2))) / E_HH) * 100;float8;moe|mp_twomore;Adjunct variable - Percentage of two or more races, not Hispanic or Latino persons estimate MOE, 2016-2020 ACS;DP05_0083PM;float8;moe|mp_unemp;Unemployment Rate estimate MOE;DP03_0009PM;float8;moe|mp_uninsur;Percentage uninsured in the total civilian noninstitutionalized population estimate MOE, 2016-2020 ACS;S2701_C05_001M;float8;moe|rpl_theme1;Percentile ranking for Socioeconomic Status theme summary;In Excel: PERCENTRANK.INC on SPL_THEME1 array with 4 significant digits;float8;moe|rpl_theme2;Percentile ranking for Household Characteristics theme summary;In Excel: PERCENTRANK.INC on SPL_THEME2 array with 4 significant digits;float8;percentile|rpl_theme3;Percentile ranking for Racial and Ethnic Minority Status theme;In Excel: PERCENTRANK.INC on SPL_THEME3 array with 4 significant digits;float8;percentile|rpl_theme4;Percentile ranking for Housing Type/ Transportation theme;In Excel: PERCENTRANK.INC on SPL_THEME4 array with 4 significant digits;float8;percentile|rpl_themes;Overall percentile ranking;In Excel: PERCENTRANK.INC on SPL_THEMES array with 4 significant digits;float8;percentile|spl_theme1;Sum of series for Socioeconomic Status theme;EPL_POV150 + EPL_UNEMP + EPL_HBURD + EPL_NOHSDP + EPL_UNINSUR;float8;svi index|spl_theme2;Sum of series for Household Characteristics theme;EPL_AGE65 + EPL_AGE17 + EPL_DISABL + EPL_SNGPNT + EPL_LIMENG;float8;svi index|spl_theme3;Sum of series for Racial and Ethnic Minority Status theme;EPL_MINRTY;float8;svi index|spl_theme4;Sum of series for Housing Type/ Transportation theme;EPL_MUNIT + EPL_MOBIL + EPL_CROWD + EPL_NOVEH + EPL_GROUPQ;float8;svi index|spl_themes;Sum of series themes;SPL_THEME1 + SPL_THEME2 + SPL_THEME3 + SPL_THEME4;float8;svi index|st;State-level FIPS code;FIPS;varchar;;|st_abbr;State abbreviation;N/A Joined from Esri state boundary shapefile;varchar;;|state;State name;NAME;varchar;;|stcnty;County-level FIPS code;FIPS;varchar;;</t>
  </si>
  <si>
    <t>https://svi.cdc.gov/Documents/Data/2020/db/states/Florida.zip</t>
  </si>
  <si>
    <t>fl_2020_svi_tract|SVI2020_FLORIDA_tract</t>
  </si>
  <si>
    <t>fl_2020_svi_tract</t>
  </si>
  <si>
    <t>2020 Florida CDC Social Vulnerability Index (counties)</t>
  </si>
  <si>
    <t>Florida|CDC|Vulnerability|Social Vulnerability Index|Counties|Public-Safety</t>
  </si>
  <si>
    <t>Health Outcomes</t>
  </si>
  <si>
    <t>https://svi.cdc.gov/Documents/Data/2020/db/states_counties/Florida_county.zip</t>
  </si>
  <si>
    <t>fl_2018_svi_county|florida_2018_SVI_county</t>
  </si>
  <si>
    <t>fl_2018_svi_county</t>
  </si>
  <si>
    <t>US Solar Energy</t>
  </si>
  <si>
    <t>U.S. Energy Information Administration (EIA)</t>
  </si>
  <si>
    <t>https://atlas.eia.gov/datasets/eia::solar-2/about</t>
  </si>
  <si>
    <t>Esri</t>
  </si>
  <si>
    <t>Operable electric generating plants in the US by energy source (solar)</t>
  </si>
  <si>
    <t>United States|Environment|Energy|Solar Energy|Clean-Energy|Infrastructure</t>
  </si>
  <si>
    <t>https://services7.arcgis.com/FGr1D95XCGALKXqM/arcgis/rest/services/ElectricPowerPlants/FeatureServer/9/query?where=1%3D1&amp;outFields=*&amp;outSR=4326&amp;f=json</t>
  </si>
  <si>
    <t>us_solar_energy</t>
  </si>
  <si>
    <t>US Natural Gas Energy</t>
  </si>
  <si>
    <t>https://atlas.eia.gov/datasets/eia::natural-gas-1/about</t>
  </si>
  <si>
    <t>Operable electric generating plants in the US by energy source (natural gas)</t>
  </si>
  <si>
    <t>United States|Environment|Energy|Natural Gas Energy|Powerplant|Infrastructure</t>
  </si>
  <si>
    <t>https://services7.arcgis.com/FGr1D95XCGALKXqM/arcgis/rest/services/ElectricPowerPlants/FeatureServer/5/query?where=1%3D1&amp;outFields=*&amp;outSR=4326&amp;f=json</t>
  </si>
  <si>
    <t>us_natural_gas_energy</t>
  </si>
  <si>
    <t>US Biomass Energy</t>
  </si>
  <si>
    <t>https://atlas.eia.gov/datasets/eia::biomass-2/about</t>
  </si>
  <si>
    <t>Operable electric generating plants in the US by energy source (biomass)</t>
  </si>
  <si>
    <t>United States|Environment|Energy|Biomass Energy|Powerplant|Infrastructure</t>
  </si>
  <si>
    <t>https://services7.arcgis.com/FGr1D95XCGALKXqM/arcgis/rest/services/ElectricPowerPlants/FeatureServer/1/query?where=1%3D1&amp;outFields=*&amp;outSR=4326&amp;f=json</t>
  </si>
  <si>
    <t>us_biomass_power_plants</t>
  </si>
  <si>
    <t>Florida Superfund Waste Cleanup Sites</t>
  </si>
  <si>
    <t>Florida Department of Environmental Protection and Division of Waste Management</t>
  </si>
  <si>
    <t>https://geodata.dep.state.fl.us/datasets/FDEP::florida-superfund-waste-cleanup-sites/about</t>
  </si>
  <si>
    <t>FDEP Open Data Administrator</t>
  </si>
  <si>
    <t>Point feature class of the superfund sites in Florida from the National Priority List (NPL).</t>
  </si>
  <si>
    <t>Florida|Superfund Waste Cleanup Site|Safety|Public Health|Pollution|Contamination|Superfund</t>
  </si>
  <si>
    <t>program</t>
  </si>
  <si>
    <t>eric_id|name|address|city|county|district|program|status|manager</t>
  </si>
  <si>
    <t>https://ca.dep.state.fl.us/arcgis/rest/services/OpenData/CLEANUP_SP/MapServer/1/query?where=1%3D1&amp;outFields=*&amp;outSR=4326&amp;f=json</t>
  </si>
  <si>
    <t>fl_superfund_waste_cleanup_sites</t>
  </si>
  <si>
    <t>ERIC_ID |NAME|ADDRESS|
CITY |COUNTY|DISTRICT|PROGRAM |STATUS |MANAGER|LAT_DD|LAT_MM |LAT_SS |LONG_DD|LONG_MM|LONG_SS |DATUM|HAZ_ARC_ID |DOCUMENTS |OBJECTID |GEOMETRY</t>
  </si>
  <si>
    <t>Miami-Dade Superfund Sites</t>
  </si>
  <si>
    <t>Miami-Dade County-RER/DERM</t>
  </si>
  <si>
    <t>https://gis-mdc.opendata.arcgis.com/datasets/MDC::super-fund-site/about</t>
  </si>
  <si>
    <t>A point class of the superfund sites within Miami-Dade County.</t>
  </si>
  <si>
    <t>Florida|Miami-Dade County|MDC|Environment|Health|Safety|Pollution|Contamination|Clean-Up Site|Superfund|Superfund Site|Hazard|Public-Safety</t>
  </si>
  <si>
    <t>name|usepaid|address|dermpermit|folio|weblink</t>
  </si>
  <si>
    <t>DVMT|Vulnerability|Health Outcomes</t>
  </si>
  <si>
    <t>mdc_superfund_site.sd</t>
  </si>
  <si>
    <t>https://services.arcgis.com/8Pc9XBTAsYuxx9Ny/arcgis/rest/services/SuperFundSite_gdb/FeatureServer/0/query?where=1%3D1&amp;outFields=*&amp;outSR=4326&amp;f=json</t>
  </si>
  <si>
    <t>mdc_superfund_site</t>
  </si>
  <si>
    <t xml:space="preserve">OBJECTID|NAME|USEPAID|ADDRESS|DERMPERMIT|FOLIO |WEBLIN|LAT |LON |POINT_X|POINT_Y </t>
  </si>
  <si>
    <t>Miami-Dade Brownfield Sites</t>
  </si>
  <si>
    <t>Miami-Dade County-DERM</t>
  </si>
  <si>
    <t>https://gis-mdc.opendata.arcgis.com/datasets/MDC::brownfield/about</t>
  </si>
  <si>
    <t>A polygon feature class of the brownfield areas within Miami-Dade County</t>
  </si>
  <si>
    <t>Florida|Miami-Dade County|MDC|Environment|Health|Safety|Pollution|Contamination|Clean-Up Site|Brownfield|Brownfield Site|Hazard|Public-Safety</t>
  </si>
  <si>
    <t>sitename</t>
  </si>
  <si>
    <t>name|areaid|siteid|sitename|jurisdtn|acre|maplegion</t>
  </si>
  <si>
    <t>mdc_brownfield_sites.sd</t>
  </si>
  <si>
    <t>https://services.arcgis.com/8Pc9XBTAsYuxx9Ny/arcgis/rest/services/Brownfield_gdb/FeatureServer/0/query?where=1%3D1&amp;outFields=*&amp;outSR=4326&amp;f=json</t>
  </si>
  <si>
    <t>mdc_brownfield_site</t>
  </si>
  <si>
    <t xml:space="preserve">OBJECTID|NAME|AREAID|SITEID|SITENAME |JURISDTN|ACRE |MAPLEGION |GlobalID|Shape--Area|Shape--Length </t>
  </si>
  <si>
    <t>Miami-Dade Flood Hazard (FEMA)</t>
  </si>
  <si>
    <t>Miami-Dade County-FEMA</t>
  </si>
  <si>
    <t>https://gis-mdc.opendata.arcgis.com/datasets/MDC::fema-flood-zone/about</t>
  </si>
  <si>
    <t>A polygon feature class of Federal Emergency Management Agency (FEMA) flood hazard zones within Miami-Dade County</t>
  </si>
  <si>
    <t xml:space="preserve">Miami-Dade County|FEMA|Environment|Emergency|Flood|Flood Hazard|Hazard|Natural Disaster|Public-Safety
</t>
  </si>
  <si>
    <t>fzone</t>
  </si>
  <si>
    <t>elev</t>
  </si>
  <si>
    <t>fzone|zonesubty|elev</t>
  </si>
  <si>
    <t>DVMT|Climate Change|Vulnerability|CAMP|LAND|Little River Climate Resilience|Miami-Dade Climate Resilience</t>
  </si>
  <si>
    <t>mdc_flood_hazard.sd</t>
  </si>
  <si>
    <t>API|arcgis|download</t>
  </si>
  <si>
    <t>https://opendata.arcgis.com/api/v3/datasets/ef3bdd041b2e424695eb4dfe965966c4_0/downloads/data?format=geojson&amp;spatialRefId=4326&amp;where=1%3D1</t>
  </si>
  <si>
    <t>format=geojson&amp;spatialRefId=4326&amp;where=1%3D1</t>
  </si>
  <si>
    <t>mdc_flood_hazard</t>
  </si>
  <si>
    <t>10 years</t>
  </si>
  <si>
    <t xml:space="preserve">OBJECTID|FZONE |ZONESUBTY |ELEV|Shape--Area |Shape--Length </t>
  </si>
  <si>
    <t>Historical Hurricane Tracks 1842-2021</t>
  </si>
  <si>
    <t>National Oceanic and Atmospheric
 Administration (NOAA)</t>
  </si>
  <si>
    <t>https://www.arcgis.com/home/item.html?id=d053e72aabfd4c5ab4139c3829c1e11c#overview</t>
  </si>
  <si>
    <t>Federal User Community</t>
  </si>
  <si>
    <t>The Federal User Community is an Esri user created to help register content of interest to the federal community on ArcGIS Online. The content is sourced from authoritative sources and present geospatial information through web maps, map services and layer packages. These geospatial representations are shared through three groups; National Maps for USA, National Apps for USA, and A-16.</t>
  </si>
  <si>
    <t>Global</t>
  </si>
  <si>
    <t>A feature layer utilizing data from the National Ocenaic and Atmospheric Administration (NOAA), displays all hurricane tracks in the world</t>
  </si>
  <si>
    <t>World|NOAA|Environment|Historical Hurricanes|Hurricanes|Flooding|Natural Disaster|Hazard|Public-Safety</t>
  </si>
  <si>
    <t>Climate Change|Vulnerability</t>
  </si>
  <si>
    <t>historical_hurricane_tracks</t>
  </si>
  <si>
    <t>FID|SID|BASIN|SUBBASIN|NAME|LAT|LON|USA_WIND|USA_PRES|year|month|day|Date|Shape</t>
  </si>
  <si>
    <t xml:space="preserve">2015 Miami-Dade County DEM 10ft </t>
  </si>
  <si>
    <t>https://gis-mdc.opendata.arcgis.com/documents/MDC::2015-miami-dade-county-dem-10ft/about</t>
  </si>
  <si>
    <t>mdc_dem_30ft_2015</t>
  </si>
  <si>
    <t>This is a Digital Elevation Model (DEM) as a raster mosaic in ESRI float format 32bit representation on a 10ft grid created from the LiDAR collected for the 2015 ITD LiDAR project.
Bare-earth 10-foot DEM as 32-bit floating point raster format in ArcGIS GRID Raster format in compliance with USGS LIDAR Base Specifications: georeferencing information, delivered without overlap and with no edge artifacts or mismatched, “NODATA” value for void areas, bridges removed from the surface, etc.</t>
  </si>
  <si>
    <t>Florida|Miami-Dade County|MDC|Environment|Elevation|DEM 10ft|Vulnerability|Flood|Flood Hazard|Public-Safety</t>
  </si>
  <si>
    <t>10-ft Lidar Elevation Band 1</t>
  </si>
  <si>
    <t>`</t>
  </si>
  <si>
    <t>https://gisms.miamidade.gov/opendata/dem/2015/dem_10ft.zip</t>
  </si>
  <si>
    <t>mdc_2015_dem_10ft|dem_10ft/w001000</t>
  </si>
  <si>
    <t>mdc_2015_dem_10ft</t>
  </si>
  <si>
    <t>adf</t>
  </si>
  <si>
    <t xml:space="preserve">2015 Miami-Dade County DEM 30ft </t>
  </si>
  <si>
    <t>The University of Miami provides this data for use "as is". The areas depicted by this map/data are approximate, and are not accurate to surveying or engineering standards. The maps/data shown here are for illustration purposes only and are not suitable for site-specific decision making. Information found here should not be used for making financial or any other commitments. The University of Miami provides this information with the understanding that it is not guaranteed to be accurate, correct or complete and conclusions drawn from such information are the sole responsibility of the user. While every effort has been made to ensure the accuracy, correctness and timeliness of materials presented, University of Miami assumes no responsibility for errors or omissions, even if University of Miami is advised of the possibility of such damage.</t>
  </si>
  <si>
    <t>This dataset is derived from the 2015 Miami-Dade County DEM 10ft layer found at https://gis-mdc.opendata.arcgis.com/documents/MDC::2015-miami-dade-county-dem-10ft/about. The original source data was resampled to a resolution of 30ft per pixel using the gdalwarp utility.
This source from Miami-Dade County a Digital Elevation Model (DEM) as a raster mosaic in ESRI float format 32bit representation on a 10ft grid created from the LiDAR collected for the 2015 ITD LiDAR project.
Bare-earth 10-foot DEM as 32-bit floating point raster format in ArcGIS GRID Raster format in compliance with USGS LIDAR Base Specifications: georeferencing information, delivered without overlap and with no edge artifacts or mismatched, “NODATA” value for void areas, bridges removed from the surface, etc.</t>
  </si>
  <si>
    <t>This dataset is derived from the 2015 Miami-Dade County DEM 10ft layer found at https://gis-mdc.opendata.arcgis.com/documents/MDC::2015-miami-dade-county-dem-10ft/about. The original source data was resampled to a resolution of 30ft per pixel using the gdalwarp utility.</t>
  </si>
  <si>
    <t>Florida|Miami-Dade County|MDC|Environment|Elevation|DEM 30ft|Vulnerability|Flood|Flood Hazard|Public-Safety</t>
  </si>
  <si>
    <t>30-ft Lidar Elevation Band 1</t>
  </si>
  <si>
    <t>DVMT|Climate Change|Vulnerability|CAMP|Little River Climate Resilience|Miami-Dade Climate Resilience</t>
  </si>
  <si>
    <t>mdc_2015_dem_30ft</t>
  </si>
  <si>
    <t>raster_resample</t>
  </si>
  <si>
    <t>mdc_2015_dem_10ft|30</t>
  </si>
  <si>
    <t>2015 Miami-Dade County DEM 100ft</t>
  </si>
  <si>
    <t>mdc_2015_dem_100ft</t>
  </si>
  <si>
    <t>This dataset is derived from the 2015 Miami-Dade County DEM 10ft layer found at https://gis-mdc.opendata.arcgis.com/documents/MDC::2015-miami-dade-county-dem-10ft/about. The original source data was resampled to a resolution of 100ft per pixel using the gdalwarp utility.</t>
  </si>
  <si>
    <t>Florida|Miami-Dade County|MDC|Environment|Elevation|DEM 100ft|Vulnerability|Flood|Flood Hazard|Public-Safety</t>
  </si>
  <si>
    <t>100-ft Lidar Elevation Band 1</t>
  </si>
  <si>
    <t>DVMT|Climate Change|Vulnerability|CAMP</t>
  </si>
  <si>
    <t>draft</t>
  </si>
  <si>
    <t>mdc_2015_dem_10ft|100</t>
  </si>
  <si>
    <t>Miami-Dade Parcels</t>
  </si>
  <si>
    <t>Miami Dade County</t>
  </si>
  <si>
    <t>https://gis-mdc.opendata.arcgis.com/datasets/MDC::parcel/about</t>
  </si>
  <si>
    <t>A polygon feature class of the property ownership boundaries as defined by legal description and deeds.┬аUsed for Maintaining property boundaries throughout Miami-Dade County.
A polygon feature class of the property ownership boundaries as defined by legal description and deeds. Used for Maintaining property boundaries throughout Miami-Dade County.
Updated: Weekly-Sat
The data was created using:
Projected Coordinate System: WGS_1984_Web_Mercator_Auxiliary_Sphere
Projection: Mercator_Auxiliary_Sphere</t>
  </si>
  <si>
    <t xml:space="preserve">Florida|Miami-Dade County|MDC|Geography|Property|Housing|Parcels|Population|Infrastructure </t>
  </si>
  <si>
    <t>subcode|parcel</t>
  </si>
  <si>
    <t>folio|condoflg|mod_date|mod_type|subcode|parcel|parcel_strap</t>
  </si>
  <si>
    <t>LAND|CAMP</t>
  </si>
  <si>
    <t>mdc_parcels.sd</t>
  </si>
  <si>
    <t>https://opendata.arcgis.com/api/v3/datasets/347bce97227c4b54b04a3e626b558950_0/downloads/data?format=geojson&amp;spatialRefId=4326&amp;where=1%3D1</t>
  </si>
  <si>
    <t>mdc_parcels</t>
  </si>
  <si>
    <t>PID|TTRRSS|FOLIO|CONDOFLG|MOD_DATE|MOD_TYPE|SUBCODE|PARCEL|PARCEL_STRAP|EDITOR_NAME|EDIT_DATE|MODIFY_BY|MODIFY_DATE|Shape__Area|Shape__Length</t>
  </si>
  <si>
    <t xml:space="preserve">does the caption need everything it has now? like, projection, update ttime etc. </t>
  </si>
  <si>
    <t>version control
perhaps change to esri_recursive_ogr downolad</t>
  </si>
  <si>
    <t>Miami-Dade Property Boundary</t>
  </si>
  <si>
    <t>https://gis-mdc.opendata.arcgis.com/datasets/MDC::property-boundary-view/about</t>
  </si>
  <si>
    <t>A polygon feature class of all properties within Miami-Dade County.
A polygon feature class of all properties within Miami-Dade County that includes property appraiser data.
Updated: Weekly-Sat
The data was created using: 
Projected Coordinate System: WGS_1984_Web_Mercator_Auxiliary_Sphere
Projection: Mercator_Auxiliary_Sphere</t>
  </si>
  <si>
    <t>dor_code_cur|dor_desc</t>
  </si>
  <si>
    <t>folio|ttrrss|x_coord|y_coord|true_site_addr|true_site_unit|true_site_city|true_site_zip_code|true_mailing_addr1|true_mailing_addr2|true_mailing_addr3|true_mailing_city|true_mailing_state|true_mailing_zip_code|true_mailing_country|true_owner1|true_owner2|true_owner3|condo_flag|parent_folio|dor_code_cur|dor_desc|subdivision|bedroom_count|bathroom_count|half_bathroom_count|floor_count|unit_count|building_actual_area|building_heated_area|lot_size|year_built|assessment_year_cur|assessed_val_cur|dos_1|price_1|legal</t>
  </si>
  <si>
    <t>https://opendata.arcgis.com/api/v3/datasets/ed0468f5e579464b84727a4ab614fd40_0/downloads/data?format=geojson&amp;spatialRefId=4326&amp;where=1%3D1</t>
  </si>
  <si>
    <t>OBJECTID%3E0&amp;outFields=*&amp;outSR=4326&amp;f=json&amp;orderBy=ObjectId</t>
  </si>
  <si>
    <t>mdc_property_boundary</t>
  </si>
  <si>
    <t>OBJECTID|PID|FOLIO|TTRRSS|X_COORD|Y_COORD|TRUE_SITE_ADDR|TRUE_SITE_UNIT|TRUE_SITE_CITY|TRUE_SITE_ZIP_CODE|TRUE_MAILING_ADDR1|TRUE_MAILING_ADDR2|TRUE_MAILING_ADDR3|TRUE_MAILING_CITY|TRUE_MAILING_STATE|TRUE_MAILING_ZIP_CODE|TRUE_MAILING_COUNTRY|TRUE_OWNER1|TRUE_OWNER2|TRUE_OWNER3|CONDO_FLAG|PARENT_FOLIO|DOR_CODE_CUR|DOR_DESC|SUBDIVISION|BEDROOM_COUNT|BATHROOM_COUNT|HALF_BATHROOM_COUNT|FLOOR_COUNT|UNIT_COUNT|BUILDING_ACTUAL_AREA|BUILDING_HEATED_AREA|LOT_SIZE|YEAR_BUILT|ASSESSMENT_YEAR_CUR|ASSESSED_VAL_CUR|DOS_1|PRICE_1|LEGAL|Shape__Area|Shape__Length</t>
  </si>
  <si>
    <t>Miami-Dade County Zoning</t>
  </si>
  <si>
    <t>https://gis-mdc.opendata.arcgis.com/datasets/MDC::county-zoning-1/about</t>
  </si>
  <si>
    <t>A polygon feature class of the county zoning boundaries and overlays derived from the zoning maps and other layers from the parcel model.
This dataset should┬аnot be used for applications requiring accurate plat survey information such as zone and overlay dimension and area.
Updated: Weekly-Sat</t>
  </si>
  <si>
    <t xml:space="preserve">Florida|Miami-Dade County|MDC|Geography|Property|Housing|Zoning|Infrastructure </t>
  </si>
  <si>
    <t>zone</t>
  </si>
  <si>
    <t>munc|zone_desc</t>
  </si>
  <si>
    <t>zone_id|zone|munc|ovly|ttrrss|zonemunc|zone_desc|short_desc|created_by|created_date|modified_by|modified_date</t>
  </si>
  <si>
    <t>https://opendata.arcgis.com/api/v3/datasets/69bda17d8d1f48e58268103aebf86546_0/downloads/data?format=geojson&amp;spatialRefId=4326&amp;where=1%3D1</t>
  </si>
  <si>
    <t>mdc_county_zoning</t>
  </si>
  <si>
    <t>OBJECTID|ZONE_ID|ZONE|MUNC|OVLY|TTRRSS|ZONEMUNC|ZONE_DESC|SHORT_DESC|CREATED_BY|CREATED_DATE|MODIFIED_BY|MODIFIED_DATE|GlobalID|Shape__Area|Shape__Length</t>
  </si>
  <si>
    <t>City of Miami 21 Zoning</t>
  </si>
  <si>
    <t>City of Miami</t>
  </si>
  <si>
    <t>https://datahub-miamigis.opendata.arcgis.com/datasets/MiamiGIS::m21-zoning/about</t>
  </si>
  <si>
    <t>CC BY 4.0 - https://creativecommons.org/licenses/by/4.0/</t>
  </si>
  <si>
    <t>The purpose of this layer is to provide users with a spatial representation of the Transect Zones, in the Miami 21 (form-based) zoning code, and their consolidated amendments in the City of Miami.
The purpose of this layer is to provide users with a spatial representation of the Transect Zones, in the Miami 21 (form-based) zoning code, and their consolidated amendments in the City of Miami. Transects are areas of varying Density whose character is determined by the requirements for Use, Height, Setback and Building Form. This dataset is comprised of boundary geometry representing transect zones of the Miami 21 Zoning code currently in force and effect.</t>
  </si>
  <si>
    <t>Florida|City of Miami|Miami|Zoning|Miami21|Planning|Community</t>
  </si>
  <si>
    <t>m21_zone</t>
  </si>
  <si>
    <t>map_code</t>
  </si>
  <si>
    <t>m21_zone|map_code|transect|transect_d|bldg_heigh|intensity|flr|enact|shape_star|shape_stle</t>
  </si>
  <si>
    <t>r</t>
  </si>
  <si>
    <t>https://services1.arcgis.com/CvuPhqcTQpZPT9qY/arcgis/rest/services/M21_Zoning/FeatureServer/0/query?outFields=*&amp;where=1%3D1&amp;outSR=4326&amp;f=geojson</t>
  </si>
  <si>
    <t>/query?outFields=*&amp;where=1%3D1&amp;outSR=4326&amp;f=geojson</t>
  </si>
  <si>
    <t>mdc_miami21_zoning</t>
  </si>
  <si>
    <t>FID|M21_ZONE|Map_Code|Transect|Transect_D|Bldg_Heigh|Intensity|FLR|Enact|Shape_STAr|Shape_STLe|Shape__Area|Shape__Length</t>
  </si>
  <si>
    <t>Miami-Dade Parcels Augmented for CAMP</t>
  </si>
  <si>
    <t>Office for Civic and Community Engagement, University of Miami|Institute for Data Science and Computing</t>
  </si>
  <si>
    <t>University of Miami Institute for Data Science and Computing</t>
  </si>
  <si>
    <t>Open Data Commons Attribution License (ODC-By): http://opendatacommons.org/licenses/by/1.0/</t>
  </si>
  <si>
    <t>A polygon feature class of property boundaries in Miami-Dade county sourced from the Miami-Dade Open Data Portal and then augmented with elevation data, flood zone data, qualified opportunity zone boolean, land use data derived from DOR codes, and both county and municipal zoning information. All of the augmentation is based on spatial joines. Please see the ETL and provenance documentation for more information.</t>
  </si>
  <si>
    <t>Miami-Dade parcel data with additional attribute fields based on key column and spatinal joins, see ETL documentation</t>
  </si>
  <si>
    <t>Miami-Dade County|property|elevation|flood zones|municipal zoning|county zoning|qualified opportunity zones|land use|DOR codes</t>
  </si>
  <si>
    <t>dor_code_cur|mdc_municipal_zoning|mdc_county_zoning|mdc_dem_30ft_2015|mdc_flood_hazard|mdc_qualified_opportunity_zones</t>
  </si>
  <si>
    <t>folio|ttrrss|x_coord|y_coord|true_site_addr|true_site_unit|true_site_city|true_site_zip_code|true_mailing_addr1|true_mailing_addr2|true_mailing_addr3|true_mailing_city|true_mailing_state|true_mailing_zip_code|true_mailing_country|true_owner1|true_owner2|true_owner3|condo_flag|parent_folio|dor_code_cur|dor_desc|subdivision|bedroom_count|bathroom_count|half_bathroom_count|floor_count|unit_count|building_actual_area|building_heated_area|lot_size|year_built|assessment_year_cur|assessed_val_cur|dos_1|price_1|legal|mdc_municipal_zoning|mdc_county_zoning|mdc_dem_30ft_2015|mdc_flood_hazard|mdc_qualified_opportunity_zones</t>
  </si>
  <si>
    <t>mdc_property_boundary|mdc_municipal_zoning|mdc_county_zoning|mdc_2015_dem_30ft|mdc_flood_hazard|mdc_qualified_opportunity_zones</t>
  </si>
  <si>
    <t>mdc_parcels_camp</t>
  </si>
  <si>
    <t>mdc_property_boundary|mdc_municipal_zoning|mdc_county_zoning|mdc_flood_hazard|mdc_qualified_opportunity_zones|mdc_2015_dem_30ft</t>
  </si>
  <si>
    <t>join</t>
  </si>
  <si>
    <t>within;mdc_county_zoning;zone;mdc_county_zone;varchar;zone_desc;mdc_county_zone_desc;varchar|within;mdc_municipal_zoning;zone;mdc_municipal_zone;varchar;zonedesc;mdc_municipal_zone_desc;varchar|within;mdc_qualified_opportunity_zones|within;mdc_flood_hazard;fzone;fema_flood_zone;varchar|extract;mdc_2015_dem_30ft;rast;elevation;numeric</t>
  </si>
  <si>
    <t>ownership flags based on owner names such as LLC, INC, etc?</t>
  </si>
  <si>
    <t>Miami-Dade Qualified Opportunity Zones</t>
  </si>
  <si>
    <t>https://gis-mdc.opendata.arcgis.com/datasets/MDC::qualified-opportunity-zones/about</t>
  </si>
  <si>
    <t>A polygon feature class with all population census tracts designated as Qualified Opportunity Zones (QOZs) as well as all population census tracts originally eligible for designation as a QOZ for purposes of 1400Z1 and 1400Z2 of the Internal Revenue Code (the Code). To identify areas designated as Qualified Opportunity Zones (QOZs). An Opportunity Zone is an economically-distressed community where new investments, under certain conditions, may be eligible for preferential tax treatment.</t>
  </si>
  <si>
    <t>Florida|Miami-Dade County|MDC|Property|Planning|Regulation|Qualified Opportunity Zone|Development|Population|Infrastructure</t>
  </si>
  <si>
    <t>-8961393.5314|2929033.1695|-8919660.1774|2995945.7522</t>
  </si>
  <si>
    <t>namelsad10</t>
  </si>
  <si>
    <t>DVMT|Vulnerability|Displacement|CAMP|LAND</t>
  </si>
  <si>
    <t>mdc_qualified_opportunity_zones.sd</t>
  </si>
  <si>
    <t>https://services.arcgis.com/8Pc9XBTAsYuxx9Ny/arcgis/rest/services/QualifiedOpportunityZones_gdb/FeatureServer/0/query?outFields=*&amp;where=1%3D1&amp;outSR=4326&amp;f=geojson</t>
  </si>
  <si>
    <t>mdc_qualified_opportunity_zones</t>
  </si>
  <si>
    <t>OBJECTID |STATEFP10 |COUNTYFP10 |TRACTCE10 |GEOID10|NAME10 |NAMELSAD10|MTFCC10|FUNCSTAT10|ALAND10 |AWATER10 |INTPTLAT10|INTPTLON10|POP100 |HU100|P0020002|P0020005|P0020006|P0020007|P0020008 |P0020009 |P0020010 
|P0020011 |Shape__Area|Shape__Length</t>
  </si>
  <si>
    <t>Miami-Dade Community Redevelopment Areas</t>
  </si>
  <si>
    <t>https://gis-mdc.opendata.arcgis.com/datasets/MDC::community-redevelopment-area/about</t>
  </si>
  <si>
    <t>A polygon feature class of the Miami-Dade County Community Redevelopment Areas (CRA). This data is frequently used by Department of Planning and Zoning (DP&amp;Z) and Community Planners in their planning function and studies.</t>
  </si>
  <si>
    <t>Florida|Miami-Dade County|MDC|Property|Planning|Regulation|Community Redevelopment Areas|Development|Population|Infrastructure</t>
  </si>
  <si>
    <t>-8960960.6356|2929777.1702|-8919492.8559|2991363.1648</t>
  </si>
  <si>
    <t>mdc_community_redevelopment_agency.sd</t>
  </si>
  <si>
    <t>https://services.arcgis.com/8Pc9XBTAsYuxx9Ny/arcgis/rest/services/CommunityRedevelopmentArea_gdb/FeatureServer/0/query?outFields=*&amp;where=1%3D1&amp;outSR=4326&amp;f=geojson</t>
  </si>
  <si>
    <t>mdc_community_redevelopment_agency</t>
  </si>
  <si>
    <t>OBJECTID |LOCATION |ACRE |GlobalID |Shape__Area |Shape__Length</t>
  </si>
  <si>
    <t>name says 'agency' instead of 'areas'?</t>
  </si>
  <si>
    <t>Miami-Dade Public Housing Developments</t>
  </si>
  <si>
    <t>Department of Housing and Urban Development</t>
  </si>
  <si>
    <t>https://hudgis-hud.opendata.arcgis.com/datasets/HUD::public-housing-buildings/about</t>
  </si>
  <si>
    <t>Office of Policy Development and Research</t>
  </si>
  <si>
    <t xml:space="preserve">Denotes the general position of Public Housing Developments by providing the location of the building with the largest number of units in a Development’s community.
HUD furnishes technical and professional assistance in planning, developing and managing these developments. Public Housing Developments are depicted as a distinct address chosen to represent the general location of an entire Public Housing Development, which may be comprised of several buildings scattered across a community. The building with the largest number of units is selected to represent the location of the development. 
</t>
  </si>
  <si>
    <t>Florida|Miami-Dade County|MDC|HUD|Property|Housing|Public Housing|Public Housing Development|Development|Infrastructure</t>
  </si>
  <si>
    <t>-18411367.0249|1505766.104|-7204452.7288 |9566577.3725</t>
  </si>
  <si>
    <t>project_name</t>
  </si>
  <si>
    <t>total_dwelling_units</t>
  </si>
  <si>
    <t>participant_code|formal_participant_name|development_code|project_name|scattered_site_ind|pd_status_type_code|total_units|total_dwelling_units|acc_units|total_occupied|regular_vacant|pha_total_units|pct_occupied|number_reported|pct_reported|months_since_report|pct_movein|people_per_unit|people_total|rent_per_month|spending_per_month|hh_income|person_income|pct_lt5k|pct_5k_lt10k|pct_10k_lt15k|pct_15k_lt20k|pct_ge20k|pct_wage_major|pct_welfare_major|pct_other_major|pct_median|pct_lt50_median|pct_lt30_median|pct_2adults|pct_1adult|pct_female_head|pct_female_head_child|pct_disabled_lt62|pct_disabled_ge62|pct_disabled_all|pct_lt24_head|pct_age25_50|pct_age51_61|pct_age62plus|pct_age85plus|pct_minority|pct_black|pct_native_american|pct_asian|pct_hispanic|months_waiting|months_from_movein|pct_utility_allow|ave_util_allow|pct_bed1|pct_bed2|pct_bed3|pct_overhoused|tminority|tpoverty|tpct_ownsfd|state2kx|cnty_nm2kx|cnty2kx|tract2kx|bg2kx|block2kx|dpvact|dpvnost|curcnty_nm|curcnty|curcosub|curcosub_nm|place2kx|place_nm2kx|place_cc2kx|place_inc2kx|msa|msa_nm|cbsa|cbsa_nm|necta|necta_nm|metro|micro|fcd_fips91|hlc|dpv|dpvrc|std_addr|urb_out|std_city|std_st|std_zip5|std_zip9|zip_class|zcta2kx|dpbc|dpbc_cksum|std_zip11|addr_type|apt_no|apt_type|c1pgrc|c1pprb|c1pdrc|c1psrc|c1parc|c1pzrc|msgusps|lat|lon|rc2kx|stm2kx|lvl2kx|ur|msg2kx|county_level|place_level|tract_level|blkgrp_level|spending_per_month_prev_yr|chldrn_mbr_cnt|eldly_prcnt|pct_disabled_lt62_all|pct_lt80_median|median_inc_amnt|last_updt_dttm|annl_expns_amnt|annl_expns_amnt_prev_yr|ha_phn_num|ha_fax_num|ha_email_addr_text|exec_dir_phone|exec_dir_fax|exec_dir_email</t>
  </si>
  <si>
    <t>DVMT|Vulnerability|Displacement</t>
  </si>
  <si>
    <t>mdc_public_housing.sd</t>
  </si>
  <si>
    <t xml:space="preserve">Location data for HUD-related properties and facilities are derived from HUD's enterprise geocoding service. While not all addresses are able to be geocoded and mapped to 100% accuracy, we are continuously working to improve address data quality and enhance coverage. Please consider this issue when using any datasets provided by HUD.  When using this data, take note of the field titled “LVL2KX” which indicates the overall accuracy of the geocoded address using the following return codes: 
‘R’ - Interpolated rooftop (high degree of accuracy, symbolized as green)  
‘4’ - ZIP+4 centroid (high degree of accuracy, symbolized as green) 
‘B’ - Block group centroid (medium degree of accuracy, symbolized as yellow)  
‘T’ - Census tract centroid (low degree of accuracy, symbolized as red)  
‘2’ - ZIP+2 centroid (low degree of accuracy, symbolized as red) 
 ‘Z’ - ZIP5 centroid (low degree of accuracy, symbolized as red) 
‘5’ - ZIP5 centroid (same as above, low degree of accuracy, symbolized as red)  
Null - Could not be geocoded (does not appear on the map)  
For the purposes of displaying the location of an address on a map only use addresses and their associated lat/long coordinates where the LVL2KX field is coded ‘R’ or ‘4’. These codes ensure that the address is displayed on the correct street segment and in the correct census block. The remaining LVL2KX codes provide a cascading indication of the most granular level geography for which an address can be confirmed. For example, if an address cannot be accurately interpolated to a rooftop (‘R’), or ZIP+4 centroid (‘4’), then the address will be mapped to the centroid of the next nearest confirmed geography: block group, tract, and so on. When performing any point-in polygon analysis it is important to note that points mapped to the centroids of larger geographies will be less likely to map accurately to the smaller geographies of the same area. For instance, a point coded as ‘5’ in the correct ZIP Code will be less likely to map to the correct block group or census tract for that address. In an effort to protect Personally Identifiable Information (PII), the characteristics for each building are suppressed with a -4 value when the “Number_Reported” is equal to, or less than 10.
</t>
  </si>
  <si>
    <t>https://services.arcgis.com/VTyQ9soqVukalItT/arcgis/rest/services/Public_Housing_Developments/FeatureServer/11/query?outFields=*&amp;where=1%3D1&amp;outSR=4326&amp;f=geojson</t>
  </si>
  <si>
    <r>
      <rPr>
        <b/>
        <sz val="9"/>
        <color rgb="FF000000"/>
        <rFont val="Helvetica Neue"/>
        <family val="2"/>
      </rPr>
      <t>cnty_nm2kx</t>
    </r>
    <r>
      <rPr>
        <sz val="9"/>
        <color rgb="FF000000"/>
        <rFont val="Helvetica Neue"/>
        <family val="2"/>
      </rPr>
      <t>=%27Miami-Dade%27&amp;outSR=4326&amp;f=json</t>
    </r>
  </si>
  <si>
    <t>mdc_public_housing</t>
  </si>
  <si>
    <t>3 months</t>
  </si>
  <si>
    <t xml:space="preserve">No 'Terms of Use' added . change of color in the map might make the thumbnil nicer. </t>
  </si>
  <si>
    <t>Miami-Dade Sex Offenders</t>
  </si>
  <si>
    <t>https://gis-mdc.opendata.arcgis.com/datasets/MDC::sexual-predator/about</t>
  </si>
  <si>
    <t xml:space="preserve">A point feature class of Sexual Offenders and Predators within Miami-Dade County that is used by the Sexual Offender/Predator Residence Search Internet application.
</t>
  </si>
  <si>
    <t>Florida|Miami-Dade County|MDC|Public-Safety|Sex Offenders|Crime|Police|Population</t>
  </si>
  <si>
    <t>-8967461.2087|2925418.2566|-8918899.7884|2995663.4198</t>
  </si>
  <si>
    <t>address|fname|mname|lname|sname|status|sub_typd|race_typd|sex|eye_typd|hair_typd|height|addr_typd|weight|dob|doc_nbr|address2|city|tran_date|tran_addr1|tran_addr2|tran_city|tran_state|tran_zip5|tran_zip4|tran_cnty|image_id|zip|zip4|x_coord|y_coord</t>
  </si>
  <si>
    <t>DVMT|Vulnerability</t>
  </si>
  <si>
    <t>mdc_sexual_predators.sd</t>
  </si>
  <si>
    <t>https://services.arcgis.com/8Pc9XBTAsYuxx9Ny/arcgis/rest/services/SEXPRED_gdb/FeatureServer/0/query?outFields=*&amp;where=1%3D1&amp;outSR=4326&amp;f=geojson</t>
  </si>
  <si>
    <t>mdc_sexual_predators</t>
  </si>
  <si>
    <t>OBJECTID|KEY_|ADDRESS|FNAME|MNAME|LNAME|SNAME|STATUS|SUB_TYPD|RACE_TYPD|SEX|EYE_TYPD|HAIR_TYPD|HEIGHT|ADDR_TYPD|WEIGHT|DOB|DOC_NBR|ADDRESS2|CITY|TRAN_DATE|TRAN_ADDR1|TRAN_ADDR2|TRAN_CITY|TRAN_STATE|TRAN_ZIP5|TRAN_ZIP4|TRAN_CNTY|IMAGE_ID|ZIP|ZIP4|X_COORDY_COORD|GlobalID</t>
  </si>
  <si>
    <t>Miami Dade County Zip Code</t>
  </si>
  <si>
    <t>Florida|Miami-Dade County|MDC|Geography|Zip Code</t>
  </si>
  <si>
    <t>Health Outcomes|Vulnerability</t>
  </si>
  <si>
    <t>mdc_county_zip_code</t>
  </si>
  <si>
    <t>Miami Dade Contamination Sites</t>
  </si>
  <si>
    <t>https://gis-mdc.opendata.arcgis.com/datasets/MDC::contaminated-sites/about</t>
  </si>
  <si>
    <t>Florida|Miami-Dade County|MDC|Environment|Health|Safety|Pollution|Contamination|Contamination Site|Hazard|Public-Safety</t>
  </si>
  <si>
    <t>mdc_contamination_sites</t>
  </si>
  <si>
    <t>Miami-Dade Cooling Stations</t>
  </si>
  <si>
    <t>Florida|Miami-Dade County|MDC|Emergency|Cooling Station</t>
  </si>
  <si>
    <t>mdc_cooling_stations</t>
  </si>
  <si>
    <t>Urban Heat Islands for U.S. Cities</t>
  </si>
  <si>
    <t>The Trust for Public Land</t>
  </si>
  <si>
    <t>https://www.arcgis.com/home/item.html?id=1b6cad6dd5854d2aa3d215a39a4d372d</t>
  </si>
  <si>
    <t>Not Known</t>
  </si>
  <si>
    <t>You understand and agree, and will advise any third party to whom you give any or all of the data, that The Trust for Public Land is neither responsible nor liable for any viruses or other contamination of your system arising from use of The Trust for Public Land’s data nor for any delays, inaccuracies, errors or omissions arising out of the use of the data. The Trust for Public Land’s data is distributed and transmitted "as is" without warranties of any kind, either express or implied, including without limitation, warranties of title or implied warranties of merchantability or fitness for a particular purpose. The Trust for Public Land is not responsible for any claim of loss of profit or any special, direct, indirect, incidental, consequential, and/or punitive damages that may arise from the use of the data. If you or any person to whom you make the data available are downloading or using the data for any visual output, attribution for same will be given in the following format: "This [document, map, diagram, report, etc.] was produced using data, in whole or in part, provided by The Trust for Public Land."</t>
  </si>
  <si>
    <t>Image raster of relative heat severity for every pixel for every US city. 30-meter Landsat 8 imagery band 10 from the summers of 2018-2019</t>
  </si>
  <si>
    <t xml:space="preserve">Methodology: This dataset was developed using proprietary Python code developed at The Trust for Public Land, running on the Descartes Labs platform through the Descartes Labs API for Python.  The Descartes Labs platform allows for extremely fast retrieval and processing of imagery, which makes it possible to produce heat island data for all cities in the United States in a relatively short amount of time.
Other Sources of Heat Island Information
Please see these websites for valuable information on heat islands and to learn about exciting new heat island research being led by scientists across the country:
EPA’s Heat Island Resource Center: https://www.epa.gov/heat-islands/heat-island-resources
Dr. Ladd Keith, University of Arizona:  https://www.laddkeith.com/ 
Dr. Ben McMahan, University of Arizona:  https://www.climas.arizona.edu/about/people/ben-mcmahan 
Dr. Jeremy Hoffman, Science Museum of Virginia:  https://jeremyscotthoffman.com/about-me-shift#about 
Dr. Hunter Jones, NOAA:  https://cpo.noaa.gov/News/News-Article/ArtMID/6226/ArticleID/971/CPOs-Hunter-Jones-delivers-keynote-on-Climate-and-Extreme-Heat-at-Design-for-Risk-Reduction-Symposium-in-NYC 
Daphne Lundi, Senior Policy Advisor, NYC Mayor's Office of Recovery and Resiliency:  https://youtu.be/sAHlqGDU0_4 </t>
  </si>
  <si>
    <t>United States|Miami|Environment|Urban Heat Islands|Climate|Heat|Temperature|Public-Safety|Hazard|Infrastructure</t>
  </si>
  <si>
    <t>30-meter Landsat 8 imagery band 10</t>
  </si>
  <si>
    <t>-6042524.915100001|-1686893.6674029445|2104498.7739532897|4321657.0557</t>
  </si>
  <si>
    <t>Climate Change|Health Outcomes|Vulnerability</t>
  </si>
  <si>
    <t>API|arcgis|imageserver</t>
  </si>
  <si>
    <t>https://server6.tplgis.org/arcgis6/rest/services/heat_severity_2019/ImageServer</t>
  </si>
  <si>
    <t>us_cities_urban_heat_island</t>
  </si>
  <si>
    <t>see the service page and the documentation at: https://server6.tplgis.org/arcgis6/sdk/rest/index.html#/Export_Image/02ss00000075000000/</t>
  </si>
  <si>
    <t>TODO
Not sure how access image server</t>
  </si>
  <si>
    <t>2022 US EPA Daily Summary PM 2.5 FRM/FEM Mass (88101)</t>
  </si>
  <si>
    <t>US Environmental Protection Agency</t>
  </si>
  <si>
    <t>https://aqs.epa.gov/aqsweb/airdata/download_files.html</t>
  </si>
  <si>
    <t>Unless otherwise specified, all data produced by the U.S EPA is by default in the public domain and is not subject to domestic copyright protection under 17 U.S.C. § 105 . More details on the U.S. Public Domain license are available here: 
http://www.usa.gov/publicdomain/label/1.0/ 
Additionally, please be advised that although these data have been processed successfully on a computer system at the U.S. EPA, no warranty expressed or implied is made regarding the accuracy or utility of the data on any other system or for general or scientific purposes, nor shall the act of distribution constitute any such warranty.</t>
  </si>
  <si>
    <t>Each daily summary file contains data for every monitor (sampled parameter) in our database for each day. These files are separated by parameter (or parameter group) to make the sizes more manageable.
This file will contain a daily summary record that is:
1) The aggregate of all sub-daily measurements taken at the monitor.
2) The single sample value if the monitor takes a single, daily sample (e.g., there is only one sample with a 24-hour duration). In this case, the mean and max daily sample will have the same value.
The daily summary files contain (at least) one record for each monitor that reported data for the given day. There may be multiple records for the monitor if:
There are calculated sample durations for the pollutant. For example, PM2.5 is sometimes reported as 1-hour samples and EPA calculates 24-hour averages.
There are multiple standards for the pollutant (q.v. pollutant standards).
There were exceptional events associated with some measurements that the monitoring agency has or may request be excluded from comparison to the standard.</t>
  </si>
  <si>
    <t>direct from source
For the AQS parameter code 88101 – PM2.5 at local conditions, only report those data validated from Federal Reference Methods, Federal Equivalent Methods, or other methods that are to be used in making NAAQS decisions. For instance, Approved Regional Methods may become part of a future PM2.5 monitoring network to meet multiple monitoring objectives, including NAAQS decisions. Note: at this time only filter-based FRM and FEMs will use parameter code 88101.
More information at: https://www.epa.gov/aqs/aqs-memos-technical-note-reporting-pm25-continuous-monitoring-and-speciation-data-air-quality</t>
  </si>
  <si>
    <t>EPA|particulate matter|PM 2.5|USA|daily|monitors</t>
  </si>
  <si>
    <t>-159.36624|17.955378|-65.618888|64.84593</t>
  </si>
  <si>
    <t>site_num</t>
  </si>
  <si>
    <t>arithmetic_mean,1st_max_value</t>
  </si>
  <si>
    <t>state_code;The FIPS code of the state in which the monitor resides.;;int4;|county_code;The FIPS code of the county in which the monitor resides.;;int4;|site_num;A unique number within the county identifying the site.;;int4;|parameter_code;The AQS code corresponding to the parameter measured by the monitor.;;varchar;|poc;"This is the ""Parameter Occurrence Code"" used to distinguish different instruments that measure the same parameter at the same site.";;varchar;|latitude;The monitoring site's angular distance north of the equator measured in decimal degrees.;;float8;decimal degrees|longitude;The monitoring site's angular distance east of the prime meridian measured in decimal degrees.;;float8;decimal degrees|datum;The Datum associated with the Latitude and Longitude measures.;;varchar;|parameter_name;The name or description assigned in AQS to the parameter measured by the monitor. Parameters may be pollutants or non-pollutants.;;varchar;PM2.5 - Local Conditions|sample_duration;The length of time that air passes through the monitoring device before it is analyzed (measured). So, it can represent an averaging time of many samples (for example, a 1-hour value may be the average of four one-minute samples collected during each quarter of the hour)., it represents an averaging period in the atmosphere (for example;;varchar;|pollutant_standard;A description of the ambient air quality standard rules used to aggregate statistics. (See description at beginning of document.);;varchar;|date_local;The calendar date for the summary. All daily summaries are for the local standard day (midnight to midnight) at the monitor.;;date;|units_of_measure;The unit of measure for the parameter. QAD always returns data in the standard units for the parameter. Submitters are allowed to report data in any unit and EPA converts to a standard unit so that we may use the data in calculations.;;varchar;Micrograms/cubic meter (LC)|event_type;Indicates whether data measured during exceptional events are included in the summary. A wildfire is an example of an exceptional event, it is something that affects air quality, but the local agency has no control over. No Events means no events occurred. Events Included means events occurred and the data from them is included in the summary. Events Excluded means that events occurred but data form them is excluded from the summary. Concurred Events Excluded means that events occurred but only EPA concurred exclusions are removed from the summary. If an event occurred for the parameter in question;;varchar;|observation_count;The number of observations (samples) taken during the day.;;int4;|observation_percent;The percent representing the number of observations taken with respect to the number scheduled to be taken during the day. This is only calculated for monitors where measurements are required (e.g., only certain parameters).;;float8;|arithmetic_mean;The average (arithmetic mean) value for the day.;;float8;Micrograms/cubic meter (LC)|1st_max_value;The highest value for the day.;;float8;Micrograms/cubic meter (LC)|1st_max_hour;The hour (on a 24-hour clock) when the highest value for the day (the previous field) was taken.;;int4;hour|aqi;The Air Quality Index for the day for the pollutant, if applicable.;;int4;AQI index|method_code;An internal system code indicating the method (processes, equipment);;varchar;|method_name;A short description of the processes,equipment;;varchar;|local_site_name;The name of the site (if any) given by the State, local;;varchar;|address;The approximate street address of the monitoring site.;;varchar;|state_name;The name of the state where the monitoring site is located.;;varchar;|county_name;The name of the county where the monitoring site is located.;;varchar;|city_name;The name of the city where the monitoring site is located. This represents the legal incorporated boundaries of cities and not urban areas.;;varchar;|cbsa_name;The name of the core bases statistical area (metropolitan area) where the monitoring site is located.;;varchar;|date_of_last_change;The date the last time any numeric values in this record were updated in the AQS data system.;;date;</t>
  </si>
  <si>
    <t>The data were generated as part of work covered by an approved Quality Assurance Project Plan (QAPP) or equivalent quality controls. It is strongly recommended that careful attention be paid to the contents of the metadata file associated with these data to evaluate data set limitations, restrictions or intended use. The U.S. EPA shall not be held liable for improper or incorrect use of the data.
Datasets hosted outside of epa.gov
EPA has relinquished control of the information and no longer has responsibility to protect the integrity, confidentiality or availability of the information. Any reference to specific commercial products, processes, or services by service mark, trademark, manufacturer, or otherwise, does not constitute or imply their endorsement, recommendation or favoring by EPA. The EPA seal and logo shall not be used in any manner to imply endorsement of any commercial product or activity by EPA or the United States Government.</t>
  </si>
  <si>
    <t>wget|UnsafeLegacyRenegotiation</t>
  </si>
  <si>
    <t>https://aqs.epa.gov/aqsweb/airdata/daily_88101_2022.zip</t>
  </si>
  <si>
    <t>us_2022_daily_epa_pm25|daily_88101_2022</t>
  </si>
  <si>
    <t>us_2022_daily_epa_pm25</t>
  </si>
  <si>
    <t>csv</t>
  </si>
  <si>
    <t>-oo X_POSSIBLE_NAMES=Longitude -oo Y_POSSIBLE_NAMES=Latitude -s_srs EPSG:4269 -t_srs EPSG:4269</t>
  </si>
  <si>
    <t> </t>
  </si>
  <si>
    <t>2022 US EPA Annual Estimates PM 2.5 FRM/FEM Mass (88101)</t>
  </si>
  <si>
    <t>University of Miami</t>
  </si>
  <si>
    <t>This dataset is derived as annual aggregates from 2022 US EPA Daily Summary PM 2.5 FRM/FEM Mass (88101).</t>
  </si>
  <si>
    <t>EPA|particulate matter|PM 2.5|USA|annual|monitors</t>
  </si>
  <si>
    <t>county_code;The FIPS code of the county in which the monitor resides.;;int4;|state_code;The FIPS code of the state in which the monitor resides.;;int4;|site_num;A unique number within the county identifying the site.;;int4;|observation_percent;The percent representing the number of observations taken with respect to the number scheduled to be taken during the day. This is only calculated for monitors where measurements are required (e.g., only certain parameters).;;float8;percent|arithmetic_mean;The average (arithmetic mean) value for all days observed in the year.;;float8;Micrograms/cubic meter (LC)|1st_max_value;The highest value for the day.;;float8;Micrograms/cubic meter (LC)</t>
  </si>
  <si>
    <t>us_2022_annual_epa_pm25</t>
  </si>
  <si>
    <t>aggregate</t>
  </si>
  <si>
    <t>avg;arithmetic_mean;observation_percent|max;1st_max_value|groups;state_code;county_code;site_num;geom</t>
  </si>
  <si>
    <t>other aggregates in custom parameters?</t>
  </si>
  <si>
    <t>2022 FL EPA Interpolated Annual Estimates PM 2.5 FRM/FEM Mass (88101)</t>
  </si>
  <si>
    <t>fl_2022_annual_epa_pm25</t>
  </si>
  <si>
    <t>This dataset is derived as an interpolated raster created from 2022 FL EPA Annual Estimates PM 2.5 FRM/FEM Mass (88101) which is derived from 2022 US EPA Daily Summary PM 2.5 FRM/FEM Mass (88101)</t>
  </si>
  <si>
    <t>EPA|particulate matter|PM 2.5|FL|annual|interpolated</t>
  </si>
  <si>
    <t>~450 meter interpolated EPA PM 2.5</t>
  </si>
  <si>
    <t>-87.8015626|24.2296414|-79.8076394|31.1676346</t>
  </si>
  <si>
    <t>arithmetic_mean;The interpolated average (arithmetic mean) value for all days observed in the year.;;float8</t>
  </si>
  <si>
    <t>fl_2022_annual_interpolated_epa_pm25</t>
  </si>
  <si>
    <t>interpolate_points</t>
  </si>
  <si>
    <t>us_2022_annual_epa_pm25;arithmetic_mean|pixel_size;0.004167</t>
  </si>
  <si>
    <t>bounds calculated as: 
WITH bbox AS (
    SELECT ST_Expand(ST_Transform(ST_Collect(geom),4269), 0.1666666) AS ext
    FROM us_2022_county_tl
	WHERE statefp='12'
)
SELECT 
    ST_xmin(bbox.ext) AS xmin,
    ST_xmax(bbox.ext) AS xmax,
    ST_ymin(bbox.ext) AS ymin,
    ST_ymax(bbox.ext) AS ymax
FROM bbox
perhaps make a dependency??</t>
  </si>
  <si>
    <t xml:space="preserve">2022 US EPA Annual AQI by County </t>
  </si>
  <si>
    <t>USA</t>
  </si>
  <si>
    <t>us_2020_census_county_fips|us_2022_county_tl</t>
  </si>
  <si>
    <t>The AirData Air Quality Index Summary Report displays an annual summary of Air Quality Index (AQI) values for counties or core based statistical areas (CBSA). Air Quality Index is an indicator of overall air quality, because it takes into account all of the criteria air pollutants measured within a geographic area. Although AQI includes all available pollutant measurements, you should be aware that many areas have monitoring stations for some, but not all, of the pollutants. Each row of the AQI Report lists summary values for one year for one county or CBSA. The summary values include both qualitative measures (days of the year having "good" air quality, for example) and descriptive statistics (median AQI value, for example).
Summary statistics for the current year are incomplete because data are still being reported and quality assured. Data for the current year are considered preliminary until May 1 of the following year. Therefore, comparing reported values for the current year with previous years may not be valid.
see https://www.epa.gov/outdoor-air-quality-data/about-air-data-reports for more information.</t>
  </si>
  <si>
    <t>The Air Quality Index (AQI) values are presented in several files. AQI is calculated each day for each monitor for the Criteria Gases and PM10 and PM2.5 (FRM and non FRM). The AQI values are on the respective records in those Daily Summary files. There are also annual summary AQI files that show by CBSA (metro area) or county the annual statistics for AQI (max, number of values in each category, etc.). This file has one record per year per CBSA or county. There are also daily summary files that show the AQI by CBSA or county. These have one record per day per CBSA or county.</t>
  </si>
  <si>
    <t>EPA|AQI|annual|USA|county</t>
  </si>
  <si>
    <t>table</t>
  </si>
  <si>
    <t>county</t>
  </si>
  <si>
    <t>state;The state name.;;varchar;|county;The county name.;;varchar;|year;The year.;;varchar;|days_with_aqi;Days with valid AQI index calculated.;;int4;days|good_days;Days with AQI measure from 0-50.;;int4;days|moderate_days;Days with AQI measure from 51-100.;;int4;days|unhealthy_for_sensitive_groups_days;Days with AQI measure from 101-150.;;int4;days|unhealthy_days;Days with AQI measure from 151-200.;;int4;days|very_unhealthy_days;Days with AQI measure from 201-300.;;int4;days|hazardous_days;Days with AQI measure from 301-500.;;int4;days|max_aqi;The maximum AQI in the county for the year.;;int4;AQI|90th_percentile_aqi;90 percent of daily AQI values during the year were less than or equal to the 90th percentile value.;;int4;AQI|median_aqi;Half of daily AQI values during the year were less than or equal to the median value, and half equaled or exceeded it.;;int4;AQI|days_co;The number of days CO was the main pollutant used to calculate the AQI.;;int4;days|days_no2;The number of days NO2 was the main pollutant used to calculate the AQI.;;int4;days|days_ozone;The number of days Ozone was the main pollutant used to calculate the AQI.;;int4;days|days_pm2.5;The number of days PM2.5 was the main pollutant used to calculate the AQI.;;int4;days|days_pm10;The number of days PM10 was the main pollutant used to calculate the AQI.;;int4;days</t>
  </si>
  <si>
    <t>"The data were generated as part of work covered by an approved Quality Assurance Project Plan (QAPP) or equivalent quality controls. It is strongly recommended that careful attention be paid to the contents of the metadata file associated with these data to evaluate data set limitations, restrictions or intended use. The U.S. EPA shall not be held liable for improper or incorrect use of the data.
Datasets hosted outside of epa.gov
EPA has relinquished control of the information and no longer has responsibility to protect the integrity, confidentiality or availability of the information. Any reference to specific commercial products, processes, or services by service mark, trademark, manufacturer, or otherwise, does not constitute or imply their endorsement, recommendation or favoring by EPA. The EPA seal and logo shall not be used in any manner to imply endorsement of any commercial product or activity by EPA or the United States Government."</t>
  </si>
  <si>
    <t>curl|UnsafeLegacyRenegotiation</t>
  </si>
  <si>
    <t>https://aqs.epa.gov/aqsweb/airdata/annual_aqi_by_county_2022.zip</t>
  </si>
  <si>
    <t>us_2022_annual_aqi_by_county|annual_aqi_by_county_2022</t>
  </si>
  <si>
    <t>curl</t>
  </si>
  <si>
    <t>us_2022_annual_aqi_by_county</t>
  </si>
  <si>
    <t>annual_epa_aqs_county</t>
  </si>
  <si>
    <t>2020 Census County FIPS Codes</t>
  </si>
  <si>
    <t>United States Census Bureau</t>
  </si>
  <si>
    <t>https://www.census.gov/library/reference/code-lists.html</t>
  </si>
  <si>
    <t>U.S. Census Bureau</t>
  </si>
  <si>
    <t>FIPS codes are numbers which uniquely identify geographic areas.  The number of 
digits in FIPS codes vary depending on the level of geography.  State-level FIPS
codes have two digits, county-level FIPS codes have five digits of which the 
first two are the FIPS code of the state to which the county belongs.  When 
using the list below to look up county FIPS codes, it is advisable to first look
up the FIPS code for the state to which the county belongs.  This will help you
identify the right section of the list while scrolling down, which can be
important since there are over 3000 counties and county-equivalents (e.g.
independent cities, parishes, boroughs) in the United States.</t>
  </si>
  <si>
    <t>direct from API</t>
  </si>
  <si>
    <t>Census|2020|County|FIPS</t>
  </si>
  <si>
    <t>name;County name;varchar;;|state;State FIPS Code (2 digit)varchar;;FIPS code|county;County FIPS Code (3 digit)varchar;;FIPS code</t>
  </si>
  <si>
    <t>https://api.census.gov/data/2020/dec/dp?get=NAME&amp;for=county:*</t>
  </si>
  <si>
    <t>us_2020_census_county_fips</t>
  </si>
  <si>
    <t>census_fips</t>
  </si>
  <si>
    <t>could be changed to have download as curl, but then update needs to check for census tables and do the transform ....</t>
  </si>
  <si>
    <t>2022 US EPA Daily AQI by County</t>
  </si>
  <si>
    <t>EPA|particulate matter|PM 2.5|USA|daily|county</t>
  </si>
  <si>
    <t>county_name</t>
  </si>
  <si>
    <t>aqi,category,defining_parameter</t>
  </si>
  <si>
    <t>state_name;The name of the state where the monitoring site is located.;;varchar;|county_name;The name of the county where the monitoring site is located.;;varchar;|state_code;The FIPS code of the state in which the monitor resides.;;int4;|county_code;The FIPS code of the county in which the monitor resides.;;int4;|date;The date of the observation.;;date;|aqi;The Air Quality Index for the day for the pollutant, if applicable.;;int4;AQI index|category;The categorical ranking of the AQI (good, moderate, unhealthy, very unhealthy, hazardous);;varchar;AQI category|defining_parameter;The parameter measured that was was the main pollutant used to calculate the AQI;;varchar;pollutant|defining-site;The site where the defining parameter was measured;;varchar;uuid|number_of_sites_reporting;The number of sites reporting in the county for the day the measurement was taken;;int4</t>
  </si>
  <si>
    <t>https://aqs.epa.gov/aqsweb/airdata/daily_aqi_by_county_2022.zip</t>
  </si>
  <si>
    <t>us_2022_daily_aqi_by_county|daily_aqi_by_county_2022</t>
  </si>
  <si>
    <t>us_2022_daily_aqi_by_county</t>
  </si>
  <si>
    <t xml:space="preserve">2021 Florida Asthma </t>
  </si>
  <si>
    <t>https://ephtracking.cdc.gov/DataExplorer/</t>
  </si>
  <si>
    <t>Miami-Dade Municipal Zoning</t>
  </si>
  <si>
    <t>https://gis-mdc.opendata.arcgis.com/datasets/MDC::municipal-zone/</t>
  </si>
  <si>
    <t xml:space="preserve">A polygon feature class of Miami-Dade County Municipal Zoning Districts.
Updated: Annually
</t>
  </si>
  <si>
    <t>Florida|Miami-Dade County|MDC|Municipal|Property|Zoning</t>
  </si>
  <si>
    <t>Derived</t>
  </si>
  <si>
    <t>munic_name;Name of the municipality;;varchar;|zone;Zone as code;;varchar;|munic_id;Municicpal ID;;varchar;|zone_desc;Description of the zone;;varchar;|short_desc;Short description of the zone;;varchar;|min_lot_size;Minimum lot size;;varchar;|density;;;varchar;|floor_area_ration;;;varchar;|min_lot_width;;;int4;|max_height;;;int4;|dev_code;;;varchar;|mix_use;Mixed use flag;;boolean|general_lu_type;;;varchar;|max_lot_cov;;;int4;</t>
  </si>
  <si>
    <t>https://services.arcgis.com/8Pc9XBTAsYuxx9Ny/arcgis/rest/services/MunicipalZone_gdb/FeatureServer/0/query?outFields=*&amp;where=1%3D1&amp;outSR=4326&amp;f=geojson</t>
  </si>
  <si>
    <t>mdc_municipal_zoning</t>
  </si>
  <si>
    <t>Trinidad and Tobago Regions</t>
  </si>
  <si>
    <t>OpenStreetMap contributors</t>
  </si>
  <si>
    <t>https://www.openstreetmap.org/</t>
  </si>
  <si>
    <t>OpenStreetMap</t>
  </si>
  <si>
    <t>OpenStreetMap® is open data, licensed under the [Open Data Commons Open Database License](https://opendatacommons.org/licenses/odbl/) (ODbL) by the [OpenStreetMap Foundation](https://osmfoundation.org/) (OSMF).</t>
  </si>
  <si>
    <t>You are free to copy, distribute, transmit and adapt our data, as long as you credit OpenStreetMap and its contributors. If you alter or build upon our data, you may distribute the result only under the same licence.</t>
  </si>
  <si>
    <t>Trinidad and Tobago</t>
  </si>
  <si>
    <t>A polygon feature set for the regions of Trindad and Tobago sourced from OpenStreetMap.</t>
  </si>
  <si>
    <t>Direct from source.</t>
  </si>
  <si>
    <t>Trinidad and Tobago|Regions|Administrative Boundaries</t>
  </si>
  <si>
    <t>osm_id;OpenStreetMap (OSM) ID;;varchar;|name;Region name;;varchar;|type;Type of boundary;;varchar;|admin_level;OSM Administrative level;;varchar;|boundary;OSM boundary type;;varchar;|other_tags;Any other OSM tags with values, first one is the ISO3166-2 code for the administrative region;;varchar;</t>
  </si>
  <si>
    <t>Trinidad and Tobago Disease Risk</t>
  </si>
  <si>
    <t>The Database is licensed by the Licensor “as is” and without any warranty of any kind, either express, implied, or arising by statute, custom, course of dealing, or trade usage. Licensor specifically disclaims any and all implied warranties or conditions of title, non-infringement, accuracy or completeness, the presence or absence of errors, fitness for a particular purpose, merchantability, or otherwise. Some jurisdictions do not allow the exclusion of implied warranties, so this exclusion may not apply to You.
Subject to any liability that may not be excluded or limited by law, the Licensor is not liable for, and expressly excludes, all liability for loss or damage however and whenever caused to anyone by any use under this License, whether by You or by anyone else, and whether caused by any fault on the part of the Licensor or not. This exclusion of liability includes, but is not limited to, any special, incidental, consequential, punitive, or exemplary damages such as loss of revenue, data, anticipated profits, and lost business. This exclusion applies even if the Licensor has been advised of the possibility of such damages. 
If liability may not be excluded by law, it is limited to actual and direct financial loss to the extent it is caused by proved negligence on the part of the Licensor.</t>
  </si>
  <si>
    <t>api</t>
  </si>
  <si>
    <t>https://overpass-api.de/api/interpreter?data=rel%5B%22ISO3166-2%22~%22^TT%22%5D%5Badmin_level=4%5D%5Btype=boundary%5D%5Bboundary=administrative%5D;(._;&gt;;);out;</t>
  </si>
  <si>
    <t>rel["ISO3166-2"~"^TT"][admin_level=4][type=boundary][boundary=administrative];(._;&gt;;);out;</t>
  </si>
  <si>
    <t>tt_regions</t>
  </si>
  <si>
    <t>osm</t>
  </si>
  <si>
    <t>multipolygons</t>
  </si>
  <si>
    <t>WORKS!!
curl -o tt_admin.osm "https://overpass-api.de/api/interpreter?data=rel%5B%22ISO3166-2%22~%22^TT%22%5D%5Badmin_level=4%5D%5Btype=boundary%5D%5Bboundary=administrative%5D;(._;&gt;;);out;"
rel["ISO3166-2"~"^TT"][admin_level=4][type=boundary][boundary=administrative];(._;&gt;;);out;
ogr2ogr -f PostgreSQL "PG:dbname=osm user=postgres password=postgres" tt_admin.osm
# needs final select from table multipolygons to final table name ...</t>
  </si>
  <si>
    <t>Trinidad and Tobago Main Roads</t>
  </si>
  <si>
    <t>A line feature set for the primary and secondary roads of Trindad and Tobago sourced from OpenStreetMap.</t>
  </si>
  <si>
    <t>Trinidad and Tobago|Roads|primary|secondary|transportation</t>
  </si>
  <si>
    <t>osm_id;OpenStreetMap (OSM) ID;;varchar;|name;Road name;;varchar;|highway;Type of road (primary, secondary, etc);;varchar;|waterway;;;boolean;|aerialway;;;boolean;|barrier;;;boolean;|man_made;;;boolean;|railway;;;boolean;|z_order;Drawing order;;int4;|other_tags;Any other OSM tags with values, can include values for oneway, est_width, foot, lanes, maxspeed, surface;;varchar;</t>
  </si>
  <si>
    <t>https://overpass-api.de/api/interpreter?data=way%5B%22highway%22~%22secondary|primary%22%5D(area:3600555717);(._;&gt;;);out;</t>
  </si>
  <si>
    <t>way["highway"~"secondary|primary"]({{bbox}});(._;&gt;;);out;</t>
  </si>
  <si>
    <t>tt_roads</t>
  </si>
  <si>
    <t>lines</t>
  </si>
  <si>
    <t>Trinidad and Tobago Ferry Routes</t>
  </si>
  <si>
    <t>A line feature set for ferry routes in Trinidad and Tobago.</t>
  </si>
  <si>
    <t>Trinidad and Tobago|ferry routes|transportation</t>
  </si>
  <si>
    <t>osm_id;OpenStreetMap (OSM) ID;;varchar;|name;Ferry route name name;;varchar;|route;kind of route (only ferry);;varchar;|other_tags;Any other OSM tags with values, can include values for oneway, from, to, operator, duration, charge;;varchar;</t>
  </si>
  <si>
    <t>https://overpass-api.de/api/interpreter?data=way%5B%22route%22~%22ferry%22%5D(area:3600555717);(._;&gt;;);out;</t>
  </si>
  <si>
    <t>way["route"~"ferry"](area:3600555717);(._;&gt;;);out;</t>
  </si>
  <si>
    <t>tt_ferry_routes</t>
  </si>
  <si>
    <t>Trinidad and Tobago Populated Places</t>
  </si>
  <si>
    <t>A point feature set for populated places in Trinidad and Tobago.</t>
  </si>
  <si>
    <t>Trinidad and Tobago|populated places:towns|cities</t>
  </si>
  <si>
    <t>https://overpass-api.de/api/interpreter?data=node%5B%22place%22~%22city|town|village%22%5D(area:3600555717);(._;&gt;;);out;</t>
  </si>
  <si>
    <t xml:space="preserve">
node["place"~"city|town|village"](area:3600555717);(._;&gt;;);out;</t>
  </si>
  <si>
    <t>tt_populated_places</t>
  </si>
  <si>
    <t>points</t>
  </si>
  <si>
    <t>2021 Florida ACS 5 Year Estimates - Tract Level - FSR</t>
  </si>
  <si>
    <t>A special collection of aggregated columns from the 2021 5-year ACS variables at the census tract level selected for use with the Florida Stroke Registry. Please see the column metadata for the description of the columns.</t>
  </si>
  <si>
    <t>Florida|Census|ACS 2021|2021|5-Year Estimates|Tract|Census Tract|Demographic|Population|FSR</t>
  </si>
  <si>
    <t>total_population;Total population in census tract;B01001_001E;integer;people|hispanic_population;Number of people who identify as Hispanic or Latino any race;B01001I_001E;integer;people|creole_speaking;Number of Creole speaking people in the tract;C16001_008E;int4;people|latin_america_born;Number of people who migrated from Latin America and the Caribbean;B05007_048E+B05007_045E+B05007_051E+B05007_042E;int4;people|persons_4_years_old_and_younger;Number of people 4 years old and younger;B01001_003E+B01001_027E;integer;people|age_of_5_and_19;Number of people with age of 5 to 20;(B01001_004E:B01001_007E)+(B01001_028E:B01001_031E);integer;people|persons_between_the_age_of_20_and_64;Number of people between the age of 20 and 65;(B01001_008E:B01001_019E)+(B01001_032E:B01001_043E);integer;people|persons_65_years_old_and_over;Number of people 65 years old and over;(B01001_020E:B01001_025E)+(B01001_044E:B01001_049E);integer;people|born_in_haiti;Number of people born in Haiti;B05006_138E;integer;people|born_in_venezuela;Number of people born in Venezuela;B05006_164E;integer;people</t>
  </si>
  <si>
    <t>Census|FSR</t>
  </si>
  <si>
    <t>fl_2021_acs_5yr_tract_fsr</t>
  </si>
  <si>
    <t>for=tract:*|in=state:12</t>
  </si>
  <si>
    <t>2021 Florida ACS 5 Year Estimates - Tract Level - CRA</t>
  </si>
  <si>
    <t>A special collection of aggregated columns from the 2021 5-year ACS variables at the census tract level selected for use with the Climate Resilience Academy. Please see the column metadata for the description of the columns.</t>
  </si>
  <si>
    <t>Florida|Census|ACS 2021|2021|5-Year Estimates|Tract|Census Tract|Demographic|Population|Climate Resilience|CRA</t>
  </si>
  <si>
    <t>total_population;Total population in census tract;B01001_001E;integer;people|age_17_years_and_younger;Number of people with age of 17 and under;(B01001_003E:B01001_006E)+(B01001_027E:B01001_030E);integer;people|persons_between_the_age_of_18_and_64;Number of people between the age of 18 and 64;(B01001_007E:B01001_019E)+(B01001_031E:B01001_043E);integer;people|persons_65_years_old_and_over;Number of people 65 years old and over;(B01001_020E:B01001_025E)+(B01001_044E:B01001_049E);integer;people|households_with_someone_over_65;Number of households with someone over 65;B09020_002E;integer;households|households_with_someone_18_or_under;Number of households with someone 18 or under;B09002_001E;integer;households|limited_english_speaking_households;Number of households with limited english spoken;C16002_004E+C16002_007E+C16002_010E+C16002_013E;integer;households|housing_units_with_no_vehicle_available;Number of housing units with no vehicle available;B25044_003E;integer;housing units|households_with_income_less_than_15000_per_year;Number of households with income less than $15,000 per year;B19001_002E+B19001_003E;integer;households|households_with_income_15000_34999_per_year;Number of households with income $15,000 to $34,999 per year;B19001_004E+B19001_005E+B19001_006E+B19001_007E;integer;households|households_with_income_35000_49999_per_year;Number of households with income $35,000 to $49,999 per year;B19001_008E+B19001_009E+B19001_010E;integer;households|percentage_persons_living_below_poverty_line;Percentage of persons living below poverty line;B17001_001E;integer;percent|total_housing_units;Total number of housing units;B25001_001E;integer;housing units|occupied_housing_units;Number of occupied housing units;B25002_002E;integer;housing units|owner_occupied_housing_units;Number of owner occupied housing units;B25003_002E;integer;housing units|renter_occupied_housing_units;Number of renter occupied housing units;B25003_003E;integer;housing units|vacant_housing_units;Number of vacant housing units;B25004_001E;integer;housing units|owner_occupied_housing_units_with_mortgage;Number of owner occupied housing units with mortgage;B25027_002E;integer;housing units|overcrowded;Number of households that are overcrowded;B25014_005E+B25014_011E;integer;households|severely_overcrowded;Number of households that are severely overcrowded;B25014_006E+B25014_007E+B25014_012E+B25014_013E;integer;households|overcrowded__owner_occupied;Number of owner occupied households that are overcrowded;B25014_005E;integer;households|overcrowded__renter_occupied;Number of renter occupied households that are overcrowded;B25014_011E;integer;households|lacking_complete_plumbing_facilities;Number of households that lack complete plumbing facilities;B25047_003E;integer;households|lacking_complete_kitchen_facilities;Number of households that lack complete kitchen facilities;B25051_003E;integer;households|median_monthly_housing_costs;Median monthly housing costs in US dollars;B25105_001E;integer;usd|median_household_income;Median household income in US dollars;B19013_001E;integer;usd|median_monthly_owner_costs;Median monthly owner costs in US dollars;B25088_001E;integer;usd|median_monthly_renter_costs;Median monthly renter costs in US dollars;B25058_001E;integer;usd|median_monthly_owner_costs__percent_household_income;Median monthly owner costs as percent household income;B25092_001E;real;percent|median_monthly_renter_costs__percent_household_income;Median monthly renter costs as percent household income;B25071_001E;real;percent|cost_burdened_owner_occupied_housing_units;Number of cost burdened owner occupied housing units;(B25091_008E:B25091_011E)+(B25091_019E:B25091_022E);integer;housing units|cost_burdened_owner_occupied_housing_units_with_mortgage;Number of cost burdened owner occupied housing units with mortgage;B25091_008E:B25091_011E;integer;housing units|cost_burdened_owner_occupied_housing_units_without_mortgage;Number of cost burdened owner occupied housing units without mortgage;B25091_019E:B25091_022E;integer;housing units|cost_burdened_renter_housing_units;Number of cost burdened renter housing units;B25070_007E:B25070_010E;integer;housing units|high_school_degree__ged_or_lower;Number of people with high school degree, GED, or lower;B15003_002E:B15003_018E;integer;people|some_college__no_degree;Number of people with some college but no degree;B15003_019E:B15003_020E;integer;people|associates_degree;Number of people with associates degree;B15003_021E;integer;people|bachelors_degree;Number of people with bachelors degree;B15003_022E;integer;people|graduate_professional_degree;Number of people with graduate professional degree;B15003_023E:B15003_025E;integer;people</t>
  </si>
  <si>
    <t>Census|Little River Climate Resilience|Miami-Dade Climate Resilience</t>
  </si>
  <si>
    <t>fl_2021_acs_5yr_tract_cra</t>
  </si>
  <si>
    <t>2021 Florida ACS 5 Year Estimates -Block Group Level - CRA</t>
  </si>
  <si>
    <t>fl_2021_acs_5yr_bg_cra</t>
  </si>
  <si>
    <t>Estratos Socioeconómicos de Bogotá Según Manzanas</t>
  </si>
  <si>
    <t>Departamento Administrativo Nacional de Estadistica (DANE)</t>
  </si>
  <si>
    <t>https://datosabiertos.bogota.gov.co/dataset/estratificacion-para-bogota</t>
  </si>
  <si>
    <t>El DANE ofrece la descarga y uso de información georreferenciada producida por la entidad bajo una licencia Creative Commons, reservando el derecho de autor sobre la obra. Este tipo de licencias ofrecen algunos derechos a terceras personas bajo ciertas condiciones que se describen en (Creative Commons Internacional, 2019). https://geoportal.dane.gov.co/acerca-del-geoportal/licencia-y-condiciones-de-uso/#gsc.tab=0.</t>
  </si>
  <si>
    <t>Colombia|Bogota</t>
  </si>
  <si>
    <t>Direct download</t>
  </si>
  <si>
    <t>estratos socioeconomicos|Bogota|manzanas</t>
  </si>
  <si>
    <t>es</t>
  </si>
  <si>
    <t>codigo_man</t>
  </si>
  <si>
    <t>fid|objectid|codigo_man|estrato|codigo_zon|codigo_cri|normativa|acto_admin|numero_act|fecha_acto|escala_cap|fecha_capt|responsabl|shape_area|shape_len</t>
  </si>
  <si>
    <t>Bogota Disaster Resilience</t>
  </si>
  <si>
    <t>https://datosabiertos.bogota.gov.co/dataset/55467552-0af4-4524-a390-a2956035744e/resource/29f2d770-bd5d-4450-9e95-8737167ba12f/download/manzanaestratificacion.json</t>
  </si>
  <si>
    <t>bogota_2019_estratos_manzana_dane</t>
  </si>
  <si>
    <t>NLCD 2021 Land Cover (CONUS)</t>
  </si>
  <si>
    <t>https://www.mrlc.gov/data/nlcd-2021-land-cover-conus</t>
  </si>
  <si>
    <t>https://doi.org/10.5066/P9JZ7AO3</t>
  </si>
  <si>
    <t>Multi-Resolution Land Characteristics Consortium, U.S. Geological Survey, Sioux Falls, SD</t>
  </si>
  <si>
    <t xml:space="preserve">The U.S. Geological Survey (USGS), in partnership with several federal agencies, has now developed and released seven National Land Cover Database (NLCD) products: NLCD 1992, 2001, 2006, 2011, 2016, 2019, and 2021. Beginning with the 2016 release, land cover products were created for two-to-three-year intervals between 2001 and the most recent year. These products provide spatially explicit and reliable information on the Nation’s land cover and land cover change. NLCD continues to provide innovative, consistent, and robust methodologies for production of a multi-temporal land cover and land cover change database. NLCD 2021 adds an additional year to the map products produced for NLCD 2019, with a streamlined compositing process for assembling and preprocessing Landsat imagery and geospatial ancillary datasets; a temporally, spectrally, and spatially integrated land cover change analysis strategy; a theme-based post-classification protocol for generating land cover and change products; a continuous fields biophysical parameters modeling method; and a scripted operational system. The overall accuracy of the 2019 Level I land cover was 91%. Results from this study confirm the robustness of this comprehensive and highly automated procedure for NLCD 2021 operational mapping (see https://doi.org/10.1080/15481603.2023.2181143 for the latest accuracy assessment publication). Questions about the NLCD 2021 land cover product can be directed to the NLCD 2021 land cover mapping team at USGS EROS, Sioux Falls, SD (605) 594-6151 or mrlc@usgs.gov. See included spatial metadata for more details. </t>
  </si>
  <si>
    <t>see process steps in https://www.mrlc.gov/downloads/sciweb1/shared/mrlc/metadata/nlcd_2021_land_cover_l48_20230630.xml</t>
  </si>
  <si>
    <t>land cover|Landsat|Sentinel-2|CONUS|United States</t>
  </si>
  <si>
    <t>30-meter classified land cover</t>
  </si>
  <si>
    <t>Unless otherwise stated, all data, metadata and related materials are considered to satisfy the quality standards relative to the purpose for which the data were collected. Although these data and associated metadata have been reviewed for accuracy and completeness and approved for release by the U.S. Geological Survey (USGS), no warranty expressed or implied is made regarding the display or utility of the data for other purposes, nor on all computer systems, nor shall the act of distribution constitute any such warranty.</t>
  </si>
  <si>
    <t>https://s3-us-west-2.amazonaws.com/mrlc/nlcd_2021_land_cover_l48_20230630.zip</t>
  </si>
  <si>
    <t>us_2021_nlcd_land_cover|nlcd_2021_land_cover_l48_20230630</t>
  </si>
  <si>
    <t>us_2021_nlcd_land_cover</t>
  </si>
  <si>
    <t>NLCD 2021 Land Cover (Miami-Dade)</t>
  </si>
  <si>
    <t>mdc_2021_nlcd_land_cover</t>
  </si>
  <si>
    <t>us_2021_nlcd_land_cover|fl_2022_tl_cousub</t>
  </si>
  <si>
    <t>us_2021_nlcd_land_cover|fl_2022_tl_cousub|countyfp='086'</t>
  </si>
  <si>
    <t>Miami-Dade Bodies of Water</t>
  </si>
  <si>
    <t>https://gis-mdc.opendata.arcgis.com/datasets/MDC::water-p/about</t>
  </si>
  <si>
    <t>This feature class has been created to illustrate the water bodies within the Urban Development Boundary (UDB) and outside the UDB, approximately 938 square miles.
A collection of vector polygon features for water bodies within the Urban Development Boundary (UDB) and outside the UDB, approximately 938 square miles. The planimetric layer for Miami-Dade County was previously digitized in 2001 by Woolpert, in 2012 by GPI Geospatial (GPI), and in 2020 by GPI. GPIs 2022 update utilized a Geodatabase provided by ITD for Miami-Dade County containing two layers to be updated: Water and Edge of Pavement. GPI used the recent set of county orthoimages, produced by Woolpert in 2022, to perform the update of the various feature classes. The feature classes were clipped into smaller blocks. Compilers made adjustments or recollected any missing features. The corresponding attributes were assigned to each separate shapefile as adjustments and new collection occurred. The shapefiles were then merged back together into a full file. Topological checks were performed to make sure the linework did not cross unexpectedly, ends dangled, or strange gaps exist in the collected features. Depending on the layer, different checks were done using the existing data layer to evaluate the completeness of the overall collection. The final layers were quality checked for formatting and file corruption before being sent to the client for review. Personnel that collected this data are either photogrammetrists trained in stereo collection or editors trained in ortho-photography based collection. Items included in the feature class WATER BODIES (Polygons) are: Water bodies and water-under-the-bridge features Definition of particular fields in the Water feature class: Water = {0,1} where 0 = Feature does not represent water; 1 = Water feature. Type = {'', 'B'} where B = Water under the bridge. Where '' marks water locations without bridges. Possible combinations of these fields are: 0,''; 1,'';1, 'B'.</t>
  </si>
  <si>
    <t>Florida|Miami-Dade County|MDC|Environment</t>
  </si>
  <si>
    <t>-9008606.0344|2891839.2926|-8915320.499|2996516.889</t>
  </si>
  <si>
    <t>objectid</t>
  </si>
  <si>
    <t>Miami-Dade Climate Resilience|Little River Climate Resilience</t>
  </si>
  <si>
    <t>https://services.arcgis.com/8Pc9XBTAsYuxx9Ny/arcgis/rest/services/WaterP_gdb/FeatureServer/0/query?outFields=*&amp;where=1%3D1&amp;outSR=4326&amp;f=geojson</t>
  </si>
  <si>
    <t>mdc_water_polygons</t>
  </si>
  <si>
    <t>As needed</t>
  </si>
  <si>
    <t>OBJECTID|WATER|TYPE|LAST_UPDATED|GlobalID|Shape__Area|Shape__Length</t>
  </si>
  <si>
    <t>Miami-Dade Streets</t>
  </si>
  <si>
    <t>https://gis-mdc.opendata.arcgis.com/datasets/MDC::street/about</t>
  </si>
  <si>
    <t>A line feature class of Miami-Dade County streets with seamless address ranges.
A line feature class of Miami-Dade County streets with seamless address ranges. This feature class (FC) is one of a set of FC's derived from our main Streets FC, which were created to display street information.</t>
  </si>
  <si>
    <t>Florida|Miami-Dade County|MDC|Infrastructure</t>
  </si>
  <si>
    <t>-9002890.5447|2901701.1144|-8918842.3318|2996807.851</t>
  </si>
  <si>
    <t>streetid</t>
  </si>
  <si>
    <t>https://services.arcgis.com/8Pc9XBTAsYuxx9Ny/arcgis/rest/services/GeoStreets_gdb/FeatureServer/0/query?outFields=*&amp;where=1%3D1&amp;outSR=4326&amp;f=geojson</t>
  </si>
  <si>
    <t>mdc_streets</t>
  </si>
  <si>
    <t>STREETID|STREET_ID_OLD|LAF|LAT|RAF|RAT|PRE_DIR|ST_NAME|ST_TYPE|SUF_DIR|LZIP|RZIP|LMUNIC|LMUNIC_NAME|RMUNIC|RMUNIC_NAME|CLASS|FROM_TO_IMP|TO_FROM_IMP|SNAME|Shape__Length</t>
  </si>
  <si>
    <t>Miami-Dade Major Roads</t>
  </si>
  <si>
    <t>mdc_major_roads</t>
  </si>
  <si>
    <t>subset</t>
  </si>
  <si>
    <t>class;in;('0','1','2','3')</t>
  </si>
  <si>
    <t>Southeastern SLOSH Cat 1</t>
  </si>
  <si>
    <t>NOAA - National Hurricane Center</t>
  </si>
  <si>
    <t>https://www.nhc.noaa.gov/nationalsurge/</t>
  </si>
  <si>
    <t>http://journals.ametsoc.org/doi/abs/10.1175/WCAS-D-14-00049.1</t>
  </si>
  <si>
    <t>The data and maps in this tool illustrate the height of possible storm surge flooding under certain scenarios, and do not account for erosion, subsidence, sea-level change or future construction. Water levels are based on storm surge scenarios in the referenced SLOSH MOM tide scenario. The data, maps, and information provided should only be used as a tool for general education/awareness of the storm surge hazard at a city/community level (not for a parcel level/grid cell assessment). The SLOSH MOM storm surge risk data used to create these maps are constrained by the extent of the SLOSH grids and users should be aware that risk due to storm surge flooding could extend beyond the areas depicted in these maps. This map should not be used to replace the maps used for hurricane evacuation zones. Hurricane evacuation zones are drawn at a local and state level and consider additional information and specific criteria for a particular region in addition to the storm surge hazard. Users are urged to consult local officials for flood risk inside the hatched areas marked as leveed areas in the map. The data and maps in this tool are provided "as is", without warranty to their performance, merchantable state, or fitness for any particular purpose. The entire risk associated with the results and performance of these data is assumed by the user. This tool should be used strictly as a planning reference and storm surge risk awareness tool and not for navigation, permitting, legal, or regulatory purposes. Any conclusions drawn from the analysis of this information are not the responsibility of the National Weather Service, National Hurricane Center, Office for Coastal Management, or its partners.</t>
  </si>
  <si>
    <t>Southeast</t>
  </si>
  <si>
    <t>sea_2022_noaa_slosh|fl_2022_tl_cousub</t>
  </si>
  <si>
    <t>2014-11-00</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</si>
  <si>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1 storms.</t>
  </si>
  <si>
    <t>Southeastern|Water|SLOSH|Cat1</t>
  </si>
  <si>
    <t>9-meter percent feet</t>
  </si>
  <si>
    <t>Miami-Dade Climate Resilience</t>
  </si>
  <si>
    <t>https://www.nhc.noaa.gov/gis/hazardmaps/US_SLOSH_MOM_Inundation_v3.zip</t>
  </si>
  <si>
    <t>sea_2022_noaa_slosh|US_SLOSH_MOM_Inundation_v3/us_Category1_MOM_Inundation_HIGH</t>
  </si>
  <si>
    <t>sea_2022_slosh_cat1</t>
  </si>
  <si>
    <t>2022-06-00</t>
  </si>
  <si>
    <t>Miami-Dade SLOSH Cat 1</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</si>
  <si>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1 storms and has been clipped to Miami-Dade County.</t>
  </si>
  <si>
    <t>Florida|Miami-Dade County|MDC|Water|SLOSH|Cat1</t>
  </si>
  <si>
    <t>9-meter</t>
  </si>
  <si>
    <t>mdc_2022_slosh_cat1</t>
  </si>
  <si>
    <t>sea_2022_slosh_cat1|fl_2022_tl_cousub</t>
  </si>
  <si>
    <t>sea_2022_slosh_cat1|fl_2022_tl_cousub|countyfp='086'</t>
  </si>
  <si>
    <t>Southeastern SLOSH Cat 2</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</si>
  <si>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2 storms.</t>
  </si>
  <si>
    <t>Southeastern|Water|SLOSH|Cat2</t>
  </si>
  <si>
    <t>sea_2022_noaa_slosh|US_SLOSH_MOM_Inundation_v3/us_Category2_MOM_Inundation_HIGH</t>
  </si>
  <si>
    <t>sea_2022_slosh_cat2</t>
  </si>
  <si>
    <t>Miami-Dade SLOSH Cat 2</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</si>
  <si>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2 storms and has been clipped to Miami-Dade County.</t>
  </si>
  <si>
    <t>Florida|Miami-Dade County|MDC|Water|SLOSH|Cat2</t>
  </si>
  <si>
    <t>mdc_2022_slosh_cat2</t>
  </si>
  <si>
    <t>sea_2022_slosh_cat2|fl_2022_tl_cousub</t>
  </si>
  <si>
    <t>sea_2022_slosh_cat2|fl_2022_tl_cousub|countyfp='086'</t>
  </si>
  <si>
    <t>Southeastern SLOSH Cat 3</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</si>
  <si>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3 storms.</t>
  </si>
  <si>
    <t>Southeastern|Water|SLOSH|Cat3</t>
  </si>
  <si>
    <t>sea_2022_noaa_slosh|US_SLOSH_MOM_Inundation_v3/us_Category3_MOM_Inundation_HIGH</t>
  </si>
  <si>
    <t>sea_2022_slosh_cat3</t>
  </si>
  <si>
    <t>Miami-Dade SLOSH Cat 3</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</si>
  <si>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3 storms and has been clipped to Miami-Dade County.</t>
  </si>
  <si>
    <t>Florida|Miami-Dade County|MDC|Water|SLOSH|Cat3</t>
  </si>
  <si>
    <t>mdc_2022_slosh_cat3</t>
  </si>
  <si>
    <t>sea_2022_slosh_cat3|fl_2022_tl_cousub</t>
  </si>
  <si>
    <t>sea_2022_slosh_cat3|fl_2022_tl_cousub|countyfp='086'</t>
  </si>
  <si>
    <t>Southeastern SLOSH Cat 4</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</si>
  <si>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4 storms.</t>
  </si>
  <si>
    <t>Southeastern|Water|SLOSH|Cat4</t>
  </si>
  <si>
    <t>sea_2022_noaa_slosh|US_SLOSH_MOM_Inundation_v3/us_Category4_MOM_Inundation_HIGH</t>
  </si>
  <si>
    <t>sea_2022_slosh_cat4</t>
  </si>
  <si>
    <t>Miami-Dade SLOSH Cat 4</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</si>
  <si>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4 storms and has been clipped to Miami-Dade County.</t>
  </si>
  <si>
    <t>Florida|Miami-Dade County|MDC|Water|SLOSH|Cat4</t>
  </si>
  <si>
    <t>mdc_2022_slosh_cat4</t>
  </si>
  <si>
    <t>sea_2022_slosh_cat4|fl_2022_tl_cousub</t>
  </si>
  <si>
    <t>sea_2022_slosh_cat4|fl_2022_tl_cousub|countyfp='086'</t>
  </si>
  <si>
    <t>Southeastern SLOSH Cat 5</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</si>
  <si>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5 storms.</t>
  </si>
  <si>
    <t>Southeastern|Water|SLOSH|Cat5</t>
  </si>
  <si>
    <t>sea_2022_noaa_slosh|US_SLOSH_MOM_Inundation_v3/us_Category5_MOM_Inundation_HIGH</t>
  </si>
  <si>
    <t>sea_2022_slosh_cat5</t>
  </si>
  <si>
    <t>Miami-Dade SLOSH Cat 5</t>
  </si>
  <si>
    <t>A storm surge risk map created by NOAA utilizing the Sea, Lake, and Overland Surges from hurricanes (SLOSH) model. Storm surge composites – Maximum Envelopes of Water (MEOWs) and Maximum of MEOWs (MOMs) – are created to assess and visualize storm surge risk under varying conditions.
Maximum of MEOWs (MOMs) in the attribute table represents the Maximum Envelopes of Water (MEOWs). MEOWs are created by computing the maximum storm surge resulting from up to 100,000 hypothetical storms simulated through each SLOSH grid of varying forward speed, radius of maximum wind, intensity (Categories 1-5), landfall location, tide level, and storm direction. This SLOSH model is based on category 5 storms and has been clipped to Miami-Dade County.</t>
  </si>
  <si>
    <t>Florida|Miami-Dade County|MDC|Water|SLOSH|Cat5</t>
  </si>
  <si>
    <t>mdc_2022_slosh_cat5</t>
  </si>
  <si>
    <t>sea_2022_slosh_cat5|fl_2022_tl_cousub</t>
  </si>
  <si>
    <t>sea_2022_slosh_cat5|fl_2022_tl_cousub|countyfp='086'</t>
  </si>
  <si>
    <t>Florida Managed Areas</t>
  </si>
  <si>
    <t>Florida Natural Areas Inventory</t>
  </si>
  <si>
    <t>https://www.fnai.org/publications/gis-data</t>
  </si>
  <si>
    <t>Use of this data should be accompanied by proper citation of FNAI. Available for free download at: http://www.fnai.org/gis_data.cfm</t>
  </si>
  <si>
    <t>Vector dataset</t>
  </si>
  <si>
    <t xml:space="preserve">The Florida Natural Areas Inventory is the primary source for information on Florida's conservation lands. FNAI's database includes boundaries and statistics for more than 2,900 federal, state, local, and private managed areas, all provided directly by the managing agencies. National parks, state forests, wildlife management areas, local and private preserves are examples of the managed areas included. The shapefile is called FLMA for Florida Managed Areas; updated versions are published quarterly.
FLORIDA CONSERVATION LANDS (layer name FLMA): This is a polygon data layer for public (and some private) lands that the Florida Natural Areas Inventory (FNAI) has identified as having natural resource value and that are being managed at least partially for conservation purposes. The term "Managed Area" refers to a managed conservation land.
</t>
  </si>
  <si>
    <t>Florida|FNAI|Conservation Lands|FLMA</t>
  </si>
  <si>
    <t>-87.509056|24.246904
|-79.879813|31.030878</t>
  </si>
  <si>
    <t>ma_id</t>
  </si>
  <si>
    <t xml:space="preserve">area;Area in square meters.;;FNAI;double;|perimeter;Perimeter in meters.;;FNAI;double;|ma_id;Managed Area ID, designed by NatureServe. Unique identifier for each Managed Area.;;FNAI;double;|macode_bcd;Managed Area Code;;The Nature Conservancy;string;|maname;Official name of the Managed Area (conservation land);;The managing agency of the Managed Area;string;|majorma;Official name of the Major Managed Area.  Major Managed Area refers to a larger Managed Area that contains the Managed Area in question.;;FNAI;string;|matype;Code for the Managed Area by lead managing agency. Each Managed Area has been coded as 1st byte = Managing Agency Category:
F=Federal, S=State, L=Local, P=Private
2nd and 3rd bytes = Managing Agency: (e.g., AF= US Air Force)
4th and 5th bytes = Managed Area Unit Type (e.g., AB= Air Force Base);;The Nature Conservancy and FNAI;string;|managing_a;Name of the lead managing agency for the Managed Area.;;FNAI;string;|matype2;Code for Managed Area by managing agency category.;;FNAI;string;|owner;Name of the main owner of the Managed Area;;FNAI;string;|coowners;Name(s) of additional owner(s) of the managed area;;FNAI;string;|totacres;Total number of acres within the Managed Area;;The managing agency of the Managed Area;double;|ltf_acres;Number of acres within the Managed Area that are in less-than-fee ownership.;;The managing agency of the Managed Area;double;|county;Abbreviation (the first four letters of the county name) for the county;;FNAI;string;|prostat;Protection Status;;The Nature Conservancy and FNAI;double;|manager;Name and/or official job title of the current manager of the Managed Area.;;The managing agency of the Managed Area;string;|mgrinst;Manager Institution;;The managing agency of the Managed Area;string;|mgrcity;Manager City.;;The managing agency of the Managed Area;string;|mgrphone;Manager Phone;;FNAI;string;|desc1;General description of the Managed Area;;FNAI;string;|desc2;Description;;FNAI;string;|comments1;General comments;;FNAI;string;|comments2;Continued Description;;FNAI;string;|maname_ab;A shortened (abbreviated) name of the Managed Area;;FNAI;string;|ma_website;Managed Area Web Site;;FNAI;string;|ownertypes;Owner Types;;FNAI;string;|esmt_hold;Easement Holder;;FNAI;string;|
</t>
  </si>
  <si>
    <t>https://www.fnai.org/shapefiles/flma_202312.zip</t>
  </si>
  <si>
    <t>fl_2023_flma|flma_202312</t>
  </si>
  <si>
    <t>fl_2023_flma</t>
  </si>
  <si>
    <t>-lco PRECISION=NO</t>
  </si>
  <si>
    <t>4 months</t>
  </si>
  <si>
    <t>Calidad de Viviendas en Bogota - Paredes</t>
  </si>
  <si>
    <t>https://www.dane.gov.co/index.php/estadisticas-por-tema/pobreza-y-condiciones-de-vida/encuesta-multiproposito</t>
  </si>
  <si>
    <t>La Encuesta Multipropósito de Bogotá 2021 contabiliza la cantidad de viviendas por UPZ que se ven afectadas por "grietas en el techo y paredes".</t>
  </si>
  <si>
    <t>https://www.dane.gov.co/files/investigaciones/multi/Anexo_viviendas_EM_2021.xlsx</t>
  </si>
  <si>
    <t>Miami-Dade Parcels Augmented for CAMP Alternate</t>
  </si>
  <si>
    <t>mdc_property_boundary|mdc_streets|mdc_water_polygons</t>
  </si>
  <si>
    <t>mdc_parcels_camp_draft</t>
  </si>
  <si>
    <t>within;mdc_streets;streetid;mdc_streetid;numeric;class;mdc_street_type;numeric|within;mdc_water_polygons;water;mdc_water_body;numeric</t>
  </si>
  <si>
    <t>Cuerpos de Agua de Bogota</t>
  </si>
  <si>
    <t>IDECA</t>
  </si>
  <si>
    <t>https://bogota-laburbano.opendatasoft.com/explore/dataset/cuerpos-de-agua-de-bogota-y-alrededores/information/</t>
  </si>
  <si>
    <t>Infraestructura de datos espaciales de Bogotá - IDECA</t>
  </si>
  <si>
    <t>https://bogota-laburbano.opendatasoft.com/api/explore/v2.1/catalog/datasets/cuerpos-de-agua-de-bogota-y-alrededores/exports/geojson?lang=en&amp;timezone=America%2FBogota</t>
  </si>
  <si>
    <t>dublin core</t>
  </si>
  <si>
    <t>dublin core terms</t>
  </si>
  <si>
    <t>provenance</t>
  </si>
  <si>
    <t>schema.org</t>
  </si>
  <si>
    <t>http://purl.org/dc/elements/1.1/</t>
  </si>
  <si>
    <t>http://purl.org/dc/terms/</t>
  </si>
  <si>
    <t>SCHEMA</t>
  </si>
  <si>
    <t>GDSC</t>
  </si>
  <si>
    <t>required</t>
  </si>
  <si>
    <t>TYPE</t>
  </si>
  <si>
    <t>OHDSI</t>
  </si>
  <si>
    <t>OHDSI notes</t>
  </si>
  <si>
    <t>etl</t>
  </si>
  <si>
    <t>dc</t>
  </si>
  <si>
    <t>dcterms</t>
  </si>
  <si>
    <t>dcat</t>
  </si>
  <si>
    <t>dcat entity</t>
  </si>
  <si>
    <t>geoblacklight</t>
  </si>
  <si>
    <t>prov</t>
  </si>
  <si>
    <t>schema</t>
  </si>
  <si>
    <t>json-ld</t>
  </si>
  <si>
    <t>FUNCTION</t>
  </si>
  <si>
    <t>DESCRIPTION</t>
  </si>
  <si>
    <t>NOTES</t>
  </si>
  <si>
    <t>integer</t>
  </si>
  <si>
    <t>ds:data_source_uuid</t>
  </si>
  <si>
    <t>id</t>
  </si>
  <si>
    <t>Unique ID for data set</t>
  </si>
  <si>
    <t>Dublin Core [dcterms]</t>
  </si>
  <si>
    <t>*</t>
  </si>
  <si>
    <t>text</t>
  </si>
  <si>
    <t>ds:title</t>
  </si>
  <si>
    <t>?? internal title or title as on the org landing page?</t>
  </si>
  <si>
    <t>title</t>
  </si>
  <si>
    <t>dct:title</t>
  </si>
  <si>
    <t>Dataset</t>
  </si>
  <si>
    <t>dct_title_s</t>
  </si>
  <si>
    <t>title of dataset</t>
  </si>
  <si>
    <t>text []</t>
  </si>
  <si>
    <t>ds:creator</t>
  </si>
  <si>
    <t>creator</t>
  </si>
  <si>
    <t>dct:creator</t>
  </si>
  <si>
    <t>dct_creator_sm</t>
  </si>
  <si>
    <t>pipe delimited list of who/what made the data, can be further broken into |lname;fname;identifier_type;identifier;affiliation|</t>
  </si>
  <si>
    <t>ds:documentation_url</t>
  </si>
  <si>
    <t>?? landing page</t>
  </si>
  <si>
    <t>identifier</t>
  </si>
  <si>
    <t>dct:identifier</t>
  </si>
  <si>
    <t>URL of landing page for data</t>
  </si>
  <si>
    <t>dct_identifier_sm</t>
  </si>
  <si>
    <t>Digital Object Identifier (if exists for landing page)</t>
  </si>
  <si>
    <t>ds:org_id</t>
  </si>
  <si>
    <t>?? really should be a full agancy or organization name</t>
  </si>
  <si>
    <t>publisher</t>
  </si>
  <si>
    <t>dct:publisher</t>
  </si>
  <si>
    <t>dct_publisher_sm</t>
  </si>
  <si>
    <t>Who made data available online (not the portal)</t>
  </si>
  <si>
    <t>rights</t>
  </si>
  <si>
    <t>dct:rights</t>
  </si>
  <si>
    <t>dct_accessRights_s</t>
  </si>
  <si>
    <t>Textual statement or a URL pointing to a rights statement</t>
  </si>
  <si>
    <t>controlled vocabulary</t>
  </si>
  <si>
    <t>license</t>
  </si>
  <si>
    <t>dct:license</t>
  </si>
  <si>
    <t>dct_license_sm</t>
  </si>
  <si>
    <t>description of restrictions</t>
  </si>
  <si>
    <t>controlled vocabulary []</t>
  </si>
  <si>
    <t>coverage</t>
  </si>
  <si>
    <t>dct:coverage</t>
  </si>
  <si>
    <t>dct_spatial_sm</t>
  </si>
  <si>
    <t>pipe delimited list of placename(s) from gazeteer (TBD)</t>
  </si>
  <si>
    <t>relation</t>
  </si>
  <si>
    <t>dct:relation</t>
  </si>
  <si>
    <t>dct_relation_sm</t>
  </si>
  <si>
    <t>references, more resources (same creator?), TBD</t>
  </si>
  <si>
    <t>type</t>
  </si>
  <si>
    <t>dct:type</t>
  </si>
  <si>
    <t>The nature or genre of the resource from: TDB</t>
  </si>
  <si>
    <t>ISO date</t>
  </si>
  <si>
    <t>ds:dataset_version</t>
  </si>
  <si>
    <t>looks like the date?? only year?? could be dcat:version, but not sure</t>
  </si>
  <si>
    <t>date</t>
  </si>
  <si>
    <t>issued|date</t>
  </si>
  <si>
    <t>dct:issued</t>
  </si>
  <si>
    <t>dct_issued_s</t>
  </si>
  <si>
    <t>datePublished</t>
  </si>
  <si>
    <t>Publication Date, best as YYYY-MM-DD but just YYYY is fine</t>
  </si>
  <si>
    <t>ds:description</t>
  </si>
  <si>
    <t>description</t>
  </si>
  <si>
    <t>dct:description</t>
  </si>
  <si>
    <t>dct_description_sm</t>
  </si>
  <si>
    <t>abstract and/or description of contents</t>
  </si>
  <si>
    <t>prov:qualifiedAttribution</t>
  </si>
  <si>
    <t>A statement of any changes in ownership and custody of the resource since its creation that are significant for its authenticity, integrity, and interpretation.</t>
  </si>
  <si>
    <t>ds:subjects</t>
  </si>
  <si>
    <t>subject</t>
  </si>
  <si>
    <t>dcat:keyword</t>
  </si>
  <si>
    <t>dcat_keyword_sm</t>
  </si>
  <si>
    <t>pipe delimited list of key words, from LOC subjects list of possible</t>
  </si>
  <si>
    <t>language</t>
  </si>
  <si>
    <t>dct:language</t>
  </si>
  <si>
    <t>dct_language_sm</t>
  </si>
  <si>
    <t>Language Used</t>
  </si>
  <si>
    <t>ISO 19115-1</t>
  </si>
  <si>
    <t>structure</t>
  </si>
  <si>
    <t>adms:representationTechnique</t>
  </si>
  <si>
    <t>vector|raster</t>
  </si>
  <si>
    <t>(19115-2)</t>
  </si>
  <si>
    <t>ds:geom_type</t>
  </si>
  <si>
    <t>geometry</t>
  </si>
  <si>
    <t>locn:geometry</t>
  </si>
  <si>
    <t>locn_geometry</t>
  </si>
  <si>
    <t>vector geometry as: point|line|polygon</t>
  </si>
  <si>
    <t>multi geometries? OGR vocabulary?</t>
  </si>
  <si>
    <t>description of raster bands</t>
  </si>
  <si>
    <t>pixel_size</t>
  </si>
  <si>
    <t>dcat:spatialResolutionInMeters</t>
  </si>
  <si>
    <t>measurable pixel dimension on the ground</t>
  </si>
  <si>
    <t>epsg</t>
  </si>
  <si>
    <t>dct:conformsTo</t>
  </si>
  <si>
    <t>source coordinate reference system as EPSG</t>
  </si>
  <si>
    <t>recomended numeric scale</t>
  </si>
  <si>
    <t>extent</t>
  </si>
  <si>
    <t>dcat:bbox</t>
  </si>
  <si>
    <t>dcat_bbox</t>
  </si>
  <si>
    <t>spatial</t>
  </si>
  <si>
    <t>bounding box in EPSG coords: xmin|ymin|xmax|ymax</t>
  </si>
  <si>
    <t>Description (textual?) of chain of custody</t>
  </si>
  <si>
    <t>prov:action</t>
  </si>
  <si>
    <t>Textual description of how data was processed</t>
  </si>
  <si>
    <t>prov:wasGeneratedBy</t>
  </si>
  <si>
    <t>wasGeneratedBy</t>
  </si>
  <si>
    <t>Person or agent who processed the data</t>
  </si>
  <si>
    <t>dcat:contactPoint</t>
  </si>
  <si>
    <t>Contact as: name|title|organization|email</t>
  </si>
  <si>
    <t>NASA style data level from: observed|derived|processing step</t>
  </si>
  <si>
    <t>gdsc:label</t>
  </si>
  <si>
    <t>vector: Name of column to use as a label</t>
  </si>
  <si>
    <t>gdsc:value</t>
  </si>
  <si>
    <t>vector: Name of column to map as a value</t>
  </si>
  <si>
    <t>vs:*</t>
  </si>
  <si>
    <t>attributes</t>
  </si>
  <si>
    <t>gdsc:attributes</t>
  </si>
  <si>
    <t>vector: pipe delimited list of semi-colon delimited column metadata |name;description;source;type;units| for use in query and display functions</t>
  </si>
  <si>
    <t>note these transforms: 1) all spaces in attribute names are replaced with _ 2) all attribute names to lowercase 3) columns with [0-9] as first character are replace with _#</t>
  </si>
  <si>
    <t xml:space="preserve">raster: name of color ramp --or-- </t>
  </si>
  <si>
    <t>raster: pipe delimited minzoom|maxzoom</t>
  </si>
  <si>
    <t>Collection (custom)</t>
  </si>
  <si>
    <t>gdsc:collections</t>
  </si>
  <si>
    <t>isPartOf</t>
  </si>
  <si>
    <t>pipe delimited list of GDSC collection names</t>
  </si>
  <si>
    <t>gdsc:functions</t>
  </si>
  <si>
    <t>pipe delimited controlled vocabulary (see functions sheet): --|count_within|nearest_neighbor|extract_at_point|zonal_statistics_in_buffer|get_attribute|</t>
  </si>
  <si>
    <t>local_epsg</t>
  </si>
  <si>
    <t>gdsc:analyticConformsTo</t>
  </si>
  <si>
    <t>projected coordinate reference system for linear and area based measurements as EPSG</t>
  </si>
  <si>
    <t>filename of thumbnail file for front end display</t>
  </si>
  <si>
    <t>gdsc:arcgisSD</t>
  </si>
  <si>
    <t>filename of ArcGIS service definition file for deployment in ArcGIS Server Manager</t>
  </si>
  <si>
    <t>gdsc:sponsor</t>
  </si>
  <si>
    <t>Name of the sponsor for the collection (optional)</t>
  </si>
  <si>
    <t>metadata publication status: published|draft|deprecated</t>
  </si>
  <si>
    <t>placeholder for language from https://rightsstatements.org/en/</t>
  </si>
  <si>
    <t>todo: see https://rightsstatements.org/en/</t>
  </si>
  <si>
    <t>any disclaimers from original data publisher</t>
  </si>
  <si>
    <t>ETL (custom)</t>
  </si>
  <si>
    <t>service</t>
  </si>
  <si>
    <t>pipe delimited controlled vocabulary: --|API|arcgis|query|imageserver|census|curl[|UnsafeLegacyRenegotiation]|wget[|UnsafeLegacyRenegotiation]</t>
  </si>
  <si>
    <t>(perhaps DCAT)</t>
  </si>
  <si>
    <t>ds:download_url</t>
  </si>
  <si>
    <t>source</t>
  </si>
  <si>
    <t>dcat:downloadURL</t>
  </si>
  <si>
    <t>contentUrl</t>
  </si>
  <si>
    <t>download link for data</t>
  </si>
  <si>
    <t>parameters if the Source is an API</t>
  </si>
  <si>
    <t>ds:download_filename</t>
  </si>
  <si>
    <t>file</t>
  </si>
  <si>
    <t>pipe delimited list of filenames on disk: download filename[|file inside archive]</t>
  </si>
  <si>
    <t>ds:download_subtype</t>
  </si>
  <si>
    <t>extension</t>
  </si>
  <si>
    <t>extension of download file</t>
  </si>
  <si>
    <t>ds:download_method</t>
  </si>
  <si>
    <t>OHDSI is type, GDSC is function</t>
  </si>
  <si>
    <t>download</t>
  </si>
  <si>
    <t>function for download from list: wget|esri_recursive_ogr|curl</t>
  </si>
  <si>
    <t>ds:dataset_name</t>
  </si>
  <si>
    <t>gdsc:tablename</t>
  </si>
  <si>
    <t>name for postGIS table as: &lt;place abbreviation&gt;_&lt;year if exists&gt;_&lt;abbreviated description&gt;_&lt;organization if exists&gt;</t>
  </si>
  <si>
    <t>ds:download_data_standard</t>
  </si>
  <si>
    <t>format</t>
  </si>
  <si>
    <t>extension of file to load into postGIS from list: --|gdb|geojson|json|shp|tif|</t>
  </si>
  <si>
    <t>ds:geom_dependency_uuid</t>
  </si>
  <si>
    <t>only one? or multiple? GDSC uses slightly differently</t>
  </si>
  <si>
    <t>dependency</t>
  </si>
  <si>
    <t>dcat:qualifiedRelation</t>
  </si>
  <si>
    <t>delimited dependency as: ID|Table Name</t>
  </si>
  <si>
    <t>ds:geom_spec|vs:attr_spec</t>
  </si>
  <si>
    <t>transform to OHDSI schema as code, In GDSC simply a named function</t>
  </si>
  <si>
    <t>custom_etl</t>
  </si>
  <si>
    <t>function for custom etl: acs_custom_aggregate</t>
  </si>
  <si>
    <t>only one so far ...</t>
  </si>
  <si>
    <t>custom_parameters</t>
  </si>
  <si>
    <t>custom parameters for Custom ETL function</t>
  </si>
  <si>
    <t>bash script</t>
  </si>
  <si>
    <t>gdsc:up</t>
  </si>
  <si>
    <t>true|false is the pod running</t>
  </si>
  <si>
    <t>gdsc:podID</t>
  </si>
  <si>
    <t>k8s pod ID created when first deployment is made (not from this excel file)</t>
  </si>
  <si>
    <t>index_fields</t>
  </si>
  <si>
    <t>Fields to be indexed on ETL</t>
  </si>
  <si>
    <t>last_updated</t>
  </si>
  <si>
    <t>modified</t>
  </si>
  <si>
    <t>dct:modified</t>
  </si>
  <si>
    <t>gbl_mdModified_dt</t>
  </si>
  <si>
    <t>dateModified</t>
  </si>
  <si>
    <t>When Last Updated</t>
  </si>
  <si>
    <t>not used</t>
  </si>
  <si>
    <t>update_frequency</t>
  </si>
  <si>
    <t>dct:accrualPeriodicity</t>
  </si>
  <si>
    <t>bash date modifier from list:  --|1 Day|1 week|6 months|1 year|5 years|As Needed</t>
  </si>
  <si>
    <t>NOTE: both '--' and 'As Needed' are ignored</t>
  </si>
  <si>
    <t>Who Accessed Last (Filter out unused data)</t>
  </si>
  <si>
    <t>vs:variable_name</t>
  </si>
  <si>
    <t>pipe delimited list of columns</t>
  </si>
  <si>
    <t>notes for ETL process</t>
  </si>
  <si>
    <t>general notes</t>
  </si>
  <si>
    <t>TODO tasks</t>
  </si>
  <si>
    <t>ds:download_auth</t>
  </si>
  <si>
    <t>API key? GDSC stores these as files on disk</t>
  </si>
  <si>
    <t>ds:has_attributes</t>
  </si>
  <si>
    <t>??? internal to gaiaCore</t>
  </si>
  <si>
    <t>ds:boundary_type</t>
  </si>
  <si>
    <t>perhaps see https://gadm.org</t>
  </si>
  <si>
    <t>vs:variable_desc</t>
  </si>
  <si>
    <t>vs:variable_source_id</t>
  </si>
  <si>
    <t>Collection_ID</t>
  </si>
  <si>
    <t>Count</t>
  </si>
  <si>
    <t>Health Disparities</t>
  </si>
  <si>
    <t>University of Miami, IDSC;ror;02dgjyy92|University of Miami Libraries;ror;02dgjyy92</t>
  </si>
  <si>
    <t>Datasets related to health disparities research in Miami-Dade county.</t>
  </si>
  <si>
    <t>Food Disparities</t>
  </si>
  <si>
    <t>University of Miami, IDSC;ror;02dgjyy92|University of Miami Libraries;ror;02dgjyy93</t>
  </si>
  <si>
    <t>Datasets related to food disparities research in Miami-Dade county.</t>
  </si>
  <si>
    <t>Displacement</t>
  </si>
  <si>
    <t>University of Miami, IDSC;ror;02dgjyy92|University of Miami Libraries;ror;02dgjyy94</t>
  </si>
  <si>
    <t>Datasets related to displacement vulnerability research in Miami-Dade county.</t>
  </si>
  <si>
    <t>Vulnerability</t>
  </si>
  <si>
    <t>University of Miami, IDSC;ror;02dgjyy92|University of Miami Libraries;ror;02dgjyy95</t>
  </si>
  <si>
    <t>Datasets related to vulnerability (broadly defined) disparities research in Miami-Dade county.</t>
  </si>
  <si>
    <t>Displacement Vulnerability Mitigation Tool</t>
  </si>
  <si>
    <t>Fleming,Abigail;Esquire;School of Law;University of Miami;;;|Walenta,Sophie;;School of Law;University of Miami;;|Norris;Timothy;Librarian Associate Professor;University of Miami LIbraries;University of Miami;orcid;0000-0002-0898-3027</t>
  </si>
  <si>
    <t>University of Miami, IDSC;ror;02dgjyy92|University of Miami Libraries;ror;02dgjyy96</t>
  </si>
  <si>
    <t>Miami-Dade County;geonames;4164238</t>
  </si>
  <si>
    <t>Displacement Vulnerability Mitigation Tool|References|https://dvmt.idsc.miami.edu/</t>
  </si>
  <si>
    <t>All datasets currently used by the Displacement Vulneraility Mitigation Tool (Miami Law Environmental Justice Clinic)</t>
  </si>
  <si>
    <t>Climate and Equity Mapping Platform</t>
  </si>
  <si>
    <t>University of Miami, IDSC;ror;02dgjyy92|University of Miami Libraries;ror;02dgjyy97</t>
  </si>
  <si>
    <t>All datasets currently used by the Climate and Equity Mapping Platform (University of Miami Office for Civic and Community Engagement). This extends MAP.</t>
  </si>
  <si>
    <t>Land Access for Neighborhood Development</t>
  </si>
  <si>
    <t>University of Miami, IDSC;ror;02dgjyy92|University of Miami Libraries;ror;02dgjyy98</t>
  </si>
  <si>
    <t>Land Access for Neigborhood Displacement|References|https://land.ccs.miami.edu/</t>
  </si>
  <si>
    <t>All datasets currently used by the Land Access for Neighborhood Development (University of Miami Office for Civic and Community Engagement)</t>
  </si>
  <si>
    <t>LAND</t>
  </si>
  <si>
    <t>Miami Affordabilty Project</t>
  </si>
  <si>
    <t>University of Miami, IDSC;ror;02dgjyy92|University of Miami Libraries;ror;02dgjyy99</t>
  </si>
  <si>
    <t>Miami Affordability Project|References|https://map.idsc.miami.edu</t>
  </si>
  <si>
    <t>All datasets currently used by the Miami Affordability Project (University of Miami Office for Civic and Community Engagement)</t>
  </si>
  <si>
    <t>MAP</t>
  </si>
  <si>
    <t>University of Miami, IDSC;ror;02dgjyy92|University of Miami Libraries;ror;02dgjyy100</t>
  </si>
  <si>
    <t>placeholder</t>
  </si>
  <si>
    <t>University of Miami, IDSC;ror;02dgjyy92|University of Miami Libraries;ror;02dgjyy101</t>
  </si>
  <si>
    <t>Natural Disaster Relief</t>
  </si>
  <si>
    <t>University of Miami, IDSC;ror;02dgjyy92|University of Miami Libraries;ror;02dgjyy102</t>
  </si>
  <si>
    <t>Datasets related to natural disaster relief research in Miami-Dade county.</t>
  </si>
  <si>
    <t>University of Miami, IDSC;ror;02dgjyy92|University of Miami Libraries;ror;02dgjyy103</t>
  </si>
  <si>
    <t>Datasets related to health outcomes research in Miami-Dade county.</t>
  </si>
  <si>
    <t>University of Miami Facilities</t>
  </si>
  <si>
    <t>University of Miami, IDSC;ror;02dgjyy92|University of Miami Libraries;ror;02dgjyy104</t>
  </si>
  <si>
    <t>University of Miami;ror;02dgjyy92|Coral Gables;geonames; 4151871|Miami-Dade County;geonames;4164238</t>
  </si>
  <si>
    <t>All data related to the University of Miami Campus system (Gables, Miller, and Rosenstiel)</t>
  </si>
  <si>
    <t>UM Facilities</t>
  </si>
  <si>
    <t>US Census Bureau Data</t>
  </si>
  <si>
    <t>University of Miami, IDSC;ror;02dgjyy92|University of Miami Libraries;ror;02dgjyy105</t>
  </si>
  <si>
    <t>All data sourced from the US Census Bureau</t>
  </si>
  <si>
    <t>Noel;Teola;;;University of the West Indies,Trinidad and Tobago;teola.noel@sta.uwi.edu;;|Norris;Timothy;Librarian Associate Professor;University of Miami Libraries;University of Miami;;orcid;0000-0002-0898-3027</t>
  </si>
  <si>
    <t>University of Miami, IDSC;ror;02dgjyy92|University of Miami Libraries;ror;02dgjyy106</t>
  </si>
  <si>
    <t>Trinidad and Tobago;geonames;3573591</t>
  </si>
  <si>
    <t>A collection of layers for use in disease risk research in Trinidad and Tobago.</t>
  </si>
  <si>
    <t>Florida Stroke Registry</t>
  </si>
  <si>
    <t>University of Miami, IDSC;ror;02dgjyy92|University of Miami Libraries;ror;02dgjyy107</t>
  </si>
  <si>
    <t>All datasets currently used for the Florida Stroke Registry.</t>
  </si>
  <si>
    <t>FSR</t>
  </si>
  <si>
    <t>Little River Climate Resilience</t>
  </si>
  <si>
    <t>University of Miami, IDSC;ror;02dgjyy92|University of Miami Libraries;ror;02dgjyy108</t>
  </si>
  <si>
    <t>Little River;geonames;4162354|Miami-Dade County;geonames;4164238</t>
  </si>
  <si>
    <t>A collection of data for the study of urban climate resilience in the Little River neighborhood of Miami-Dade County. This collection serves as a set of teaching datasets for the Climate Resilience course at the Universtiy of Miami.</t>
  </si>
  <si>
    <t>Datasets related to climate resilience research in Miami-Dade county.</t>
  </si>
  <si>
    <t>Datasets related to disaster resilience research in Bogota, Colombia.</t>
  </si>
  <si>
    <t>pipe delimited list of who/what made the data, can be further broken into |lname;fname;title;department;affiliation;email;identifier_type;identifier|</t>
  </si>
  <si>
    <t>pipe delimited list of who made data available online (not the portal) as |name;identifier_type;identifier|</t>
  </si>
  <si>
    <t>pipe delimited list of placename(s) from gazeteer (TBD) as |place name;gazeteer;id|</t>
  </si>
  <si>
    <t>pipe delimited set of references, more resources as |title;relationship;url;DOI|</t>
  </si>
  <si>
    <t>text identifier for the collection</t>
  </si>
  <si>
    <t>number of datasets in collection</t>
  </si>
  <si>
    <t>publication status of collection: published|draft|deprecated</t>
  </si>
  <si>
    <t>Name</t>
  </si>
  <si>
    <t>Role</t>
  </si>
  <si>
    <t>Output</t>
  </si>
  <si>
    <t>Example</t>
  </si>
  <si>
    <t>SQL Extract</t>
  </si>
  <si>
    <t>layer (text),
lat (numeric),
lng (numeric),
radius (numeric) [ft]</t>
  </si>
  <si>
    <t>count</t>
  </si>
  <si>
    <t>$ curl "http://10.141.251.21:3000/rpc/gdsc_count_within" -X POST -H "Content-Type: application/json" -d '{"tablename":"public.mdc_bus_stops","lat":25.718,"lng":-80.279,"radius":5000}'
--OR--
http://10.141.251.21:3000/rpc/gdsc_count_within?tablename=public.mdc_bus_stops&amp;lat=25.718&amp;lng=-80.279&amp;radius=5000
-- expected output --
[{"count":18}]</t>
  </si>
  <si>
    <t>layer (text),
lat (numeric),
lng (numeric),
identifier (text)</t>
  </si>
  <si>
    <t>name
dist (ft)</t>
  </si>
  <si>
    <t>$ curl "http://10.141.251.21:3000/rpc/gdsc_nearest_neighbor" -X POST -H "Content-Type: application/json" -d '{"tablename":"public.mdc_metrorail_stations","lat":25.718,"lng":-80.279,"identifier":"name"}'
-- OR --
http://10.141.251.21:3000/rpc/gdsc_nearest_neighbor?tablename=public.mdc_metrorail_stations&amp;lat=25.718&amp;lng=-80.279&amp;identifier=name
-- expected output --
[{"name":"UNIVERSITY","dist":1333.554016371537}]</t>
  </si>
  <si>
    <t>count (pixels)
sum
mean
stddev
min
max</t>
  </si>
  <si>
    <t>$ curl "http://10.141.251.21:3000/rpc/gdsc_zonal_statistics" -X POST -H "Content-Type: application/json" -d '{"tablename":"public.mdc_surface_temperature_30m","lat":25.718,"lng":-80.279,"radius":100}'
-- OR --
http://10.141.251.21:3000/rpc/gdsc_zonal_statistics?tablename=public.mdc_surface_temperature_30m&amp;lat=25.718&amp;lng=-80.279&amp;radius=100
-- expected output --
[{"count":35,"sum":3562,"mean":101.77142857142857,"stddev":4.0006121980496525,"min":97,"max":111}]</t>
  </si>
  <si>
    <t>layer (text),
lat (numeric),
lng (numeric),
id (text),
attrs[] (text),
normal (text)</t>
  </si>
  <si>
    <t>identifier
attribute value(s)
[as % if normal is given]</t>
  </si>
  <si>
    <t># this shows all variables that need normalization
$ curl "http://10.141.251.21:3000/rpc/gdsc_get_attributes" -X POST -H "Content-Type: application/json" -d '{"tablename":"public.acs_2021_5yr_tract_12_florida_dvmt","lat":25.7577,"lng":-80.2329,"identifier":"geoid","attrs":["persons_4_years_old_and_younger","age_of_5_and_19","persons_between_the_age_of_20_and_64","persons_65_years_old_and_over","white_alone","black_or_african_american_alone","american_indian_and_alaska_native_alone","asian_alone","pacific_islander","some_other_race","two_or_more_races","hispanic_or_latino__any_race","white_alone__not_hispanic_or_latino","high_school_degree__ged_or_lower","some_college__no_degree","associates_degree","bachelors_degree","graduate_professional_degree","armed_forces_veterans","total_number_of_disabled_residents","total_snap_recipients","medicare_recipients","total_medicaid_recipients"],"normal":"total_population"}'
--OR--
http://10.141.251.21:3000/rpc/gdsc_get_attributes?tablename=public.acs_2021_5yr_tract_12_florida_dvmt&amp;lat=25.718&amp;lng=-80.279&amp;identifier=geoid&amp;attrs={persons_4_years_old_and_younger,age_of_5_and_19,persons_between_the_age_of_20_and_64,persons_65_years_old_and_over,white_alone,black_or_african_american_alone,american_indian_and_alaska_native_alone,asian_alone,pacific_islander,some_other_race,two_or_more_races,hispanic_or_latino__any_race,white_alone__not_hispanic_or_latino,high_school_degree__ged_or_lower,some_college__no_degree,associates_degree,bachelors_degree,graduate_professional_degree,armed_forces_veterans,total_number_of_disabled_residents,total_snap_recipients,medicare_recipients,total_medicaid_recipients}&amp;normal=total_population
--expected output--
[{"geoid":"12086980300","persons_4_years_old_and_younger":0.00000000000000000000,"age_of_5_and_19":0.60042060988433228181,"persons_between_the_age_of_20_and_64":0.39852786540483701367,"persons_65_years_old_and_over":0.00105152471083070452,"white_alone":0.78801261829652996845,"black_or_african_american_alone":0.09484752891692954784,"american_indian_and_alaska_native_alone":0.00042060988433228181,"asian_alone":0.09442691903259726604,"pacific_islander":0.00000000000000000000,"some_other_race":0.00273396424815983176,"two_or_more_races":0.01955835962145110410,"hispanic_or_latino__any_race":0.12134595162986330179,"white_alone__not_hispanic_or_latino":0.67360672975814931651,"high_school_degree__ged_or_lower":0.00315457413249211356,"some_college__no_degree":0.00925341745531019979,"associates_degree":0.00525762355415352261,"bachelors_degree":0.00252365930599369085,"graduate_professional_degree":0.00147213459516298633,"armed_forces_veterans":0.00210304942166140904,"total_number_of_disabled_residents":0.07928496319663512093,"total_snap_recipients":0.00000000000000000000,"medicare_recipients":0.01598317560462670873,"total_medicaid_recipients":0.08454258675078864353}]
# this shows all variables that do not need normalization
$ curl "http://10.141.251.21:3000/rpc/gdsc_get_attributes" -X POST -H "Content-Type: application/json" -d '{"tablename":"public.acs_2021_5yr_tract_12_florida_dvmt","lat":25.7577,"lng":-80.2329,"identifier":"geoid","attrs":["aggregate_household_income","total_housing_units","median_income_of_residents","residents_below_poverty_level","total_housing_units","total_single_family_houses","total_duplex_multiple_units__less_than_10_units","number_of_housing_structures_with_10_19_units","number_of_housing_structures_with_20_49_units","number_of_housing_structures_with_50_or_more_units","housing_tenancy__owner_occupied_housing_units","housing_tenancy__renter_occupied_housing_units"],"normal":""}'
--OR--
http://10.141.251.21:3000/rpc/gdsc_get_attributes?tablename=public.acs_2021_5yr_tract_12_florida_dvmt&amp;lat=25.718&amp;lng=-80.279&amp;identifier=geoid&amp;attrs={aggregate_household_income,total_housing_units,median_income_of_residents,residents_below_poverty_level,medicare_recipients,total_medicaid_recipients,total_housing_units,total_single_family_houses,total_duplex_multiple_units__less_than_10_units,number_of_housing_structures_with_10_19_units,number_of_housing_structures_with_20_49_units,number_of_housing_structures_with_50_or_more_units,housing_tenancy__owner_occupied_housing_units,housing_tenancy__renter_occupied_housing_units}&amp;normal=
-- expected output --
[{"geoid":"12086980300","aggregate_household_income":null,"total_housing_units":6,"median_income_of_residents":6,"residents_below_poverty_level":33,"medicare_recipients":76,"total_medicaid_recipients":402,"total_housing_units":6,"total_single_family_houses":0,"total_duplex_multiple_units__less_than_10_units":6,"number_of_housing_structures_with_10_19_units":0,"number_of_housing_structures_with_20_49_units":0,"number_of_housing_structures_with_50_or_more_units":0,"housing_tenancy__owner_occupied_housing_units":0,"housing_tenancy__renter_occupied_housing_units":6}]</t>
  </si>
  <si>
    <t>gdsc_extract_at_point</t>
  </si>
  <si>
    <t>layer (text),
lat (numeric),
lng (numeric)</t>
  </si>
  <si>
    <t>attribute</t>
  </si>
  <si>
    <t>Category</t>
  </si>
  <si>
    <t>Data Indicator</t>
  </si>
  <si>
    <r>
      <rPr>
        <b/>
        <sz val="11"/>
        <rFont val="Arial"/>
        <family val="2"/>
      </rPr>
      <t xml:space="preserve">MAP integration </t>
    </r>
    <r>
      <rPr>
        <u/>
        <sz val="11"/>
        <color theme="10"/>
        <rFont val="Arial"/>
        <family val="2"/>
      </rPr>
      <t>(mock ups)</t>
    </r>
  </si>
  <si>
    <t>Geography</t>
  </si>
  <si>
    <t>Source Link to Data</t>
  </si>
  <si>
    <t>Additional Link</t>
  </si>
  <si>
    <t>Built envrionment</t>
  </si>
  <si>
    <t>Tree canopy</t>
  </si>
  <si>
    <t>add as layer under "Environment and Climate - Housing Resiliency" category and "Heat Related Envrionmental Metrics" subcategory</t>
  </si>
  <si>
    <t>% tree canopy</t>
  </si>
  <si>
    <t>Multi-Resolution Land Characteristics (MRLC) consortium National Land Cover Database (NLCD)</t>
  </si>
  <si>
    <t>This is to learn about (the source is new to GDSC)</t>
  </si>
  <si>
    <t>Impervious surfaces</t>
  </si>
  <si>
    <t>% developed imperviousness</t>
  </si>
  <si>
    <t>NDVI</t>
  </si>
  <si>
    <t>Abe’s NDVI raster layer (30m resolution) from NAIP</t>
  </si>
  <si>
    <t>The existing metadata for "Miami-Dade Surface Temperature (Degrees Fahrenheit)" is from the same dataset. We should be able to use this as a guide  ...</t>
  </si>
  <si>
    <t>Heat/Environmental</t>
  </si>
  <si>
    <t>Historic temperature - # of extreme heat days</t>
  </si>
  <si>
    <t>indicator info *This data is measured at 2km NASA intervals, but then interpolated into census-tract level.</t>
  </si>
  <si>
    <t>Census tract*</t>
  </si>
  <si>
    <t>CDC EPH tracker</t>
  </si>
  <si>
    <t xml:space="preserve">Historic temperature - # of extreme heat events </t>
  </si>
  <si>
    <t>Different absolute and relative threshold options available 1979-2019</t>
  </si>
  <si>
    <t>Census tract</t>
  </si>
  <si>
    <t>Health</t>
  </si>
  <si>
    <t>Asthma</t>
  </si>
  <si>
    <t>add as layer under new "Health" category and "Heat Related Health" subcategory</t>
  </si>
  <si>
    <t>Crude prevalence of current asthma among adults 2018</t>
  </si>
  <si>
    <t>COPD</t>
  </si>
  <si>
    <t>Crude prevalence of COPD among adults 2018</t>
  </si>
  <si>
    <t>Proximity to park</t>
  </si>
  <si>
    <t>add as layer under new "Health" category and "Proximity to Park" subcategory</t>
  </si>
  <si>
    <t>5 min, 10 min and 15 min walk buffers around park locations</t>
  </si>
  <si>
    <t>Miami-Dade county</t>
  </si>
  <si>
    <t>GDSC already has the "Miami-Dade Park Facilities" layer, but we need to figure out how to do the proximity ....</t>
  </si>
  <si>
    <t>Cooling centers</t>
  </si>
  <si>
    <t>add as layer under new "Health" category and "Cooling Centers with AC" subcategory</t>
  </si>
  <si>
    <t>cooling centers with AC</t>
  </si>
  <si>
    <t>This should be similar to the many other layers from the MDC data portal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</si>
</sst>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2"/>
      <color theme="1"/>
      <name val="Calibri"/>
      <family val="2"/>
      <scheme val="minor"/>
    </font>
    <font>
      <sz val="11"/>
      <color theme="1"/>
      <name val="Calibri"/>
      <family val="2"/>
      <scheme val="minor"/>
    </font>
    <font>
      <b/>
      <sz val="14"/>
      <color theme="1"/>
      <name val="Calibri"/>
      <family val="2"/>
      <scheme val="minor"/>
    </font>
    <font>
      <u/>
      <sz val="12"/>
      <color theme="10"/>
      <name val="Calibri"/>
      <family val="2"/>
      <scheme val="minor"/>
    </font>
    <font>
      <sz val="8"/>
      <name val="Calibri"/>
      <family val="2"/>
      <scheme val="minor"/>
    </font>
    <font>
      <b/>
      <sz val="14"/>
      <color rgb="FF000000"/>
      <name val="Calibri"/>
      <family val="2"/>
      <scheme val="minor"/>
    </font>
    <font>
      <sz val="12"/>
      <color rgb="FF000000"/>
      <name val="Calibri"/>
      <family val="2"/>
      <scheme val="minor"/>
    </font>
    <font>
      <u/>
      <sz val="11"/>
      <color theme="10"/>
      <name val="Calibri"/>
      <family val="2"/>
      <scheme val="minor"/>
    </font>
    <font>
      <b/>
      <sz val="12"/>
      <color theme="1"/>
      <name val="Calibri"/>
      <family val="2"/>
      <scheme val="minor"/>
    </font>
    <font>
      <u/>
      <sz val="12"/>
      <color theme="10"/>
      <name val="Calibri"/>
      <family val="2"/>
    </font>
    <font>
      <sz val="12"/>
      <color theme="1"/>
      <name val="Calibri"/>
      <family val="2"/>
    </font>
    <font>
      <sz val="12"/>
      <color rgb="FF000000"/>
      <name val="Calibri"/>
      <family val="2"/>
    </font>
    <font>
      <sz val="12"/>
      <color rgb="FFFF0000"/>
      <name val="Calibri"/>
      <family val="2"/>
    </font>
    <font>
      <b/>
      <sz val="12"/>
      <color theme="1"/>
      <name val="Calibri"/>
      <family val="2"/>
    </font>
    <font>
      <sz val="12"/>
      <color rgb="FFC00000"/>
      <name val="Calibri"/>
      <family val="2"/>
      <scheme val="minor"/>
    </font>
    <font>
      <sz val="12"/>
      <color rgb="FFA6A6A6"/>
      <name val="Calibri"/>
      <family val="2"/>
      <scheme val="minor"/>
    </font>
    <font>
      <sz val="11"/>
      <color rgb="FF444444"/>
      <name val="Calibri"/>
      <family val="2"/>
    </font>
    <font>
      <b/>
      <sz val="9"/>
      <color rgb="FF000000"/>
      <name val="Helvetica Neue"/>
      <family val="2"/>
    </font>
    <font>
      <sz val="9"/>
      <color rgb="FF000000"/>
      <name val="Helvetica Neue"/>
      <family val="2"/>
    </font>
    <font>
      <sz val="14"/>
      <color rgb="FF000000"/>
      <name val="Calibri"/>
      <family val="2"/>
    </font>
    <font>
      <sz val="11"/>
      <color theme="1"/>
      <name val="Arial"/>
      <family val="2"/>
    </font>
    <font>
      <u/>
      <sz val="11"/>
      <color theme="10"/>
      <name val="Arial"/>
      <family val="2"/>
    </font>
    <font>
      <b/>
      <sz val="11"/>
      <color theme="1"/>
      <name val="Arial"/>
      <family val="2"/>
    </font>
    <font>
      <b/>
      <sz val="11"/>
      <name val="Arial"/>
      <family val="2"/>
    </font>
    <font>
      <b/>
      <u/>
      <sz val="11"/>
      <color theme="10"/>
      <name val="Arial"/>
      <family val="2"/>
    </font>
    <font>
      <sz val="12"/>
      <color theme="1"/>
      <name val="Calibri"/>
    </font>
  </fonts>
  <fills count="2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D9E1F2"/>
        <bgColor indexed="64"/>
      </patternFill>
    </fill>
    <fill>
      <patternFill patternType="solid">
        <fgColor rgb="FFFFF2CC"/>
        <bgColor indexed="64"/>
      </patternFill>
    </fill>
    <fill>
      <patternFill patternType="solid">
        <fgColor rgb="FFE2EFDA"/>
        <bgColor indexed="64"/>
      </patternFill>
    </fill>
    <fill>
      <patternFill patternType="solid">
        <fgColor rgb="FFE7E6E6"/>
        <bgColor indexed="64"/>
      </patternFill>
    </fill>
    <fill>
      <patternFill patternType="solid">
        <fgColor rgb="FFB4C6E7"/>
        <bgColor indexed="64"/>
      </patternFill>
    </fill>
    <fill>
      <patternFill patternType="solid">
        <fgColor rgb="FFC6E0B4"/>
        <bgColor indexed="64"/>
      </patternFill>
    </fill>
    <fill>
      <patternFill patternType="solid">
        <fgColor rgb="FFFFE699"/>
        <bgColor indexed="64"/>
      </patternFill>
    </fill>
    <fill>
      <patternFill patternType="solid">
        <fgColor rgb="FFD0CECE"/>
        <bgColor indexed="64"/>
      </patternFill>
    </fill>
    <fill>
      <patternFill patternType="solid">
        <fgColor theme="4" tint="0.59999389629810485"/>
        <bgColor indexed="64"/>
      </patternFill>
    </fill>
    <fill>
      <patternFill patternType="solid">
        <fgColor rgb="FFDDEBF7"/>
        <bgColor indexed="64"/>
      </patternFill>
    </fill>
    <fill>
      <patternFill patternType="solid">
        <fgColor rgb="FFFCE4D6"/>
        <bgColor indexed="64"/>
      </patternFill>
    </fill>
    <fill>
      <patternFill patternType="solid">
        <fgColor rgb="FFD6DCE4"/>
        <bgColor indexed="64"/>
      </patternFill>
    </fill>
    <fill>
      <patternFill patternType="solid">
        <fgColor rgb="FFACB9CA"/>
        <bgColor indexed="64"/>
      </patternFill>
    </fill>
    <fill>
      <patternFill patternType="solid">
        <fgColor rgb="FFFFC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59999389629810485"/>
        <bgColor indexed="64"/>
      </patternFill>
    </fill>
  </fills>
  <borders count="3">
    <border>
      <left/>
      <right/>
      <top/>
      <bottom/>
      <diagonal/>
    </border>
    <border>
      <left/>
      <right/>
      <top style="thin">
        <color rgb="FF000000"/>
      </top>
      <bottom style="thin">
        <color rgb="FF000000"/>
      </bottom>
      <diagonal/>
    </border>
    <border>
      <left/>
      <right/>
      <top/>
      <bottom style="thin">
        <color rgb="FF000000"/>
      </bottom>
      <diagonal/>
    </border>
  </borders>
  <cellStyleXfs count="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1" fillId="0" borderId="0"/>
  </cellStyleXfs>
  <cellXfs count="152">
    <xf numFmtId="0" fontId="0" fillId="0" borderId="0" xfId="0"/>
    <xf numFmtId="0" fontId="0" fillId="0" borderId="0" xfId="0" applyAlignment="1">
      <alignment horizontal="center"/>
    </xf>
    <xf numFmtId="0" fontId="6" fillId="0" borderId="0" xfId="0" applyFont="1" applyAlignment="1">
      <alignment horizontal="center"/>
    </xf>
    <xf numFmtId="0" fontId="0" fillId="0" borderId="0" xfId="0" applyAlignment="1">
      <alignment horizontal="left"/>
    </xf>
    <xf numFmtId="0" fontId="3" fillId="7" borderId="1" xfId="1" applyFill="1" applyBorder="1" applyAlignment="1">
      <alignment horizontal="center" vertical="center" wrapText="1"/>
    </xf>
    <xf numFmtId="0" fontId="10" fillId="7"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9" fillId="7" borderId="1" xfId="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1" xfId="3" applyFont="1" applyFill="1" applyBorder="1" applyAlignment="1">
      <alignment horizontal="center" vertical="center" wrapText="1"/>
    </xf>
    <xf numFmtId="0" fontId="9" fillId="5" borderId="1" xfId="1" applyFont="1" applyFill="1" applyBorder="1" applyAlignment="1">
      <alignment horizontal="center" vertical="center" wrapText="1"/>
    </xf>
    <xf numFmtId="0" fontId="11" fillId="5" borderId="1" xfId="1" applyFont="1" applyFill="1" applyBorder="1" applyAlignment="1">
      <alignment horizontal="center" vertical="center" wrapText="1"/>
    </xf>
    <xf numFmtId="15" fontId="10" fillId="5"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3" fillId="5" borderId="1" xfId="1" applyFill="1" applyBorder="1" applyAlignment="1">
      <alignment horizontal="center" vertical="center" wrapText="1"/>
    </xf>
    <xf numFmtId="0" fontId="10" fillId="0" borderId="1" xfId="0" applyFont="1" applyBorder="1" applyAlignment="1">
      <alignment horizontal="center" vertical="center" wrapText="1"/>
    </xf>
    <xf numFmtId="0" fontId="10" fillId="8"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7" borderId="2" xfId="1" applyFont="1" applyFill="1" applyBorder="1" applyAlignment="1">
      <alignment horizontal="center" vertical="center" wrapText="1"/>
    </xf>
    <xf numFmtId="0" fontId="11" fillId="7" borderId="2"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9" fillId="5" borderId="2" xfId="1" applyFont="1" applyFill="1" applyBorder="1" applyAlignment="1">
      <alignment horizontal="center" vertical="center" wrapText="1"/>
    </xf>
    <xf numFmtId="0" fontId="11" fillId="5" borderId="2" xfId="1"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8" borderId="0" xfId="0" applyFont="1" applyFill="1" applyAlignment="1">
      <alignment horizontal="center"/>
    </xf>
    <xf numFmtId="0" fontId="10" fillId="7" borderId="0" xfId="0" applyFont="1" applyFill="1" applyAlignment="1">
      <alignment horizontal="center"/>
    </xf>
    <xf numFmtId="0" fontId="10" fillId="7" borderId="0" xfId="0" applyFont="1" applyFill="1" applyAlignment="1">
      <alignment horizontal="center" wrapText="1"/>
    </xf>
    <xf numFmtId="0" fontId="10" fillId="6" borderId="0" xfId="0" applyFont="1" applyFill="1" applyAlignment="1">
      <alignment horizontal="center"/>
    </xf>
    <xf numFmtId="0" fontId="10" fillId="8" borderId="0" xfId="0" applyFont="1" applyFill="1" applyAlignment="1">
      <alignment horizontal="center" vertical="center" wrapText="1"/>
    </xf>
    <xf numFmtId="0" fontId="10" fillId="8" borderId="0" xfId="0" applyFont="1" applyFill="1" applyAlignment="1">
      <alignment horizontal="center" vertical="center"/>
    </xf>
    <xf numFmtId="0" fontId="10" fillId="5" borderId="0" xfId="0" applyFont="1" applyFill="1" applyAlignment="1">
      <alignment horizontal="center"/>
    </xf>
    <xf numFmtId="0" fontId="10" fillId="2" borderId="0" xfId="0" applyFont="1" applyFill="1" applyAlignment="1">
      <alignment horizontal="center" vertical="center" wrapText="1"/>
    </xf>
    <xf numFmtId="0" fontId="10" fillId="0" borderId="0" xfId="0" applyFont="1" applyAlignment="1">
      <alignment horizontal="center"/>
    </xf>
    <xf numFmtId="0" fontId="13" fillId="12" borderId="1" xfId="0" applyFont="1" applyFill="1" applyBorder="1" applyAlignment="1">
      <alignment horizontal="center" vertical="center"/>
    </xf>
    <xf numFmtId="0" fontId="13" fillId="10" borderId="0" xfId="0" applyFont="1" applyFill="1" applyAlignment="1">
      <alignment horizontal="center"/>
    </xf>
    <xf numFmtId="0" fontId="13" fillId="11" borderId="0" xfId="0" applyFont="1" applyFill="1" applyAlignment="1">
      <alignment horizontal="center"/>
    </xf>
    <xf numFmtId="0" fontId="13" fillId="12" borderId="0" xfId="0" applyFont="1" applyFill="1" applyAlignment="1">
      <alignment horizontal="center" vertical="center"/>
    </xf>
    <xf numFmtId="0" fontId="13" fillId="9" borderId="0" xfId="0" applyFont="1" applyFill="1" applyAlignment="1">
      <alignment horizontal="center"/>
    </xf>
    <xf numFmtId="0" fontId="13" fillId="13" borderId="0" xfId="0" applyFont="1" applyFill="1" applyAlignment="1">
      <alignment horizontal="center" vertical="center"/>
    </xf>
    <xf numFmtId="0" fontId="13" fillId="0" borderId="0" xfId="0" applyFont="1"/>
    <xf numFmtId="0" fontId="13" fillId="4" borderId="0" xfId="0" applyFont="1" applyFill="1" applyAlignment="1">
      <alignment horizontal="center" vertical="center"/>
    </xf>
    <xf numFmtId="0" fontId="10" fillId="3" borderId="0" xfId="0" applyFont="1" applyFill="1" applyAlignment="1">
      <alignment horizontal="center" vertical="center"/>
    </xf>
    <xf numFmtId="0" fontId="10" fillId="7" borderId="2" xfId="0" applyFont="1" applyFill="1" applyBorder="1" applyAlignment="1">
      <alignment horizontal="center" vertical="center"/>
    </xf>
    <xf numFmtId="0" fontId="0" fillId="7" borderId="0" xfId="0" applyFill="1" applyAlignment="1">
      <alignment horizontal="left"/>
    </xf>
    <xf numFmtId="0" fontId="0" fillId="6" borderId="0" xfId="0" applyFill="1" applyAlignment="1">
      <alignment horizontal="left"/>
    </xf>
    <xf numFmtId="0" fontId="0" fillId="14" borderId="0" xfId="0" applyFill="1" applyAlignment="1">
      <alignment horizontal="left"/>
    </xf>
    <xf numFmtId="0" fontId="0" fillId="8" borderId="0" xfId="0" applyFill="1" applyAlignment="1">
      <alignment horizontal="left"/>
    </xf>
    <xf numFmtId="0" fontId="2" fillId="0" borderId="1" xfId="0" applyFont="1" applyBorder="1" applyAlignment="1">
      <alignment horizontal="left"/>
    </xf>
    <xf numFmtId="0" fontId="2" fillId="0" borderId="1" xfId="0" applyFont="1" applyBorder="1" applyAlignment="1">
      <alignment horizontal="center"/>
    </xf>
    <xf numFmtId="0" fontId="5" fillId="0" borderId="1" xfId="0" applyFont="1" applyBorder="1"/>
    <xf numFmtId="0" fontId="6" fillId="6" borderId="0" xfId="0" applyFont="1" applyFill="1" applyAlignment="1">
      <alignment horizontal="left"/>
    </xf>
    <xf numFmtId="0" fontId="13" fillId="9" borderId="0" xfId="0" applyFont="1" applyFill="1" applyAlignment="1">
      <alignment horizontal="center" vertical="center"/>
    </xf>
    <xf numFmtId="0" fontId="10" fillId="5" borderId="0" xfId="0" applyFont="1" applyFill="1" applyAlignment="1">
      <alignment horizontal="center" vertical="center" wrapText="1"/>
    </xf>
    <xf numFmtId="0" fontId="10" fillId="7" borderId="0" xfId="0" applyFont="1" applyFill="1" applyAlignment="1">
      <alignment horizontal="center" vertical="center" wrapText="1"/>
    </xf>
    <xf numFmtId="0" fontId="13" fillId="10" borderId="0" xfId="0" applyFont="1" applyFill="1" applyAlignment="1">
      <alignment horizontal="center" vertical="center"/>
    </xf>
    <xf numFmtId="0" fontId="0" fillId="15" borderId="0" xfId="0" applyFill="1" applyAlignment="1">
      <alignment horizontal="left"/>
    </xf>
    <xf numFmtId="0" fontId="15" fillId="14" borderId="0" xfId="0" applyFont="1" applyFill="1" applyAlignment="1">
      <alignment horizontal="left"/>
    </xf>
    <xf numFmtId="0" fontId="15" fillId="0" borderId="0" xfId="0" applyFont="1"/>
    <xf numFmtId="0" fontId="15" fillId="0" borderId="0" xfId="0" applyFont="1"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14" fillId="0" borderId="0" xfId="0" applyFont="1" applyAlignment="1">
      <alignment horizontal="left"/>
    </xf>
    <xf numFmtId="0" fontId="6" fillId="0" borderId="0" xfId="0" applyFont="1" applyAlignment="1">
      <alignment horizontal="left"/>
    </xf>
    <xf numFmtId="0" fontId="8" fillId="0" borderId="1" xfId="0" applyFont="1" applyBorder="1"/>
    <xf numFmtId="0" fontId="3" fillId="0" borderId="0" xfId="1" applyFill="1" applyBorder="1" applyAlignment="1">
      <alignment horizontal="left"/>
    </xf>
    <xf numFmtId="0" fontId="0" fillId="0" borderId="0" xfId="0" applyAlignment="1">
      <alignment horizontal="right"/>
    </xf>
    <xf numFmtId="0" fontId="6" fillId="8" borderId="0" xfId="0" applyFont="1" applyFill="1" applyAlignment="1">
      <alignment horizontal="left"/>
    </xf>
    <xf numFmtId="0" fontId="16" fillId="0" borderId="0" xfId="0" applyFont="1" applyAlignment="1">
      <alignment horizontal="left" vertical="top"/>
    </xf>
    <xf numFmtId="0" fontId="0" fillId="0" borderId="0" xfId="0" applyAlignment="1">
      <alignment horizontal="left" vertical="top"/>
    </xf>
    <xf numFmtId="0" fontId="16" fillId="0" borderId="0" xfId="0" applyFont="1" applyAlignment="1">
      <alignment horizontal="left" vertical="top" wrapText="1"/>
    </xf>
    <xf numFmtId="0" fontId="0" fillId="0" borderId="0" xfId="0" applyAlignment="1">
      <alignment horizontal="left" vertical="top" wrapText="1"/>
    </xf>
    <xf numFmtId="0" fontId="8" fillId="0" borderId="0" xfId="0" applyFont="1"/>
    <xf numFmtId="0" fontId="0" fillId="16" borderId="0" xfId="0" applyFill="1" applyAlignment="1">
      <alignment horizontal="left"/>
    </xf>
    <xf numFmtId="0" fontId="10" fillId="16" borderId="0" xfId="0" applyFont="1" applyFill="1" applyAlignment="1">
      <alignment horizontal="center"/>
    </xf>
    <xf numFmtId="0" fontId="10" fillId="16" borderId="2"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3" fillId="17" borderId="0" xfId="0" applyFont="1" applyFill="1" applyAlignment="1">
      <alignment horizontal="center"/>
    </xf>
    <xf numFmtId="0" fontId="6" fillId="7" borderId="0" xfId="0" applyFont="1" applyFill="1" applyAlignment="1">
      <alignment horizontal="left"/>
    </xf>
    <xf numFmtId="0" fontId="18" fillId="5" borderId="1" xfId="0" applyFont="1" applyFill="1" applyBorder="1" applyAlignment="1">
      <alignment horizontal="center" vertical="center" wrapText="1"/>
    </xf>
    <xf numFmtId="0" fontId="6" fillId="0" borderId="0" xfId="1" applyFont="1" applyFill="1"/>
    <xf numFmtId="0" fontId="6" fillId="0" borderId="0" xfId="1" applyFont="1" applyFill="1" applyAlignment="1">
      <alignment horizontal="left"/>
    </xf>
    <xf numFmtId="0" fontId="19" fillId="7" borderId="1" xfId="0" applyFont="1" applyFill="1" applyBorder="1" applyAlignment="1">
      <alignment horizontal="center" vertical="center" wrapText="1"/>
    </xf>
    <xf numFmtId="164" fontId="13" fillId="9" borderId="0" xfId="0" applyNumberFormat="1" applyFont="1" applyFill="1" applyAlignment="1">
      <alignment horizontal="center"/>
    </xf>
    <xf numFmtId="164" fontId="10" fillId="5" borderId="0" xfId="0" applyNumberFormat="1" applyFont="1" applyFill="1" applyAlignment="1">
      <alignment horizontal="center"/>
    </xf>
    <xf numFmtId="164" fontId="10" fillId="5" borderId="2" xfId="0" applyNumberFormat="1" applyFont="1" applyFill="1" applyBorder="1" applyAlignment="1">
      <alignment horizontal="center" vertical="center" wrapText="1"/>
    </xf>
    <xf numFmtId="164" fontId="10" fillId="5" borderId="1" xfId="0" applyNumberFormat="1" applyFont="1" applyFill="1" applyBorder="1" applyAlignment="1">
      <alignment horizontal="center" vertical="center" wrapText="1"/>
    </xf>
    <xf numFmtId="164" fontId="11" fillId="5" borderId="1" xfId="0" applyNumberFormat="1"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2" xfId="0" quotePrefix="1" applyFont="1" applyFill="1" applyBorder="1" applyAlignment="1">
      <alignment horizontal="center" vertical="center" wrapText="1"/>
    </xf>
    <xf numFmtId="164" fontId="13" fillId="10" borderId="0" xfId="0" applyNumberFormat="1" applyFont="1" applyFill="1" applyAlignment="1">
      <alignment horizontal="center"/>
    </xf>
    <xf numFmtId="164" fontId="10" fillId="7" borderId="0" xfId="0" applyNumberFormat="1" applyFont="1" applyFill="1" applyAlignment="1">
      <alignment horizontal="center"/>
    </xf>
    <xf numFmtId="164" fontId="10" fillId="7" borderId="2" xfId="0" applyNumberFormat="1" applyFont="1" applyFill="1" applyBorder="1" applyAlignment="1">
      <alignment horizontal="center" vertical="center" wrapText="1"/>
    </xf>
    <xf numFmtId="164" fontId="10" fillId="7" borderId="1" xfId="0" applyNumberFormat="1" applyFont="1" applyFill="1" applyBorder="1" applyAlignment="1">
      <alignment horizontal="center" vertical="center" wrapText="1"/>
    </xf>
    <xf numFmtId="0" fontId="20" fillId="13" borderId="0" xfId="0" applyFont="1" applyFill="1" applyAlignment="1">
      <alignment wrapText="1"/>
    </xf>
    <xf numFmtId="0" fontId="20" fillId="0" borderId="0" xfId="0" applyFont="1" applyAlignment="1">
      <alignment wrapText="1"/>
    </xf>
    <xf numFmtId="0" fontId="21" fillId="0" borderId="0" xfId="2" applyFont="1" applyAlignment="1">
      <alignment wrapText="1"/>
    </xf>
    <xf numFmtId="0" fontId="22" fillId="0" borderId="0" xfId="0" applyFont="1" applyAlignment="1">
      <alignment horizontal="center" wrapText="1"/>
    </xf>
    <xf numFmtId="0" fontId="21" fillId="0" borderId="0" xfId="2" applyFont="1" applyAlignment="1">
      <alignment horizontal="center" wrapText="1"/>
    </xf>
    <xf numFmtId="0" fontId="20" fillId="18" borderId="0" xfId="0" applyFont="1" applyFill="1" applyAlignment="1">
      <alignment wrapText="1"/>
    </xf>
    <xf numFmtId="0" fontId="20" fillId="19" borderId="0" xfId="0" applyFont="1" applyFill="1" applyAlignment="1">
      <alignment wrapText="1"/>
    </xf>
    <xf numFmtId="0" fontId="22" fillId="13" borderId="0" xfId="0" applyFont="1" applyFill="1" applyAlignment="1">
      <alignment wrapText="1"/>
    </xf>
    <xf numFmtId="0" fontId="22" fillId="0" borderId="0" xfId="0" applyFont="1" applyAlignment="1">
      <alignment wrapText="1"/>
    </xf>
    <xf numFmtId="0" fontId="24" fillId="0" borderId="0" xfId="2" applyFont="1" applyAlignment="1">
      <alignment wrapText="1"/>
    </xf>
    <xf numFmtId="0" fontId="22" fillId="19" borderId="0" xfId="0" applyFont="1" applyFill="1" applyAlignment="1">
      <alignment wrapText="1"/>
    </xf>
    <xf numFmtId="0" fontId="6" fillId="14" borderId="0" xfId="0" applyFont="1" applyFill="1" applyAlignment="1">
      <alignment horizontal="left"/>
    </xf>
    <xf numFmtId="0" fontId="3" fillId="5" borderId="2" xfId="1" applyFill="1" applyBorder="1" applyAlignment="1">
      <alignment horizontal="center" vertical="center" wrapText="1"/>
    </xf>
    <xf numFmtId="0" fontId="3" fillId="7" borderId="2" xfId="1" applyFill="1" applyBorder="1" applyAlignment="1">
      <alignment horizontal="center" vertical="center" wrapText="1"/>
    </xf>
    <xf numFmtId="0" fontId="12" fillId="7" borderId="1" xfId="0" applyFont="1" applyFill="1" applyBorder="1" applyAlignment="1">
      <alignment horizontal="center" vertical="center" wrapText="1"/>
    </xf>
    <xf numFmtId="0" fontId="0" fillId="0" borderId="0" xfId="0" applyAlignment="1">
      <alignment horizontal="left" wrapText="1"/>
    </xf>
    <xf numFmtId="0" fontId="11" fillId="0" borderId="0" xfId="0" applyFont="1"/>
    <xf numFmtId="0" fontId="25" fillId="8" borderId="1" xfId="0" applyFont="1" applyFill="1" applyBorder="1" applyAlignment="1">
      <alignment horizontal="center" vertical="center" wrapText="1"/>
    </xf>
    <xf numFmtId="0" fontId="10" fillId="20" borderId="1" xfId="0" applyFont="1" applyFill="1" applyBorder="1" applyAlignment="1">
      <alignment horizontal="center" vertical="center" wrapText="1"/>
    </xf>
    <xf numFmtId="0" fontId="10" fillId="8" borderId="2" xfId="0" quotePrefix="1" applyFont="1" applyFill="1" applyBorder="1" applyAlignment="1">
      <alignment horizontal="center" vertical="center" wrapText="1"/>
    </xf>
    <xf numFmtId="0" fontId="10" fillId="6" borderId="1" xfId="0" quotePrefix="1" applyFont="1" applyFill="1" applyBorder="1" applyAlignment="1">
      <alignment horizontal="center" vertical="center" wrapText="1"/>
    </xf>
    <xf numFmtId="0" fontId="0" fillId="3" borderId="0" xfId="0" applyFill="1"/>
    <xf numFmtId="0" fontId="8" fillId="4" borderId="0" xfId="0" applyFont="1" applyFill="1"/>
    <xf numFmtId="0" fontId="0" fillId="4" borderId="0" xfId="0" applyFill="1"/>
    <xf numFmtId="0" fontId="0" fillId="3" borderId="2" xfId="0" applyFont="1" applyFill="1" applyBorder="1"/>
    <xf numFmtId="0" fontId="0" fillId="21" borderId="0" xfId="0" applyFill="1"/>
    <xf numFmtId="0" fontId="0" fillId="21" borderId="0" xfId="0" applyFill="1" applyAlignment="1">
      <alignment horizontal="left"/>
    </xf>
    <xf numFmtId="0" fontId="0" fillId="22" borderId="0" xfId="0" applyFill="1"/>
    <xf numFmtId="0" fontId="0" fillId="22" borderId="0" xfId="0" applyFill="1" applyAlignment="1">
      <alignment horizontal="left"/>
    </xf>
    <xf numFmtId="0" fontId="0" fillId="22" borderId="2" xfId="0" applyFont="1" applyFill="1" applyBorder="1" applyAlignment="1">
      <alignment horizontal="left"/>
    </xf>
    <xf numFmtId="0" fontId="8" fillId="21" borderId="0" xfId="0" applyFont="1" applyFill="1"/>
    <xf numFmtId="0" fontId="25" fillId="16" borderId="2"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7" borderId="1" xfId="0" applyFont="1" applyFill="1" applyBorder="1" applyAlignment="1">
      <alignment horizontal="center" vertical="center" wrapText="1"/>
    </xf>
    <xf numFmtId="164" fontId="25" fillId="7" borderId="1" xfId="0" applyNumberFormat="1" applyFont="1" applyFill="1" applyBorder="1" applyAlignment="1">
      <alignment horizontal="center" vertical="center" wrapText="1"/>
    </xf>
    <xf numFmtId="0" fontId="25" fillId="6" borderId="1" xfId="0" applyFont="1" applyFill="1" applyBorder="1" applyAlignment="1">
      <alignment horizontal="center" vertical="center" wrapText="1"/>
    </xf>
    <xf numFmtId="0" fontId="25" fillId="16"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164" fontId="25" fillId="5" borderId="1" xfId="0" applyNumberFormat="1" applyFont="1" applyFill="1" applyBorder="1" applyAlignment="1">
      <alignment horizontal="center" vertical="center" wrapText="1"/>
    </xf>
    <xf numFmtId="0" fontId="25" fillId="0" borderId="1" xfId="0" applyFont="1" applyBorder="1" applyAlignment="1">
      <alignment horizontal="center" vertical="center" wrapText="1"/>
    </xf>
    <xf numFmtId="0" fontId="10" fillId="23" borderId="0" xfId="0" applyFont="1" applyFill="1" applyAlignment="1">
      <alignment horizontal="center" vertical="center" wrapText="1"/>
    </xf>
    <xf numFmtId="0" fontId="10" fillId="23" borderId="1" xfId="0" applyFont="1" applyFill="1" applyBorder="1" applyAlignment="1">
      <alignment horizontal="center" vertical="center" wrapText="1"/>
    </xf>
    <xf numFmtId="0" fontId="12" fillId="23" borderId="1" xfId="0" applyFont="1" applyFill="1" applyBorder="1" applyAlignment="1">
      <alignment horizontal="center" vertical="center" wrapText="1"/>
    </xf>
    <xf numFmtId="0" fontId="10" fillId="23" borderId="2" xfId="0" applyFont="1" applyFill="1" applyBorder="1" applyAlignment="1">
      <alignment horizontal="center" vertical="center" wrapText="1"/>
    </xf>
    <xf numFmtId="0" fontId="25" fillId="23" borderId="1" xfId="0" applyFont="1" applyFill="1" applyBorder="1" applyAlignment="1">
      <alignment horizontal="center" vertical="center" wrapText="1"/>
    </xf>
    <xf numFmtId="0" fontId="0" fillId="23" borderId="0" xfId="0" applyFill="1" applyAlignment="1">
      <alignment horizontal="left"/>
    </xf>
    <xf numFmtId="0" fontId="13" fillId="24" borderId="0" xfId="0" applyFont="1" applyFill="1" applyAlignment="1">
      <alignment horizontal="center" vertical="center"/>
    </xf>
    <xf numFmtId="0" fontId="7" fillId="7" borderId="1" xfId="2" applyFill="1" applyBorder="1" applyAlignment="1">
      <alignment horizontal="center" vertical="center" wrapText="1"/>
    </xf>
    <xf numFmtId="0" fontId="7" fillId="5" borderId="1" xfId="2" applyFill="1" applyBorder="1" applyAlignment="1">
      <alignment horizontal="center" vertical="center" wrapText="1"/>
    </xf>
    <xf numFmtId="0" fontId="5" fillId="0" borderId="1" xfId="0" applyFont="1" applyBorder="1" applyAlignment="1">
      <alignment horizontal="center"/>
    </xf>
    <xf numFmtId="0" fontId="10" fillId="2" borderId="1" xfId="0" quotePrefix="1" applyFont="1" applyFill="1" applyBorder="1" applyAlignment="1">
      <alignment horizontal="center" vertical="center" wrapText="1"/>
    </xf>
  </cellXfs>
  <cellStyles count="4">
    <cellStyle name="Hyperlink" xfId="1" builtinId="8"/>
    <cellStyle name="Hyperlink 2" xfId="2" xr:uid="{851D723F-4DD7-4EF1-B8E2-EE2BA46C3A47}"/>
    <cellStyle name="Normal" xfId="0" builtinId="0"/>
    <cellStyle name="Normal 2" xfId="3" xr:uid="{DF93AB0E-B66A-4B02-8E0C-4BE1644526D8}"/>
  </cellStyles>
  <dxfs count="0"/>
  <tableStyles count="0" defaultTableStyle="TableStyleMedium2" defaultPivotStyle="PivotStyleLight16"/>
  <colors>
    <mruColors>
      <color rgb="FFD3F6FF"/>
      <color rgb="FFC3F7FF"/>
      <color rgb="FF9BC2E0"/>
      <color rgb="FFB2DEFC"/>
      <color rgb="FFFFD7D0"/>
      <color rgb="FFFFC8C5"/>
      <color rgb="FFFFC0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2.census.gov/geo/tiger/TIGER2022/COUSUB/tl_2022_12_cousub.zip" TargetMode="External"/><Relationship Id="rId21" Type="http://schemas.openxmlformats.org/officeDocument/2006/relationships/hyperlink" Target="https://services.arcgis.com/8Pc9XBTAsYuxx9Ny/arcgis/rest/services/MetroRail_gdb/FeatureServer/0/query?where=1%3D1&amp;outFields=*&amp;outSR=4326&amp;f=json" TargetMode="External"/><Relationship Id="rId42" Type="http://schemas.openxmlformats.org/officeDocument/2006/relationships/hyperlink" Target="https://gis-mdc.opendata.arcgis.com/datasets/MDC::commercial-property/about" TargetMode="External"/><Relationship Id="rId63" Type="http://schemas.openxmlformats.org/officeDocument/2006/relationships/hyperlink" Target="https://gis-mdc.opendata.arcgis.com/documents/MDC::2015-miami-dade-county-dem-10ft/about" TargetMode="External"/><Relationship Id="rId84" Type="http://schemas.openxmlformats.org/officeDocument/2006/relationships/hyperlink" Target="https://services.arcgis.com/8Pc9XBTAsYuxx9Ny/arcgis/rest/services/CommunityRedevelopmentArea_gdb/FeatureServer/0/query?outFields=*&amp;where=1%3D1&amp;outSR=4326&amp;f=geojson" TargetMode="External"/><Relationship Id="rId138" Type="http://schemas.openxmlformats.org/officeDocument/2006/relationships/hyperlink" Target="https://svi.cdc.gov/Documents/Data/2020/db/states_counties/Florida_county.zip" TargetMode="External"/><Relationship Id="rId159" Type="http://schemas.openxmlformats.org/officeDocument/2006/relationships/hyperlink" Target="https://www.openstreetmap.org/" TargetMode="External"/><Relationship Id="rId170" Type="http://schemas.openxmlformats.org/officeDocument/2006/relationships/hyperlink" Target="https://www.census.gov/data/developers/data-sets/acs-5year.html" TargetMode="External"/><Relationship Id="rId191" Type="http://schemas.openxmlformats.org/officeDocument/2006/relationships/hyperlink" Target="https://www.nhc.noaa.gov/nationalsurge/" TargetMode="External"/><Relationship Id="rId205" Type="http://schemas.openxmlformats.org/officeDocument/2006/relationships/hyperlink" Target="https://www.nhc.noaa.gov/gis/hazardmaps/US_SLOSH_MOM_Inundation_v3.zip" TargetMode="External"/><Relationship Id="rId226" Type="http://schemas.openxmlformats.org/officeDocument/2006/relationships/printerSettings" Target="../printerSettings/printerSettings1.bin"/><Relationship Id="rId107" Type="http://schemas.openxmlformats.org/officeDocument/2006/relationships/hyperlink" Target="https://gis-mdc.opendata.arcgis.com/datasets/MDC::county-zoning-1/about" TargetMode="External"/><Relationship Id="rId11" Type="http://schemas.openxmlformats.org/officeDocument/2006/relationships/hyperlink" Target="https://services.arcgis.com/8Pc9XBTAsYuxx9Ny/arcgis/rest/services/MunicipalLibrary_gdb/FeatureServer/0/query?where=1%3D1&amp;outFields=*&amp;outSR=4326&amp;f=json" TargetMode="External"/><Relationship Id="rId32" Type="http://schemas.openxmlformats.org/officeDocument/2006/relationships/hyperlink" Target="https://services.arcgis.com/8Pc9XBTAsYuxx9Ny/arcgis/rest/services/Hospital_gdb/FeatureServer/0/query?where=1%3D1&amp;outFields=*&amp;outSR=4326&amp;f=json" TargetMode="External"/><Relationship Id="rId53" Type="http://schemas.openxmlformats.org/officeDocument/2006/relationships/hyperlink" Target="https://atlas.eia.gov/datasets/eia::biomass-2/about" TargetMode="External"/><Relationship Id="rId74" Type="http://schemas.openxmlformats.org/officeDocument/2006/relationships/hyperlink" Target="https://gis-mdc.opendata.arcgis.com/datasets/MDC::hospital/about" TargetMode="External"/><Relationship Id="rId128" Type="http://schemas.openxmlformats.org/officeDocument/2006/relationships/hyperlink" Target="https://aqs.epa.gov/aqsweb/airdata/download_files.html" TargetMode="External"/><Relationship Id="rId149" Type="http://schemas.openxmlformats.org/officeDocument/2006/relationships/hyperlink" Target="https://aqs.epa.gov/aqsweb/airdata/download_files.html" TargetMode="External"/><Relationship Id="rId5" Type="http://schemas.openxmlformats.org/officeDocument/2006/relationships/hyperlink" Target="https://ca.dep.state.fl.us/arcgis/rest/services/OpenData/CLEANUP_SP/MapServer/3/query?where=1%3D1&amp;outFields=*&amp;outSR=4326&amp;f=json" TargetMode="External"/><Relationship Id="rId95" Type="http://schemas.openxmlformats.org/officeDocument/2006/relationships/hyperlink" Target="https://www.census.gov/data/developers/data-sets/acs-5year.html" TargetMode="External"/><Relationship Id="rId160" Type="http://schemas.openxmlformats.org/officeDocument/2006/relationships/hyperlink" Target="https://overpass-api.de/api/interpreter?data=way%5B%22route%22~%22ferry%22%5D(area:3600555717);(._;%3e;);out" TargetMode="External"/><Relationship Id="rId181" Type="http://schemas.openxmlformats.org/officeDocument/2006/relationships/hyperlink" Target="https://s3-us-west-2.amazonaws.com/mrlc/nlcd_2021_land_cover_l48_20230630.zip" TargetMode="External"/><Relationship Id="rId216" Type="http://schemas.openxmlformats.org/officeDocument/2006/relationships/hyperlink" Target="http://journals.ametsoc.org/doi/abs/10.1175/WCAS-D-14-00049.1" TargetMode="External"/><Relationship Id="rId22" Type="http://schemas.openxmlformats.org/officeDocument/2006/relationships/hyperlink" Target="https://services.arcgis.com/8Pc9XBTAsYuxx9Ny/arcgis/rest/services/MetroRailStations_gdb/FeatureServer/0/query?where=1%3D1&amp;outFields=*&amp;outSR=4326&amp;f=json" TargetMode="External"/><Relationship Id="rId43" Type="http://schemas.openxmlformats.org/officeDocument/2006/relationships/hyperlink" Target="https://gis-mdc.opendata.arcgis.com/datasets/MDC::metrorail/about" TargetMode="External"/><Relationship Id="rId64" Type="http://schemas.openxmlformats.org/officeDocument/2006/relationships/hyperlink" Target="https://www.arcgis.com/home/item.html?id=d053e72aabfd4c5ab4139c3829c1e11c" TargetMode="External"/><Relationship Id="rId118" Type="http://schemas.openxmlformats.org/officeDocument/2006/relationships/hyperlink" Target="https://www.mrlc.gov/data/nlcd-2021-tree-canopy-cover-conus" TargetMode="External"/><Relationship Id="rId139" Type="http://schemas.openxmlformats.org/officeDocument/2006/relationships/hyperlink" Target="https://api.census.gov/data/2020/dec/dp?get=NAME&amp;for=county" TargetMode="External"/><Relationship Id="rId85" Type="http://schemas.openxmlformats.org/officeDocument/2006/relationships/hyperlink" Target="https://hudgis-hud.opendata.arcgis.com/datasets/HUD::public-housing-buildings/about" TargetMode="External"/><Relationship Id="rId150" Type="http://schemas.openxmlformats.org/officeDocument/2006/relationships/hyperlink" Target="https://doi.org/10.1016/j.rse.2021.112357" TargetMode="External"/><Relationship Id="rId171" Type="http://schemas.openxmlformats.org/officeDocument/2006/relationships/hyperlink" Target="https://api.census.gov/data/2021/acs/acs5/variables.json" TargetMode="External"/><Relationship Id="rId192" Type="http://schemas.openxmlformats.org/officeDocument/2006/relationships/hyperlink" Target="http://journals.ametsoc.org/doi/abs/10.1175/WCAS-D-14-00049.1" TargetMode="External"/><Relationship Id="rId206" Type="http://schemas.openxmlformats.org/officeDocument/2006/relationships/hyperlink" Target="https://www.nhc.noaa.gov/nationalsurge/" TargetMode="External"/><Relationship Id="rId12" Type="http://schemas.openxmlformats.org/officeDocument/2006/relationships/hyperlink" Target="https://services.arcgis.com/8Pc9XBTAsYuxx9Ny/arcgis/rest/services/Library_gdb/FeatureServer/0/query?where=1%3D1&amp;outFields=*&amp;outSR=4326&amp;f=json" TargetMode="External"/><Relationship Id="rId33" Type="http://schemas.openxmlformats.org/officeDocument/2006/relationships/hyperlink" Target="https://services.arcgis.com/8Pc9XBTAsYuxx9Ny/arcgis/rest/services/FederallyQualifiedHealthCenter_gdb/FeatureServer/0/query?where=1%3D1&amp;outFields=*&amp;outSR=4326&amp;f=json" TargetMode="External"/><Relationship Id="rId108" Type="http://schemas.openxmlformats.org/officeDocument/2006/relationships/hyperlink" Target="https://services1.arcgis.com/CvuPhqcTQpZPT9qY/arcgis/rest/services/M21_Zoning/FeatureServer/0/query?outFields=*&amp;where=1%3D1&amp;outSR=4326&amp;f=geojson" TargetMode="External"/><Relationship Id="rId129" Type="http://schemas.openxmlformats.org/officeDocument/2006/relationships/hyperlink" Target="https://aqs.epa.gov/aqsweb/airdata/download_files.html" TargetMode="External"/><Relationship Id="rId54" Type="http://schemas.openxmlformats.org/officeDocument/2006/relationships/hyperlink" Target="https://services7.arcgis.com/FGr1D95XCGALKXqM/arcgis/rest/services/ElectricPowerPlants/FeatureServer/1/query?where=1%3D1&amp;outFields=*&amp;outSR=4326&amp;f=json" TargetMode="External"/><Relationship Id="rId75" Type="http://schemas.openxmlformats.org/officeDocument/2006/relationships/hyperlink" Target="https://gisms.miamidade.gov/opendata/dem/2015/dem_10ft.zip" TargetMode="External"/><Relationship Id="rId96" Type="http://schemas.openxmlformats.org/officeDocument/2006/relationships/hyperlink" Target="https://api.census.gov/data/2020/acs/acs5/variables.json" TargetMode="External"/><Relationship Id="rId140" Type="http://schemas.openxmlformats.org/officeDocument/2006/relationships/hyperlink" Target="https://www.census.gov/library/reference/code-lists.html" TargetMode="External"/><Relationship Id="rId161" Type="http://schemas.openxmlformats.org/officeDocument/2006/relationships/hyperlink" Target="https://www.openstreetmap.org/" TargetMode="External"/><Relationship Id="rId182" Type="http://schemas.openxmlformats.org/officeDocument/2006/relationships/hyperlink" Target="https://doi.org/10.5066/P9JZ7AO3" TargetMode="External"/><Relationship Id="rId217" Type="http://schemas.openxmlformats.org/officeDocument/2006/relationships/hyperlink" Target="https://www.nhc.noaa.gov/gis/hazardmaps/US_SLOSH_MOM_Inundation_v3.zip" TargetMode="External"/><Relationship Id="rId6" Type="http://schemas.openxmlformats.org/officeDocument/2006/relationships/hyperlink" Target="https://geodata.dep.state.fl.us/datasets/FDEP::florida-state-funded-cleanup-sites/about" TargetMode="External"/><Relationship Id="rId23" Type="http://schemas.openxmlformats.org/officeDocument/2006/relationships/hyperlink" Target="https://services.arcgis.com/8Pc9XBTAsYuxx9Ny/arcgis/rest/services/MetroMover_gdb/FeatureServer/0/query?where=1%3D1&amp;outFields=*&amp;outSR=4326&amp;f=json" TargetMode="External"/><Relationship Id="rId119" Type="http://schemas.openxmlformats.org/officeDocument/2006/relationships/hyperlink" Target="https://s3-us-west-2.amazonaws.com/mrlc/nlcd_tcc_CONUS_2021_v2021-4.zip" TargetMode="External"/><Relationship Id="rId44" Type="http://schemas.openxmlformats.org/officeDocument/2006/relationships/hyperlink" Target="https://gis-mdc.opendata.arcgis.com/datasets/MDC::metrorail-station/about" TargetMode="External"/><Relationship Id="rId65" Type="http://schemas.openxmlformats.org/officeDocument/2006/relationships/hyperlink" Target="https://api.census.gov/data/2019/acs/acs5/variables.json" TargetMode="External"/><Relationship Id="rId86" Type="http://schemas.openxmlformats.org/officeDocument/2006/relationships/hyperlink" Target="https://services.arcgis.com/VTyQ9soqVukalItT/arcgis/rest/services/Public_Housing_Developments/FeatureServer/11/query?outFields=*&amp;where=1%3D1&amp;outSR=4326&amp;f=geojson" TargetMode="External"/><Relationship Id="rId130" Type="http://schemas.openxmlformats.org/officeDocument/2006/relationships/hyperlink" Target="https://aqs.epa.gov/aqsweb/airdata/daily_88101_2022.zip" TargetMode="External"/><Relationship Id="rId151" Type="http://schemas.openxmlformats.org/officeDocument/2006/relationships/hyperlink" Target="https://ephtracking.cdc.gov/DataExplorer/" TargetMode="External"/><Relationship Id="rId172" Type="http://schemas.openxmlformats.org/officeDocument/2006/relationships/hyperlink" Target="https://api.census.gov/data/2021/acs/acs5/" TargetMode="External"/><Relationship Id="rId193" Type="http://schemas.openxmlformats.org/officeDocument/2006/relationships/hyperlink" Target="https://www.nhc.noaa.gov/gis/hazardmaps/US_SLOSH_MOM_Inundation_v3.zip" TargetMode="External"/><Relationship Id="rId207" Type="http://schemas.openxmlformats.org/officeDocument/2006/relationships/hyperlink" Target="http://journals.ametsoc.org/doi/abs/10.1175/WCAS-D-14-00049.1" TargetMode="External"/><Relationship Id="rId13" Type="http://schemas.openxmlformats.org/officeDocument/2006/relationships/hyperlink" Target="https://services.arcgis.com/8Pc9XBTAsYuxx9Ny/arcgis/rest/services/CharterSchool_gdb/FeatureServer/0/query?where=1%3D1&amp;outFields=*&amp;outSR=4326&amp;f=json" TargetMode="External"/><Relationship Id="rId109" Type="http://schemas.openxmlformats.org/officeDocument/2006/relationships/hyperlink" Target="https://server6.tplgis.org/arcgis6/rest/services/heat_severity_2019/ImageServer" TargetMode="External"/><Relationship Id="rId34" Type="http://schemas.openxmlformats.org/officeDocument/2006/relationships/hyperlink" Target="https://gis-mdc.opendata.arcgis.com/datasets/MDC::federally-qualified-health-center/about" TargetMode="External"/><Relationship Id="rId55" Type="http://schemas.openxmlformats.org/officeDocument/2006/relationships/hyperlink" Target="https://opendata.arcgis.com/api/v3/datasets/ed0468f5e579464b84727a4ab614fd40_0/downloads/data?format=geojson&amp;spatialRefId=4326&amp;where=1%3D1" TargetMode="External"/><Relationship Id="rId76" Type="http://schemas.openxmlformats.org/officeDocument/2006/relationships/hyperlink" Target="https://www2.census.gov/geo/tiger/TIGER2021/TRACT/tl_2021_12_tract.zip" TargetMode="External"/><Relationship Id="rId97" Type="http://schemas.openxmlformats.org/officeDocument/2006/relationships/hyperlink" Target="https://api.census.gov/data/2021/acs/acs5/" TargetMode="External"/><Relationship Id="rId120" Type="http://schemas.openxmlformats.org/officeDocument/2006/relationships/hyperlink" Target="https://gisms.miamidade.gov/opendata/dem/2015/dem_10ft.zip" TargetMode="External"/><Relationship Id="rId141" Type="http://schemas.openxmlformats.org/officeDocument/2006/relationships/hyperlink" Target="https://aqs.epa.gov/aqsweb/airdata/daily_88101_2022.zip" TargetMode="External"/><Relationship Id="rId7" Type="http://schemas.openxmlformats.org/officeDocument/2006/relationships/hyperlink" Target="https://api.census.gov/data/2019/acs/acs5/" TargetMode="External"/><Relationship Id="rId162" Type="http://schemas.openxmlformats.org/officeDocument/2006/relationships/hyperlink" Target="https://overpass-api.de/api/interpreter?data=node%5B%22place%22~%22city|town|village%22%5D(area:3600555717);(._;%3e;);out" TargetMode="External"/><Relationship Id="rId183" Type="http://schemas.openxmlformats.org/officeDocument/2006/relationships/hyperlink" Target="https://doi.org/10.5066/P9JZ7AO3" TargetMode="External"/><Relationship Id="rId218" Type="http://schemas.openxmlformats.org/officeDocument/2006/relationships/hyperlink" Target="https://www.nhc.noaa.gov/nationalsurge/" TargetMode="External"/><Relationship Id="rId24" Type="http://schemas.openxmlformats.org/officeDocument/2006/relationships/hyperlink" Target="https://services.arcgis.com/8Pc9XBTAsYuxx9Ny/arcgis/rest/services/MetroMoverStations_gdb/FeatureServer/0/query?where=1%3D1&amp;outFields=*&amp;outSR=4326&amp;f=json" TargetMode="External"/><Relationship Id="rId45" Type="http://schemas.openxmlformats.org/officeDocument/2006/relationships/hyperlink" Target="https://gis-mdc.opendata.arcgis.com/datasets/MDC::metromover/about" TargetMode="External"/><Relationship Id="rId66" Type="http://schemas.openxmlformats.org/officeDocument/2006/relationships/hyperlink" Target="https://services.arcgis.com/8Pc9XBTAsYuxx9Ny/arcgis/rest/services/CommercialProperty_gdb/FeatureServer/0/query?where=OBJECTID%3E0&amp;outFields=*&amp;outSR=4326&amp;f=json&amp;orderBy=ObjectId" TargetMode="External"/><Relationship Id="rId87" Type="http://schemas.openxmlformats.org/officeDocument/2006/relationships/hyperlink" Target="https://www2.census.gov/geo/tiger/TIGER2020/TRACT/tl_2020_12_tract.zip" TargetMode="External"/><Relationship Id="rId110" Type="http://schemas.openxmlformats.org/officeDocument/2006/relationships/hyperlink" Target="https://www.arcgis.com/home/item.html?id=1b6cad6dd5854d2aa3d215a39a4d372d" TargetMode="External"/><Relationship Id="rId131" Type="http://schemas.openxmlformats.org/officeDocument/2006/relationships/hyperlink" Target="https://aqs.epa.gov/aqsweb/airdata/annual_aqi_by_county_2022.zip" TargetMode="External"/><Relationship Id="rId152" Type="http://schemas.openxmlformats.org/officeDocument/2006/relationships/hyperlink" Target="https://datahub-miamigis.opendata.arcgis.com/datasets/MiamiGIS::m21-zoning/about" TargetMode="External"/><Relationship Id="rId173" Type="http://schemas.openxmlformats.org/officeDocument/2006/relationships/hyperlink" Target="https://www.census.gov/data/developers/data-sets/acs-5year.html" TargetMode="External"/><Relationship Id="rId194" Type="http://schemas.openxmlformats.org/officeDocument/2006/relationships/hyperlink" Target="https://www.nhc.noaa.gov/nationalsurge/" TargetMode="External"/><Relationship Id="rId208" Type="http://schemas.openxmlformats.org/officeDocument/2006/relationships/hyperlink" Target="https://www.nhc.noaa.gov/gis/hazardmaps/US_SLOSH_MOM_Inundation_v3.zip" TargetMode="External"/><Relationship Id="rId14" Type="http://schemas.openxmlformats.org/officeDocument/2006/relationships/hyperlink" Target="https://services.arcgis.com/8Pc9XBTAsYuxx9Ny/arcgis/rest/services/College_gdb/FeatureServer/0/query?where=1%3D1&amp;outFields=*&amp;outSR=4326&amp;f=json" TargetMode="External"/><Relationship Id="rId35" Type="http://schemas.openxmlformats.org/officeDocument/2006/relationships/hyperlink" Target="https://services.arcgis.com/8Pc9XBTAsYuxx9Ny/arcgis/rest/services/FireStation_gdb/FeatureServer/0/query?where=1%3D1&amp;outFields=*&amp;outSR=4326&amp;f=json" TargetMode="External"/><Relationship Id="rId56" Type="http://schemas.openxmlformats.org/officeDocument/2006/relationships/hyperlink" Target="https://gis-mdc.opendata.arcgis.com/datasets/MDC::fema-flood-zone/about" TargetMode="External"/><Relationship Id="rId77" Type="http://schemas.openxmlformats.org/officeDocument/2006/relationships/hyperlink" Target="https://www.census.gov/geographies/mapping-files/time-series/geo/tiger-line-file.html" TargetMode="External"/><Relationship Id="rId100" Type="http://schemas.openxmlformats.org/officeDocument/2006/relationships/hyperlink" Target="https://services.arcgis.com/8Pc9XBTAsYuxx9Ny/arcgis/rest/services/PaGISView_gdb/FeatureServer/0/query?where=OBJECTID%3E0&amp;outFields=*&amp;outSR=4326&amp;f=json&amp;orderBy=ObjectId" TargetMode="External"/><Relationship Id="rId8" Type="http://schemas.openxmlformats.org/officeDocument/2006/relationships/hyperlink" Target="https://www.census.gov/data/developers/data-sets/acs-5year.html" TargetMode="External"/><Relationship Id="rId98" Type="http://schemas.openxmlformats.org/officeDocument/2006/relationships/hyperlink" Target="https://www.census.gov/data/developers/data-sets/acs-5year.html" TargetMode="External"/><Relationship Id="rId121" Type="http://schemas.openxmlformats.org/officeDocument/2006/relationships/hyperlink" Target="https://api.census.gov/data/2021/acs/acs5/" TargetMode="External"/><Relationship Id="rId142" Type="http://schemas.openxmlformats.org/officeDocument/2006/relationships/hyperlink" Target="https://scholarship.miami.edu/esploro/outputs/991031655220702976" TargetMode="External"/><Relationship Id="rId163" Type="http://schemas.openxmlformats.org/officeDocument/2006/relationships/hyperlink" Target="https://api.census.gov/data/2021/acs/acs5/" TargetMode="External"/><Relationship Id="rId184" Type="http://schemas.openxmlformats.org/officeDocument/2006/relationships/hyperlink" Target="https://gis-mdc.opendata.arcgis.com/datasets/MDC::water-p/about" TargetMode="External"/><Relationship Id="rId219" Type="http://schemas.openxmlformats.org/officeDocument/2006/relationships/hyperlink" Target="http://journals.ametsoc.org/doi/abs/10.1175/WCAS-D-14-00049.1" TargetMode="External"/><Relationship Id="rId3" Type="http://schemas.openxmlformats.org/officeDocument/2006/relationships/hyperlink" Target="https://www2.census.gov/geo/tiger/TIGER2019/TRACT/tl_2019_12_tract.zip" TargetMode="External"/><Relationship Id="rId214" Type="http://schemas.openxmlformats.org/officeDocument/2006/relationships/hyperlink" Target="https://www.nhc.noaa.gov/gis/hazardmaps/US_SLOSH_MOM_Inundation_v3.zip" TargetMode="External"/><Relationship Id="rId25" Type="http://schemas.openxmlformats.org/officeDocument/2006/relationships/hyperlink" Target="https://services.arcgis.com/8Pc9XBTAsYuxx9Ny/arcgis/rest/services/BusStops_gdb/FeatureServer/0/query?where=1%3D1&amp;outFields=*&amp;outSR=4326&amp;f=json" TargetMode="External"/><Relationship Id="rId46" Type="http://schemas.openxmlformats.org/officeDocument/2006/relationships/hyperlink" Target="https://gis-mdc.opendata.arcgis.com/datasets/MDC::metromover-station/about" TargetMode="External"/><Relationship Id="rId67" Type="http://schemas.openxmlformats.org/officeDocument/2006/relationships/hyperlink" Target="https://gis-mdc.opendata.arcgis.com/datasets/MDC::contaminated-sites/about" TargetMode="External"/><Relationship Id="rId116" Type="http://schemas.openxmlformats.org/officeDocument/2006/relationships/hyperlink" Target="https://www.census.gov/geographies/mapping-files/time-series/geo/cartographic-boundary.html" TargetMode="External"/><Relationship Id="rId137" Type="http://schemas.openxmlformats.org/officeDocument/2006/relationships/hyperlink" Target="https://www.atsdr.cdc.gov/placeandhealth/svi/data_documentation_download.html" TargetMode="External"/><Relationship Id="rId158" Type="http://schemas.openxmlformats.org/officeDocument/2006/relationships/hyperlink" Target="https://overpass-api.de/api/interpreter?data=way%5B%22highway%22~%22secondary|primary%22%5D(area:3600555717);(._;%3e;);out" TargetMode="External"/><Relationship Id="rId20" Type="http://schemas.openxmlformats.org/officeDocument/2006/relationships/hyperlink" Target="https://gis-mdc.opendata.arcgis.com/datasets/MDC::bike-lane/about" TargetMode="External"/><Relationship Id="rId41" Type="http://schemas.openxmlformats.org/officeDocument/2006/relationships/hyperlink" Target="https://gis-mdc.opendata.arcgis.com/datasets/MDC::private-school/about" TargetMode="External"/><Relationship Id="rId62" Type="http://schemas.openxmlformats.org/officeDocument/2006/relationships/hyperlink" Target="https://services.arcgis.com/8Pc9XBTAsYuxx9Ny/arcgis/rest/services/Brownfield_gdb/FeatureServer/0/query?where=1%3D1&amp;outFields=*&amp;outSR=4326&amp;f=json" TargetMode="External"/><Relationship Id="rId83" Type="http://schemas.openxmlformats.org/officeDocument/2006/relationships/hyperlink" Target="https://gis-mdc.opendata.arcgis.com/datasets/MDC::community-redevelopment-area/about" TargetMode="External"/><Relationship Id="rId88" Type="http://schemas.openxmlformats.org/officeDocument/2006/relationships/hyperlink" Target="https://www.census.gov/geographies/mapping-files/time-series/geo/tiger-line-file.html" TargetMode="External"/><Relationship Id="rId111" Type="http://schemas.openxmlformats.org/officeDocument/2006/relationships/hyperlink" Target="https://scholarship.miami.edu/esploro/outputs/dataset/Data-for-Hyperlocalism-Transforming-the-Paradigm/991031655220702976?institution=01UOML_INST" TargetMode="External"/><Relationship Id="rId132" Type="http://schemas.openxmlformats.org/officeDocument/2006/relationships/hyperlink" Target="https://www.census.gov/geographies/mapping-files/time-series/geo/cartographic-boundary.html" TargetMode="External"/><Relationship Id="rId153" Type="http://schemas.openxmlformats.org/officeDocument/2006/relationships/hyperlink" Target="https://www.openstreetmap.org/" TargetMode="External"/><Relationship Id="rId174" Type="http://schemas.openxmlformats.org/officeDocument/2006/relationships/hyperlink" Target="https://api.census.gov/data/2021/acs/acs5/variables.json" TargetMode="External"/><Relationship Id="rId179" Type="http://schemas.openxmlformats.org/officeDocument/2006/relationships/hyperlink" Target="https://s3-us-west-2.amazonaws.com/mrlc/nlcd_2021_land_cover_l48_20230630.zip" TargetMode="External"/><Relationship Id="rId195" Type="http://schemas.openxmlformats.org/officeDocument/2006/relationships/hyperlink" Target="http://journals.ametsoc.org/doi/abs/10.1175/WCAS-D-14-00049.1" TargetMode="External"/><Relationship Id="rId209" Type="http://schemas.openxmlformats.org/officeDocument/2006/relationships/hyperlink" Target="https://www.nhc.noaa.gov/nationalsurge/" TargetMode="External"/><Relationship Id="rId190" Type="http://schemas.openxmlformats.org/officeDocument/2006/relationships/hyperlink" Target="https://www.nhc.noaa.gov/gis/hazardmaps/US_SLOSH_MOM_Inundation_v3.zip" TargetMode="External"/><Relationship Id="rId204" Type="http://schemas.openxmlformats.org/officeDocument/2006/relationships/hyperlink" Target="http://journals.ametsoc.org/doi/abs/10.1175/WCAS-D-14-00049.1" TargetMode="External"/><Relationship Id="rId220" Type="http://schemas.openxmlformats.org/officeDocument/2006/relationships/hyperlink" Target="https://www.fnai.org/publications/gis-data" TargetMode="External"/><Relationship Id="rId225" Type="http://schemas.openxmlformats.org/officeDocument/2006/relationships/hyperlink" Target="https://bogota-laburbano.opendatasoft.com/api/explore/v2.1/catalog/datasets/cuerpos-de-agua-de-bogota-y-alrededores/exports/geojson?lang=en&amp;timezone=America%2FBogota" TargetMode="External"/><Relationship Id="rId15" Type="http://schemas.openxmlformats.org/officeDocument/2006/relationships/hyperlink" Target="https://services.arcgis.com/8Pc9XBTAsYuxx9Ny/arcgis/rest/services/PrivateSchool_gdb/FeatureServer/0/query?where=1%3D1&amp;outFields=*&amp;outSR=4326&amp;f=json" TargetMode="External"/><Relationship Id="rId36" Type="http://schemas.openxmlformats.org/officeDocument/2006/relationships/hyperlink" Target="https://gis-mdc.opendata.arcgis.com/datasets/MDC::fire-station/about" TargetMode="External"/><Relationship Id="rId57" Type="http://schemas.openxmlformats.org/officeDocument/2006/relationships/hyperlink" Target="https://opendata.arcgis.com/api/v3/datasets/ef3bdd041b2e424695eb4dfe965966c4_0/downloads/data?format=geojson&amp;spatialRefId=4326&amp;where=1%3D1" TargetMode="External"/><Relationship Id="rId106" Type="http://schemas.openxmlformats.org/officeDocument/2006/relationships/hyperlink" Target="https://opendata.arcgis.com/api/v3/datasets/69bda17d8d1f48e58268103aebf86546_0/downloads/data?format=geojson&amp;spatialRefId=4326&amp;where=1%3D1" TargetMode="External"/><Relationship Id="rId127" Type="http://schemas.openxmlformats.org/officeDocument/2006/relationships/hyperlink" Target="https://aqs.epa.gov/aqsweb/airdata/download_files.html" TargetMode="External"/><Relationship Id="rId10" Type="http://schemas.openxmlformats.org/officeDocument/2006/relationships/hyperlink" Target="https://services.arcgis.com/8Pc9XBTAsYuxx9Ny/arcgis/rest/services/PoliceStation_gdb/FeatureServer/0/query?where=1%3D1&amp;outFields=*&amp;outSR=4326&amp;f=json" TargetMode="External"/><Relationship Id="rId31" Type="http://schemas.openxmlformats.org/officeDocument/2006/relationships/hyperlink" Target="https://svi.cdc.gov/Documents/Data/2018/db/states/Florida.zip" TargetMode="External"/><Relationship Id="rId52" Type="http://schemas.openxmlformats.org/officeDocument/2006/relationships/hyperlink" Target="https://services7.arcgis.com/FGr1D95XCGALKXqM/arcgis/rest/services/ElectricPowerPlants/FeatureServer/5/query?where=1%3D1&amp;outFields=*&amp;outSR=4326&amp;f=json" TargetMode="External"/><Relationship Id="rId73" Type="http://schemas.openxmlformats.org/officeDocument/2006/relationships/hyperlink" Target="https://gis-mdc.opendata.arcgis.com/datasets/MDC::brownfield/about" TargetMode="External"/><Relationship Id="rId78" Type="http://schemas.openxmlformats.org/officeDocument/2006/relationships/hyperlink" Target="https://api.census.gov/data/2021/acs/acs5/" TargetMode="External"/><Relationship Id="rId94" Type="http://schemas.openxmlformats.org/officeDocument/2006/relationships/hyperlink" Target="https://api.census.gov/data/2020/acs/acs5/" TargetMode="External"/><Relationship Id="rId99" Type="http://schemas.openxmlformats.org/officeDocument/2006/relationships/hyperlink" Target="https://api.census.gov/data/2021/acs/acs5/variables.json" TargetMode="External"/><Relationship Id="rId101" Type="http://schemas.openxmlformats.org/officeDocument/2006/relationships/hyperlink" Target="https://gis-mdc.opendata.arcgis.com/datasets/MDC::property-point-view/about" TargetMode="External"/><Relationship Id="rId122" Type="http://schemas.openxmlformats.org/officeDocument/2006/relationships/hyperlink" Target="https://www.census.gov/data/developers/data-sets/acs-5year.html" TargetMode="External"/><Relationship Id="rId143" Type="http://schemas.openxmlformats.org/officeDocument/2006/relationships/hyperlink" Target="https://doi.org/10.17604/p318-6n41" TargetMode="External"/><Relationship Id="rId148" Type="http://schemas.openxmlformats.org/officeDocument/2006/relationships/hyperlink" Target="https://aqs.epa.gov/aqsweb/airdata/daily_aqi_by_county_2022.zip" TargetMode="External"/><Relationship Id="rId164" Type="http://schemas.openxmlformats.org/officeDocument/2006/relationships/hyperlink" Target="https://www.census.gov/data/developers/data-sets/acs-5year.html" TargetMode="External"/><Relationship Id="rId169" Type="http://schemas.openxmlformats.org/officeDocument/2006/relationships/hyperlink" Target="https://api.census.gov/data/2021/acs/acs5/" TargetMode="External"/><Relationship Id="rId185" Type="http://schemas.openxmlformats.org/officeDocument/2006/relationships/hyperlink" Target="https://services.arcgis.com/8Pc9XBTAsYuxx9Ny/arcgis/rest/services/WaterP_gdb/FeatureServer/0/query?outFields=*&amp;where=1%3D1&amp;outSR=4326&amp;f=geojson" TargetMode="External"/><Relationship Id="rId4" Type="http://schemas.openxmlformats.org/officeDocument/2006/relationships/hyperlink" Target="https://www.census.gov/geographies/mapping-files/time-series/geo/tiger-line-file.html" TargetMode="External"/><Relationship Id="rId9" Type="http://schemas.openxmlformats.org/officeDocument/2006/relationships/hyperlink" Target="https://gisweb.miamidade.gov/arcgis/rest/services/Parks/MD_Parks305/MapServer/0/query?where=1%3D1&amp;outFields=*&amp;outSR=4326&amp;f=json" TargetMode="External"/><Relationship Id="rId180" Type="http://schemas.openxmlformats.org/officeDocument/2006/relationships/hyperlink" Target="https://www.mrlc.gov/data/nlcd-2021-land-cover-conus" TargetMode="External"/><Relationship Id="rId210" Type="http://schemas.openxmlformats.org/officeDocument/2006/relationships/hyperlink" Target="http://journals.ametsoc.org/doi/abs/10.1175/WCAS-D-14-00049.1" TargetMode="External"/><Relationship Id="rId215" Type="http://schemas.openxmlformats.org/officeDocument/2006/relationships/hyperlink" Target="https://www.nhc.noaa.gov/nationalsurge/" TargetMode="External"/><Relationship Id="rId26" Type="http://schemas.openxmlformats.org/officeDocument/2006/relationships/hyperlink" Target="https://services.arcgis.com/8Pc9XBTAsYuxx9Ny/arcgis/rest/services/BikeLane_gdb/FeatureServer/0/query?where=1%3D1&amp;outFields=*&amp;outSR=4326&amp;f=json" TargetMode="External"/><Relationship Id="rId47" Type="http://schemas.openxmlformats.org/officeDocument/2006/relationships/hyperlink" Target="https://gis-mdc.opendata.arcgis.com/datasets/MDC::bus-stop/about" TargetMode="External"/><Relationship Id="rId68" Type="http://schemas.openxmlformats.org/officeDocument/2006/relationships/hyperlink" Target="https://doi.org/10.17604/p318-6n41" TargetMode="External"/><Relationship Id="rId89" Type="http://schemas.openxmlformats.org/officeDocument/2006/relationships/hyperlink" Target="https://api.census.gov/data/2020/acs/acs5/" TargetMode="External"/><Relationship Id="rId112" Type="http://schemas.openxmlformats.org/officeDocument/2006/relationships/hyperlink" Target="https://doi.org/10.17604/p318-6n41" TargetMode="External"/><Relationship Id="rId133" Type="http://schemas.openxmlformats.org/officeDocument/2006/relationships/hyperlink" Target="https://www2.census.gov/geo/tiger/TIGER2022/COUNTY/tl_2022_us_county.zip" TargetMode="External"/><Relationship Id="rId154" Type="http://schemas.openxmlformats.org/officeDocument/2006/relationships/hyperlink" Target="https://overpass-api.de/api/interpreter?data=rel%5B%22ISO3166-2%22~%22%5eTT%22%5D%5Badmin_level=4%5D%5Btype=boundary%5D%5Bboundary=administrative%5D;(._;%3e;);out" TargetMode="External"/><Relationship Id="rId175" Type="http://schemas.openxmlformats.org/officeDocument/2006/relationships/hyperlink" Target="https://gisms.miamidade.gov/opendata/dem/2015/dem_10ft.zip" TargetMode="External"/><Relationship Id="rId196" Type="http://schemas.openxmlformats.org/officeDocument/2006/relationships/hyperlink" Target="https://www.nhc.noaa.gov/gis/hazardmaps/US_SLOSH_MOM_Inundation_v3.zip" TargetMode="External"/><Relationship Id="rId200" Type="http://schemas.openxmlformats.org/officeDocument/2006/relationships/hyperlink" Target="https://www.nhc.noaa.gov/nationalsurge/" TargetMode="External"/><Relationship Id="rId16" Type="http://schemas.openxmlformats.org/officeDocument/2006/relationships/hyperlink" Target="https://services.arcgis.com/8Pc9XBTAsYuxx9Ny/arcgis/rest/services/SchoolSite_gdb/FeatureServer/0/query?where=1%3D1&amp;outFields=*&amp;outSR=4326&amp;f=json" TargetMode="External"/><Relationship Id="rId221" Type="http://schemas.openxmlformats.org/officeDocument/2006/relationships/hyperlink" Target="https://www.fnai.org/shapefiles/flma_202312.zip" TargetMode="External"/><Relationship Id="rId37" Type="http://schemas.openxmlformats.org/officeDocument/2006/relationships/hyperlink" Target="https://gis-mdc.opendata.arcgis.com/datasets/MDC::municipal-library/about" TargetMode="External"/><Relationship Id="rId58" Type="http://schemas.openxmlformats.org/officeDocument/2006/relationships/hyperlink" Target="https://geodata.dep.state.fl.us/datasets/FDEP::florida-superfund-waste-cleanup-sites/about" TargetMode="External"/><Relationship Id="rId79" Type="http://schemas.openxmlformats.org/officeDocument/2006/relationships/hyperlink" Target="https://www.census.gov/data/developers/data-sets/acs-5year.html" TargetMode="External"/><Relationship Id="rId102" Type="http://schemas.openxmlformats.org/officeDocument/2006/relationships/hyperlink" Target="https://gis-mdc.opendata.arcgis.com/datasets/MDC::commercial-property/about" TargetMode="External"/><Relationship Id="rId123" Type="http://schemas.openxmlformats.org/officeDocument/2006/relationships/hyperlink" Target="https://api.census.gov/data/2021/acs/acs5/variables.json" TargetMode="External"/><Relationship Id="rId144" Type="http://schemas.openxmlformats.org/officeDocument/2006/relationships/hyperlink" Target="https://scholarship.miami.edu/view/fileRedirect?instCode=01UOML_INST&amp;filePid=13395678880002976&amp;download=true" TargetMode="External"/><Relationship Id="rId90" Type="http://schemas.openxmlformats.org/officeDocument/2006/relationships/hyperlink" Target="https://www.census.gov/data/developers/data-sets/acs-5year.html" TargetMode="External"/><Relationship Id="rId165" Type="http://schemas.openxmlformats.org/officeDocument/2006/relationships/hyperlink" Target="https://api.census.gov/data/2021/acs/acs5/variables.json" TargetMode="External"/><Relationship Id="rId186" Type="http://schemas.openxmlformats.org/officeDocument/2006/relationships/hyperlink" Target="https://gis-mdc.opendata.arcgis.com/datasets/MDC::street/about" TargetMode="External"/><Relationship Id="rId211" Type="http://schemas.openxmlformats.org/officeDocument/2006/relationships/hyperlink" Target="https://www.nhc.noaa.gov/gis/hazardmaps/US_SLOSH_MOM_Inundation_v3.zip" TargetMode="External"/><Relationship Id="rId27" Type="http://schemas.openxmlformats.org/officeDocument/2006/relationships/hyperlink" Target="https://services1.arcgis.com/O1JpcwDW8sjYuddV/arcgis/rest/services/US_Routes_TDA/FeatureServer/0/query?where=1%3D1&amp;outFields=*&amp;outSR=4326&amp;f=json" TargetMode="External"/><Relationship Id="rId48" Type="http://schemas.openxmlformats.org/officeDocument/2006/relationships/hyperlink" Target="https://gis-fdot.opendata.arcgis.com/datasets/fdot::us-routes-tda/about" TargetMode="External"/><Relationship Id="rId69" Type="http://schemas.openxmlformats.org/officeDocument/2006/relationships/hyperlink" Target="https://scholarship.miami.edu/view/fileRedirect?instCode=01UOML_INST&amp;filePid=13395678880002976&amp;download=true" TargetMode="External"/><Relationship Id="rId113" Type="http://schemas.openxmlformats.org/officeDocument/2006/relationships/hyperlink" Target="https://scholarship.miami.edu/view/fileRedirect?instCode=01UOML_INST&amp;filePid=13395678880002976&amp;download=true" TargetMode="External"/><Relationship Id="rId134" Type="http://schemas.openxmlformats.org/officeDocument/2006/relationships/hyperlink" Target="https://aqs.epa.gov/aqsweb/airdata/download_files.html" TargetMode="External"/><Relationship Id="rId80" Type="http://schemas.openxmlformats.org/officeDocument/2006/relationships/hyperlink" Target="https://api.census.gov/data/2021/acs/acs5/variables.json" TargetMode="External"/><Relationship Id="rId155" Type="http://schemas.openxmlformats.org/officeDocument/2006/relationships/hyperlink" Target="https://www.openstreetmap.org/" TargetMode="External"/><Relationship Id="rId176" Type="http://schemas.openxmlformats.org/officeDocument/2006/relationships/hyperlink" Target="https://datosabiertos.bogota.gov.co/dataset/estratificacion-para-bogota" TargetMode="External"/><Relationship Id="rId197" Type="http://schemas.openxmlformats.org/officeDocument/2006/relationships/hyperlink" Target="https://www.nhc.noaa.gov/nationalsurge/" TargetMode="External"/><Relationship Id="rId201" Type="http://schemas.openxmlformats.org/officeDocument/2006/relationships/hyperlink" Target="http://journals.ametsoc.org/doi/abs/10.1175/WCAS-D-14-00049.1" TargetMode="External"/><Relationship Id="rId222" Type="http://schemas.openxmlformats.org/officeDocument/2006/relationships/hyperlink" Target="https://www.dane.gov.co/files/investigaciones/multi/Anexo_viviendas_EM_2021.xlsx" TargetMode="External"/><Relationship Id="rId17" Type="http://schemas.openxmlformats.org/officeDocument/2006/relationships/hyperlink" Target="https://gis-mdc.opendata.arcgis.com/datasets/MDC::public-school/about" TargetMode="External"/><Relationship Id="rId38" Type="http://schemas.openxmlformats.org/officeDocument/2006/relationships/hyperlink" Target="https://gis-mdc.opendata.arcgis.com/datasets/MDC::county-library/about" TargetMode="External"/><Relationship Id="rId59" Type="http://schemas.openxmlformats.org/officeDocument/2006/relationships/hyperlink" Target="https://ca.dep.state.fl.us/arcgis/rest/services/OpenData/CLEANUP_SP/MapServer/1/query?where=1%3D1&amp;outFields=*&amp;outSR=4326&amp;f=json" TargetMode="External"/><Relationship Id="rId103" Type="http://schemas.openxmlformats.org/officeDocument/2006/relationships/hyperlink" Target="https://services.arcgis.com/8Pc9XBTAsYuxx9Ny/arcgis/rest/services/PaGISView_gdb/FeatureServer/0/query?where=DOR_DESC=%27CHARITABLE%20-%20EXEMPT%20:%20HEALTH%20CARE%27&amp;outFields=*&amp;outSR=4326&amp;f=json&amp;orderBy=ObjectId" TargetMode="External"/><Relationship Id="rId124" Type="http://schemas.openxmlformats.org/officeDocument/2006/relationships/hyperlink" Target="https://www2.census.gov/geo/tiger/TIGER2021/BG/tl_2021_12_bg.zip" TargetMode="External"/><Relationship Id="rId70" Type="http://schemas.openxmlformats.org/officeDocument/2006/relationships/hyperlink" Target="https://api.census.gov/data/2019/acs/acs5/" TargetMode="External"/><Relationship Id="rId91" Type="http://schemas.openxmlformats.org/officeDocument/2006/relationships/hyperlink" Target="https://api.census.gov/data/2020/acs/acs5/variables.json" TargetMode="External"/><Relationship Id="rId145" Type="http://schemas.openxmlformats.org/officeDocument/2006/relationships/hyperlink" Target="https://scholarship.miami.edu/esploro/outputs/991031655220702976" TargetMode="External"/><Relationship Id="rId166" Type="http://schemas.openxmlformats.org/officeDocument/2006/relationships/hyperlink" Target="https://www.mrlc.gov/data/nlcd-imperviousness-conus-all-years" TargetMode="External"/><Relationship Id="rId187" Type="http://schemas.openxmlformats.org/officeDocument/2006/relationships/hyperlink" Target="https://services.arcgis.com/8Pc9XBTAsYuxx9Ny/arcgis/rest/services/GeoStreets_gdb/FeatureServer/0/query?outFields=*&amp;where=1%3D1&amp;outSR=4326&amp;f=geojson" TargetMode="External"/><Relationship Id="rId1" Type="http://schemas.openxmlformats.org/officeDocument/2006/relationships/hyperlink" Target="https://services.arcgis.com/jIL9msH9OI208GCb/arcgis/rest/services/HOLC_Neighborhood_Redlining/FeatureServer" TargetMode="External"/><Relationship Id="rId212" Type="http://schemas.openxmlformats.org/officeDocument/2006/relationships/hyperlink" Target="https://www.nhc.noaa.gov/nationalsurge/" TargetMode="External"/><Relationship Id="rId28" Type="http://schemas.openxmlformats.org/officeDocument/2006/relationships/hyperlink" Target="https://atlas.eia.gov/datasets/eia::nuclear/about" TargetMode="External"/><Relationship Id="rId49" Type="http://schemas.openxmlformats.org/officeDocument/2006/relationships/hyperlink" Target="https://services7.arcgis.com/FGr1D95XCGALKXqM/arcgis/rest/services/ElectricPowerPlants/FeatureServer/9/query?where=1%3D1&amp;outFields=*&amp;outSR=4326&amp;f=json" TargetMode="External"/><Relationship Id="rId114" Type="http://schemas.openxmlformats.org/officeDocument/2006/relationships/hyperlink" Target="https://www.mrlc.gov/data/nlcd-2021-tree-canopy-cover-conus" TargetMode="External"/><Relationship Id="rId60" Type="http://schemas.openxmlformats.org/officeDocument/2006/relationships/hyperlink" Target="https://gis-mdc.opendata.arcgis.com/datasets/MDC::super-fund-site/about" TargetMode="External"/><Relationship Id="rId81" Type="http://schemas.openxmlformats.org/officeDocument/2006/relationships/hyperlink" Target="https://gis-mdc.opendata.arcgis.com/datasets/MDC::qualified-opportunity-zones/about" TargetMode="External"/><Relationship Id="rId135" Type="http://schemas.openxmlformats.org/officeDocument/2006/relationships/hyperlink" Target="https://www.atsdr.cdc.gov/placeandhealth/svi/data_documentation_download.html" TargetMode="External"/><Relationship Id="rId156" Type="http://schemas.openxmlformats.org/officeDocument/2006/relationships/hyperlink" Target="https://gis-mdc.opendata.arcgis.com/datasets/MDC::municipal-zone/" TargetMode="External"/><Relationship Id="rId177" Type="http://schemas.openxmlformats.org/officeDocument/2006/relationships/hyperlink" Target="https://datosabiertos.bogota.gov.co/dataset/55467552-0af4-4524-a390-a2956035744e/resource/29f2d770-bd5d-4450-9e95-8737167ba12f/download/manzanaestratificacion.json" TargetMode="External"/><Relationship Id="rId198" Type="http://schemas.openxmlformats.org/officeDocument/2006/relationships/hyperlink" Target="http://journals.ametsoc.org/doi/abs/10.1175/WCAS-D-14-00049.1" TargetMode="External"/><Relationship Id="rId202" Type="http://schemas.openxmlformats.org/officeDocument/2006/relationships/hyperlink" Target="https://www.nhc.noaa.gov/gis/hazardmaps/US_SLOSH_MOM_Inundation_v3.zip" TargetMode="External"/><Relationship Id="rId223" Type="http://schemas.openxmlformats.org/officeDocument/2006/relationships/hyperlink" Target="https://www.dane.gov.co/index.php/estadisticas-por-tema/pobreza-y-condiciones-de-vida/encuesta-multiproposito" TargetMode="External"/><Relationship Id="rId18" Type="http://schemas.openxmlformats.org/officeDocument/2006/relationships/hyperlink" Target="https://gis-mdc.opendata.arcgis.com/datasets/MDC::police-station/about" TargetMode="External"/><Relationship Id="rId39" Type="http://schemas.openxmlformats.org/officeDocument/2006/relationships/hyperlink" Target="https://gis-mdc.opendata.arcgis.com/datasets/MDC::charter-school/about" TargetMode="External"/><Relationship Id="rId50" Type="http://schemas.openxmlformats.org/officeDocument/2006/relationships/hyperlink" Target="https://atlas.eia.gov/datasets/eia::solar-2/about" TargetMode="External"/><Relationship Id="rId104" Type="http://schemas.openxmlformats.org/officeDocument/2006/relationships/hyperlink" Target="https://gis-mdc.opendata.arcgis.com/datasets/MDC::parcel/about" TargetMode="External"/><Relationship Id="rId125" Type="http://schemas.openxmlformats.org/officeDocument/2006/relationships/hyperlink" Target="https://www.census.gov/geographies/mapping-files/time-series/geo/tiger-line-file.html" TargetMode="External"/><Relationship Id="rId146" Type="http://schemas.openxmlformats.org/officeDocument/2006/relationships/hyperlink" Target="https://www.mrlc.gov/data/nlcd-imperviousness-conus-all-years" TargetMode="External"/><Relationship Id="rId167" Type="http://schemas.openxmlformats.org/officeDocument/2006/relationships/hyperlink" Target="https://s3-us-west-2.amazonaws.com/mrlc/nlcd_2021_impervious_l48_20230630.zip" TargetMode="External"/><Relationship Id="rId188" Type="http://schemas.openxmlformats.org/officeDocument/2006/relationships/hyperlink" Target="https://gis-mdc.opendata.arcgis.com/datasets/MDC::street/about" TargetMode="External"/><Relationship Id="rId71" Type="http://schemas.openxmlformats.org/officeDocument/2006/relationships/hyperlink" Target="https://www.census.gov/data/developers/data-sets/acs-5year.html" TargetMode="External"/><Relationship Id="rId92" Type="http://schemas.openxmlformats.org/officeDocument/2006/relationships/hyperlink" Target="https://gis-mdc.opendata.arcgis.com/datasets/MDC::sexual-predator/about" TargetMode="External"/><Relationship Id="rId213" Type="http://schemas.openxmlformats.org/officeDocument/2006/relationships/hyperlink" Target="http://journals.ametsoc.org/doi/abs/10.1175/WCAS-D-14-00049.1" TargetMode="External"/><Relationship Id="rId2" Type="http://schemas.openxmlformats.org/officeDocument/2006/relationships/hyperlink" Target="https://services.arcgis.com/jIL9msH9OI208GCb/ArcGIS/rest/services/HOLC_Neighborhood_Redlining/FeatureServer/0/query?where=city=%27Miami%27&amp;outFields=*&amp;outSR=4326&amp;f=json" TargetMode="External"/><Relationship Id="rId29" Type="http://schemas.openxmlformats.org/officeDocument/2006/relationships/hyperlink" Target="https://services7.arcgis.com/FGr1D95XCGALKXqM/arcgis/rest/services/ElectricPowerPlants/FeatureServer/6/query?where=1%3D1&amp;outFields=*&amp;outSR=4326&amp;f=json" TargetMode="External"/><Relationship Id="rId40" Type="http://schemas.openxmlformats.org/officeDocument/2006/relationships/hyperlink" Target="https://gis-mdc.opendata.arcgis.com/datasets/MDC::college/about" TargetMode="External"/><Relationship Id="rId115" Type="http://schemas.openxmlformats.org/officeDocument/2006/relationships/hyperlink" Target="https://s3-us-west-2.amazonaws.com/mrlc/nlcd_tcc_CONUS_2021_v2021-4.zip" TargetMode="External"/><Relationship Id="rId136" Type="http://schemas.openxmlformats.org/officeDocument/2006/relationships/hyperlink" Target="https://svi.cdc.gov/Documents/Data/2020/db/states/Florida.zip" TargetMode="External"/><Relationship Id="rId157" Type="http://schemas.openxmlformats.org/officeDocument/2006/relationships/hyperlink" Target="https://services.arcgis.com/8Pc9XBTAsYuxx9Ny/arcgis/rest/services/MunicipalZone_gdb/FeatureServer/0/query?outFields=*&amp;where=1%3D1&amp;outSR=4326&amp;f=geojson" TargetMode="External"/><Relationship Id="rId178" Type="http://schemas.openxmlformats.org/officeDocument/2006/relationships/hyperlink" Target="https://www.mrlc.gov/data/nlcd-2021-land-cover-conus" TargetMode="External"/><Relationship Id="rId61" Type="http://schemas.openxmlformats.org/officeDocument/2006/relationships/hyperlink" Target="https://services.arcgis.com/8Pc9XBTAsYuxx9Ny/arcgis/rest/services/SuperFundSite_gdb/FeatureServer/0/query?where=1%3D1&amp;outFields=*&amp;outSR=4326&amp;f=json" TargetMode="External"/><Relationship Id="rId82" Type="http://schemas.openxmlformats.org/officeDocument/2006/relationships/hyperlink" Target="https://services.arcgis.com/8Pc9XBTAsYuxx9Ny/arcgis/rest/services/QualifiedOpportunityZones_gdb/FeatureServer/0/query?outFields=*&amp;where=1%3D1&amp;outSR=4326&amp;f=geojson" TargetMode="External"/><Relationship Id="rId199" Type="http://schemas.openxmlformats.org/officeDocument/2006/relationships/hyperlink" Target="https://www.nhc.noaa.gov/gis/hazardmaps/US_SLOSH_MOM_Inundation_v3.zip" TargetMode="External"/><Relationship Id="rId203" Type="http://schemas.openxmlformats.org/officeDocument/2006/relationships/hyperlink" Target="https://www.nhc.noaa.gov/nationalsurge/" TargetMode="External"/><Relationship Id="rId19" Type="http://schemas.openxmlformats.org/officeDocument/2006/relationships/hyperlink" Target="https://gis-mdc.opendata.arcgis.com/datasets/MDC::park-facility" TargetMode="External"/><Relationship Id="rId224" Type="http://schemas.openxmlformats.org/officeDocument/2006/relationships/hyperlink" Target="https://bogota-laburbano.opendatasoft.com/explore/dataset/cuerpos-de-agua-de-bogota-y-alrededores/information/" TargetMode="External"/><Relationship Id="rId30" Type="http://schemas.openxmlformats.org/officeDocument/2006/relationships/hyperlink" Target="https://www.atsdr.cdc.gov/placeandhealth/svi/data_documentation_download.html" TargetMode="External"/><Relationship Id="rId105" Type="http://schemas.openxmlformats.org/officeDocument/2006/relationships/hyperlink" Target="https://opendata.arcgis.com/api/v3/datasets/347bce97227c4b54b04a3e626b558950_0/downloads/data?format=geojson&amp;spatialRefId=4326&amp;where=1%3D1" TargetMode="External"/><Relationship Id="rId126" Type="http://schemas.openxmlformats.org/officeDocument/2006/relationships/hyperlink" Target="https://aqs.epa.gov/aqsweb/airdata/daily_88101_2022.zip" TargetMode="External"/><Relationship Id="rId147" Type="http://schemas.openxmlformats.org/officeDocument/2006/relationships/hyperlink" Target="https://s3-us-west-2.amazonaws.com/mrlc/nlcd_2021_impervious_l48_20230630.zip" TargetMode="External"/><Relationship Id="rId168" Type="http://schemas.openxmlformats.org/officeDocument/2006/relationships/hyperlink" Target="https://doi.org/10.1016/j.rse.2021.112357" TargetMode="External"/><Relationship Id="rId51" Type="http://schemas.openxmlformats.org/officeDocument/2006/relationships/hyperlink" Target="https://atlas.eia.gov/datasets/eia::natural-gas-1/about" TargetMode="External"/><Relationship Id="rId72" Type="http://schemas.openxmlformats.org/officeDocument/2006/relationships/hyperlink" Target="https://api.census.gov/data/2019/acs/acs5/variables.json" TargetMode="External"/><Relationship Id="rId93" Type="http://schemas.openxmlformats.org/officeDocument/2006/relationships/hyperlink" Target="https://services.arcgis.com/8Pc9XBTAsYuxx9Ny/arcgis/rest/services/SEXPRED_gdb/FeatureServer/0/query?outFields=*&amp;where=1%3D1&amp;outSR=4326&amp;f=geojson" TargetMode="External"/><Relationship Id="rId189" Type="http://schemas.openxmlformats.org/officeDocument/2006/relationships/hyperlink" Target="https://services.arcgis.com/8Pc9XBTAsYuxx9Ny/arcgis/rest/services/GeoStreets_gdb/FeatureServer/0/query?outFields=*&amp;where=1%3D1&amp;outSR=4326&amp;f=geojs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w3.org/ns/locn" TargetMode="External"/><Relationship Id="rId2" Type="http://schemas.openxmlformats.org/officeDocument/2006/relationships/hyperlink" Target="http://purl.org/dc/elements/1.1/" TargetMode="External"/><Relationship Id="rId1" Type="http://schemas.openxmlformats.org/officeDocument/2006/relationships/hyperlink" Target="http://purl.org/dc/terms/" TargetMode="External"/><Relationship Id="rId5" Type="http://schemas.openxmlformats.org/officeDocument/2006/relationships/hyperlink" Target="https://semiceu.github.io/GeoDCAT-AP/drafts/latest/" TargetMode="External"/><Relationship Id="rId4" Type="http://schemas.openxmlformats.org/officeDocument/2006/relationships/hyperlink" Target="https://www.w3.org/TR/vocab-adm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purl.org/dc/elements/1.1/" TargetMode="External"/><Relationship Id="rId1" Type="http://schemas.openxmlformats.org/officeDocument/2006/relationships/hyperlink" Target="http://purl.org/dc/term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phtracking.cdc.gov/DataExplorer/" TargetMode="External"/><Relationship Id="rId3" Type="http://schemas.openxmlformats.org/officeDocument/2006/relationships/hyperlink" Target="https://scholarship.miami.edu/esploro/outputs/991031655220702976" TargetMode="External"/><Relationship Id="rId7" Type="http://schemas.openxmlformats.org/officeDocument/2006/relationships/hyperlink" Target="https://ephtracking.cdc.gov/DataExplorer/" TargetMode="External"/><Relationship Id="rId2" Type="http://schemas.openxmlformats.org/officeDocument/2006/relationships/hyperlink" Target="https://www.mrlc.gov/data/nlcd-imperviousness-conus-all-years" TargetMode="External"/><Relationship Id="rId1" Type="http://schemas.openxmlformats.org/officeDocument/2006/relationships/hyperlink" Target="https://www.mrlc.gov/data/nlcd-2016-usfs-tree-canopy-cover-conus" TargetMode="External"/><Relationship Id="rId6" Type="http://schemas.openxmlformats.org/officeDocument/2006/relationships/hyperlink" Target="https://ephtracking.cdc.gov/DataExplorer/" TargetMode="External"/><Relationship Id="rId11" Type="http://schemas.openxmlformats.org/officeDocument/2006/relationships/hyperlink" Target="https://miami.box.com/s/nvdegw56hzltzsxsm8sv170cn12skh04" TargetMode="External"/><Relationship Id="rId5" Type="http://schemas.openxmlformats.org/officeDocument/2006/relationships/hyperlink" Target="https://ephtracking.cdc.gov/indicatorPages?selectedContentAreaAbbreviation=35&amp;selectedIndicatorId=173" TargetMode="External"/><Relationship Id="rId10" Type="http://schemas.openxmlformats.org/officeDocument/2006/relationships/hyperlink" Target="https://miami.box.com/s/nvdegw56hzltzsxsm8sv170cn12skh04" TargetMode="External"/><Relationship Id="rId4" Type="http://schemas.openxmlformats.org/officeDocument/2006/relationships/hyperlink" Target="https://miami.box.com/s/zjpuikd38arvyz461352nvhdw55t2x2i" TargetMode="External"/><Relationship Id="rId9" Type="http://schemas.openxmlformats.org/officeDocument/2006/relationships/hyperlink" Target="https://ephtracking.cdc.gov/DataExplor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0BF6-EF2D-124D-B558-5529698C6DF2}">
  <dimension ref="A1:BO150"/>
  <sheetViews>
    <sheetView tabSelected="1" zoomScale="131" zoomScaleNormal="131" workbookViewId="0">
      <pane xSplit="2" ySplit="2" topLeftCell="AX79" activePane="bottomRight" state="frozen"/>
      <selection pane="bottomRight" activeCell="BB151" sqref="BB151"/>
      <selection pane="bottomLeft" activeCell="A3" sqref="A3"/>
      <selection pane="topRight" activeCell="C1" sqref="C1"/>
    </sheetView>
  </sheetViews>
  <sheetFormatPr defaultColWidth="11" defaultRowHeight="15.75" customHeight="1"/>
  <cols>
    <col min="1" max="1" width="4.375" style="11" customWidth="1"/>
    <col min="2" max="2" width="37.5" style="12" customWidth="1"/>
    <col min="3" max="3" width="43.5" style="5" customWidth="1"/>
    <col min="4" max="4" width="82.375" style="5" customWidth="1"/>
    <col min="5" max="5" width="35.875" style="5" customWidth="1"/>
    <col min="6" max="6" width="28.5" style="5" customWidth="1"/>
    <col min="7" max="7" width="24.875" style="5" customWidth="1"/>
    <col min="8" max="8" width="61.125" style="5" customWidth="1"/>
    <col min="9" max="9" width="33.625" style="5" customWidth="1"/>
    <col min="10" max="10" width="19.625" style="5" customWidth="1"/>
    <col min="11" max="11" width="17.125" style="5" customWidth="1"/>
    <col min="12" max="12" width="17.375" style="5" customWidth="1"/>
    <col min="13" max="13" width="13" style="99" customWidth="1"/>
    <col min="14" max="14" width="80.125" style="5" customWidth="1"/>
    <col min="15" max="15" width="53.75" style="5" customWidth="1"/>
    <col min="16" max="16" width="30.875" style="5" customWidth="1"/>
    <col min="17" max="17" width="13.625" style="5" customWidth="1"/>
    <col min="18" max="18" width="12.875" style="6" customWidth="1"/>
    <col min="19" max="19" width="15.125" style="6" customWidth="1"/>
    <col min="20" max="20" width="33" style="6" customWidth="1"/>
    <col min="21" max="21" width="17.125" style="6" customWidth="1"/>
    <col min="22" max="22" width="15.5" style="6" customWidth="1"/>
    <col min="23" max="23" width="21.5" style="6" customWidth="1"/>
    <col min="24" max="24" width="27.5" style="6" customWidth="1"/>
    <col min="25" max="25" width="13.125" style="6" customWidth="1"/>
    <col min="26" max="27" width="15" style="6" customWidth="1"/>
    <col min="28" max="28" width="16.625" style="6" customWidth="1"/>
    <col min="29" max="29" width="18.375" style="6" customWidth="1"/>
    <col min="30" max="31" width="18.375" style="82" customWidth="1"/>
    <col min="32" max="32" width="42.625" style="82" customWidth="1"/>
    <col min="33" max="33" width="25.625" style="82" customWidth="1"/>
    <col min="34" max="34" width="27" style="82" customWidth="1"/>
    <col min="35" max="35" width="35.75" style="11" customWidth="1"/>
    <col min="36" max="36" width="38" style="11" customWidth="1"/>
    <col min="37" max="37" width="20.875" style="11" customWidth="1"/>
    <col min="38" max="40" width="24.5" style="11" customWidth="1"/>
    <col min="41" max="41" width="40.5" style="11" customWidth="1"/>
    <col min="42" max="42" width="38" style="11" customWidth="1"/>
    <col min="43" max="43" width="67.125" style="11" customWidth="1"/>
    <col min="44" max="44" width="21.5" style="7" customWidth="1"/>
    <col min="45" max="45" width="106.375" style="7" customWidth="1"/>
    <col min="46" max="46" width="19" style="7" customWidth="1"/>
    <col min="47" max="47" width="39.25" style="7" customWidth="1"/>
    <col min="48" max="48" width="11.625" style="7" customWidth="1"/>
    <col min="49" max="49" width="18" style="7" customWidth="1"/>
    <col min="50" max="50" width="40" style="7" customWidth="1"/>
    <col min="51" max="51" width="10.125" style="7" customWidth="1"/>
    <col min="52" max="52" width="23.5" style="7" customWidth="1"/>
    <col min="53" max="53" width="20.125" style="7" customWidth="1"/>
    <col min="54" max="54" width="94.625" style="17" customWidth="1"/>
    <col min="55" max="55" width="9.125" style="17" customWidth="1"/>
    <col min="56" max="56" width="12.625" style="17" customWidth="1"/>
    <col min="57" max="57" width="23" style="17" customWidth="1"/>
    <col min="58" max="59" width="16.375" style="17" customWidth="1"/>
    <col min="60" max="60" width="18.875" style="92" customWidth="1"/>
    <col min="61" max="61" width="22" style="7" customWidth="1"/>
    <col min="62" max="62" width="19.375" style="7" customWidth="1"/>
    <col min="63" max="63" width="39" style="7" customWidth="1"/>
    <col min="64" max="64" width="80.125" style="142" customWidth="1"/>
    <col min="65" max="66" width="50.875" style="142" customWidth="1"/>
    <col min="67" max="67" width="34.625" style="19" customWidth="1"/>
    <col min="68" max="16384" width="11" style="19"/>
  </cols>
  <sheetData>
    <row r="1" spans="1:66" s="46" customFormat="1">
      <c r="A1" s="40" t="s">
        <v>0</v>
      </c>
      <c r="B1" s="47" t="s">
        <v>1</v>
      </c>
      <c r="C1" s="41"/>
      <c r="D1" s="41"/>
      <c r="E1" s="41"/>
      <c r="F1" s="41"/>
      <c r="G1" s="41"/>
      <c r="H1" s="41"/>
      <c r="I1" s="41"/>
      <c r="J1" s="41"/>
      <c r="K1" s="41"/>
      <c r="L1" s="41"/>
      <c r="M1" s="96"/>
      <c r="N1" s="41"/>
      <c r="O1" s="61"/>
      <c r="P1" s="41"/>
      <c r="Q1" s="41"/>
      <c r="R1" s="42"/>
      <c r="S1" s="42" t="s">
        <v>2</v>
      </c>
      <c r="T1" s="42"/>
      <c r="U1" s="42"/>
      <c r="V1" s="42"/>
      <c r="W1" s="42"/>
      <c r="X1" s="42"/>
      <c r="Y1" s="42"/>
      <c r="Z1" s="42"/>
      <c r="AA1" s="42"/>
      <c r="AB1" s="42"/>
      <c r="AC1" s="42"/>
      <c r="AD1" s="83" t="s">
        <v>3</v>
      </c>
      <c r="AE1" s="83"/>
      <c r="AF1" s="83"/>
      <c r="AG1" s="83"/>
      <c r="AH1" s="83"/>
      <c r="AI1" s="43" t="s">
        <v>4</v>
      </c>
      <c r="AJ1" s="43"/>
      <c r="AK1" s="43"/>
      <c r="AL1" s="43"/>
      <c r="AM1" s="43"/>
      <c r="AN1" s="43"/>
      <c r="AO1" s="43"/>
      <c r="AP1" s="43"/>
      <c r="AQ1" s="43"/>
      <c r="AR1" s="44"/>
      <c r="AS1" s="44" t="s">
        <v>5</v>
      </c>
      <c r="AT1" s="44"/>
      <c r="AU1" s="44"/>
      <c r="AV1" s="44"/>
      <c r="AW1" s="44"/>
      <c r="AX1" s="44"/>
      <c r="AY1" s="44"/>
      <c r="AZ1" s="58"/>
      <c r="BA1" s="44"/>
      <c r="BB1" s="45"/>
      <c r="BC1" s="45"/>
      <c r="BD1" s="45"/>
      <c r="BE1" s="45"/>
      <c r="BF1" s="45"/>
      <c r="BG1" s="45"/>
      <c r="BH1" s="89"/>
      <c r="BI1" s="44"/>
      <c r="BJ1" s="44"/>
      <c r="BK1" s="58"/>
      <c r="BL1" s="147" t="s">
        <v>6</v>
      </c>
      <c r="BM1" s="147"/>
      <c r="BN1" s="147"/>
    </row>
    <row r="2" spans="1:66" s="39" customFormat="1" ht="16.5">
      <c r="A2" s="31" t="s">
        <v>0</v>
      </c>
      <c r="B2" s="48" t="s">
        <v>7</v>
      </c>
      <c r="C2" s="32" t="s">
        <v>8</v>
      </c>
      <c r="D2" s="32" t="s">
        <v>9</v>
      </c>
      <c r="E2" s="32" t="s">
        <v>10</v>
      </c>
      <c r="F2" s="32" t="s">
        <v>11</v>
      </c>
      <c r="G2" s="32" t="s">
        <v>12</v>
      </c>
      <c r="H2" s="32" t="s">
        <v>13</v>
      </c>
      <c r="I2" s="32" t="s">
        <v>14</v>
      </c>
      <c r="J2" s="32" t="s">
        <v>15</v>
      </c>
      <c r="K2" s="33" t="s">
        <v>16</v>
      </c>
      <c r="L2" s="32" t="s">
        <v>17</v>
      </c>
      <c r="M2" s="97" t="s">
        <v>18</v>
      </c>
      <c r="N2" s="32" t="s">
        <v>19</v>
      </c>
      <c r="O2" s="60" t="s">
        <v>20</v>
      </c>
      <c r="P2" s="32" t="s">
        <v>21</v>
      </c>
      <c r="Q2" s="32" t="s">
        <v>22</v>
      </c>
      <c r="R2" s="34" t="s">
        <v>23</v>
      </c>
      <c r="S2" s="34" t="s">
        <v>24</v>
      </c>
      <c r="T2" s="34" t="s">
        <v>25</v>
      </c>
      <c r="U2" s="34" t="s">
        <v>26</v>
      </c>
      <c r="V2" s="34" t="s">
        <v>27</v>
      </c>
      <c r="W2" s="34" t="s">
        <v>28</v>
      </c>
      <c r="X2" s="34" t="s">
        <v>29</v>
      </c>
      <c r="Y2" s="34" t="s">
        <v>30</v>
      </c>
      <c r="Z2" s="34" t="s">
        <v>31</v>
      </c>
      <c r="AA2" s="34" t="s">
        <v>32</v>
      </c>
      <c r="AB2" s="34" t="s">
        <v>33</v>
      </c>
      <c r="AC2" s="34" t="s">
        <v>34</v>
      </c>
      <c r="AD2" s="80" t="s">
        <v>35</v>
      </c>
      <c r="AE2" s="80" t="s">
        <v>36</v>
      </c>
      <c r="AF2" s="80" t="s">
        <v>37</v>
      </c>
      <c r="AG2" s="80" t="s">
        <v>38</v>
      </c>
      <c r="AH2" s="80" t="s">
        <v>39</v>
      </c>
      <c r="AI2" s="35" t="s">
        <v>40</v>
      </c>
      <c r="AJ2" s="35" t="s">
        <v>41</v>
      </c>
      <c r="AK2" s="35" t="s">
        <v>42</v>
      </c>
      <c r="AL2" s="35" t="s">
        <v>43</v>
      </c>
      <c r="AM2" s="35" t="s">
        <v>44</v>
      </c>
      <c r="AN2" s="35" t="s">
        <v>45</v>
      </c>
      <c r="AO2" s="35" t="s">
        <v>46</v>
      </c>
      <c r="AP2" s="35" t="s">
        <v>47</v>
      </c>
      <c r="AQ2" s="36" t="s">
        <v>48</v>
      </c>
      <c r="AR2" s="37" t="s">
        <v>49</v>
      </c>
      <c r="AS2" s="37" t="s">
        <v>50</v>
      </c>
      <c r="AT2" s="37" t="s">
        <v>51</v>
      </c>
      <c r="AU2" s="37" t="s">
        <v>52</v>
      </c>
      <c r="AV2" s="37" t="s">
        <v>53</v>
      </c>
      <c r="AW2" s="37" t="s">
        <v>54</v>
      </c>
      <c r="AX2" s="37" t="s">
        <v>55</v>
      </c>
      <c r="AY2" s="37" t="s">
        <v>56</v>
      </c>
      <c r="AZ2" s="59" t="s">
        <v>57</v>
      </c>
      <c r="BA2" s="37" t="s">
        <v>58</v>
      </c>
      <c r="BB2" s="38" t="s">
        <v>59</v>
      </c>
      <c r="BC2" s="38" t="s">
        <v>60</v>
      </c>
      <c r="BD2" s="38" t="s">
        <v>61</v>
      </c>
      <c r="BE2" s="38" t="s">
        <v>62</v>
      </c>
      <c r="BF2" s="38" t="s">
        <v>63</v>
      </c>
      <c r="BG2" s="38" t="s">
        <v>64</v>
      </c>
      <c r="BH2" s="90" t="s">
        <v>65</v>
      </c>
      <c r="BI2" s="37" t="s">
        <v>66</v>
      </c>
      <c r="BJ2" s="37" t="s">
        <v>67</v>
      </c>
      <c r="BK2" s="59" t="s">
        <v>68</v>
      </c>
      <c r="BL2" s="141" t="s">
        <v>69</v>
      </c>
      <c r="BM2" s="141" t="s">
        <v>6</v>
      </c>
      <c r="BN2" s="141" t="s">
        <v>70</v>
      </c>
    </row>
    <row r="3" spans="1:66" ht="92.1" customHeight="1">
      <c r="A3" s="11">
        <v>1</v>
      </c>
      <c r="B3" s="12" t="s">
        <v>71</v>
      </c>
      <c r="C3" s="5" t="s">
        <v>72</v>
      </c>
      <c r="D3" s="8" t="s">
        <v>73</v>
      </c>
      <c r="E3" s="8"/>
      <c r="F3" s="5" t="s">
        <v>72</v>
      </c>
      <c r="G3" s="5" t="s">
        <v>74</v>
      </c>
      <c r="I3" s="5" t="s">
        <v>75</v>
      </c>
      <c r="J3" s="5" t="s">
        <v>76</v>
      </c>
      <c r="K3" s="10" t="s">
        <v>77</v>
      </c>
      <c r="L3" s="5" t="s">
        <v>78</v>
      </c>
      <c r="M3" s="99">
        <v>44006</v>
      </c>
      <c r="N3" s="10" t="s">
        <v>79</v>
      </c>
      <c r="O3" s="5" t="s">
        <v>80</v>
      </c>
      <c r="P3" s="5" t="s">
        <v>81</v>
      </c>
      <c r="Q3" s="5" t="s">
        <v>82</v>
      </c>
      <c r="R3" s="6" t="s">
        <v>83</v>
      </c>
      <c r="S3" s="6" t="s">
        <v>84</v>
      </c>
      <c r="V3" s="6">
        <v>4326</v>
      </c>
      <c r="X3" s="25" t="s">
        <v>85</v>
      </c>
      <c r="Y3" s="94" t="s">
        <v>86</v>
      </c>
      <c r="Z3" s="94" t="s">
        <v>86</v>
      </c>
      <c r="AA3" s="94" t="s">
        <v>86</v>
      </c>
      <c r="AB3" s="94" t="s">
        <v>86</v>
      </c>
      <c r="AC3" s="6" t="s">
        <v>87</v>
      </c>
      <c r="AD3" s="81" t="s">
        <v>88</v>
      </c>
      <c r="AE3" s="81" t="s">
        <v>89</v>
      </c>
      <c r="AF3" s="81" t="s">
        <v>90</v>
      </c>
      <c r="AG3" s="81" t="s">
        <v>77</v>
      </c>
      <c r="AH3" s="81" t="s">
        <v>77</v>
      </c>
      <c r="AI3" s="11" t="s">
        <v>91</v>
      </c>
      <c r="AJ3" s="11" t="s">
        <v>92</v>
      </c>
      <c r="AK3" s="20">
        <v>2236</v>
      </c>
      <c r="AL3" s="11" t="s">
        <v>93</v>
      </c>
      <c r="AM3" s="11" t="s">
        <v>94</v>
      </c>
      <c r="AN3" s="11" t="s">
        <v>95</v>
      </c>
      <c r="AO3" s="11" t="s">
        <v>96</v>
      </c>
      <c r="AR3" s="15" t="s">
        <v>97</v>
      </c>
      <c r="AS3" s="18" t="s">
        <v>98</v>
      </c>
      <c r="AT3" s="7" t="s">
        <v>99</v>
      </c>
      <c r="AU3" s="7" t="s">
        <v>100</v>
      </c>
      <c r="AV3" s="7" t="s">
        <v>101</v>
      </c>
      <c r="AW3" s="7" t="s">
        <v>102</v>
      </c>
      <c r="AX3" s="7" t="s">
        <v>100</v>
      </c>
      <c r="AY3" s="7" t="s">
        <v>101</v>
      </c>
      <c r="AZ3" s="7" t="s">
        <v>77</v>
      </c>
      <c r="BA3" s="7" t="s">
        <v>77</v>
      </c>
      <c r="BB3" s="17" t="s">
        <v>77</v>
      </c>
      <c r="BC3" s="29" t="s">
        <v>86</v>
      </c>
      <c r="BD3" s="29" t="s">
        <v>86</v>
      </c>
      <c r="BE3" s="17" t="s">
        <v>77</v>
      </c>
      <c r="BF3" s="29" t="s">
        <v>86</v>
      </c>
      <c r="BG3" s="29" t="s">
        <v>86</v>
      </c>
      <c r="BH3" s="92">
        <v>44425</v>
      </c>
      <c r="BI3" s="7" t="s">
        <v>103</v>
      </c>
      <c r="BJ3" s="7" t="s">
        <v>77</v>
      </c>
      <c r="BK3" s="7" t="s">
        <v>104</v>
      </c>
      <c r="BL3" s="142" t="s">
        <v>105</v>
      </c>
      <c r="BN3" s="142" t="s">
        <v>106</v>
      </c>
    </row>
    <row r="4" spans="1:66" ht="99.95" customHeight="1">
      <c r="A4" s="11">
        <v>2</v>
      </c>
      <c r="B4" s="12" t="s">
        <v>107</v>
      </c>
      <c r="C4" s="5" t="s">
        <v>108</v>
      </c>
      <c r="D4" s="8" t="s">
        <v>109</v>
      </c>
      <c r="E4" s="8"/>
      <c r="F4" s="5" t="s">
        <v>108</v>
      </c>
      <c r="G4" s="5" t="s">
        <v>74</v>
      </c>
      <c r="H4" s="5" t="s">
        <v>110</v>
      </c>
      <c r="J4" s="5" t="s">
        <v>111</v>
      </c>
      <c r="K4" s="10" t="s">
        <v>77</v>
      </c>
      <c r="L4" s="5" t="s">
        <v>78</v>
      </c>
      <c r="M4" s="99">
        <v>43686</v>
      </c>
      <c r="N4" s="5" t="s">
        <v>112</v>
      </c>
      <c r="O4" s="5" t="s">
        <v>113</v>
      </c>
      <c r="P4" s="5" t="s">
        <v>114</v>
      </c>
      <c r="Q4" s="5" t="s">
        <v>82</v>
      </c>
      <c r="R4" s="6" t="s">
        <v>83</v>
      </c>
      <c r="S4" s="6" t="s">
        <v>84</v>
      </c>
      <c r="V4" s="6">
        <v>4269</v>
      </c>
      <c r="X4" s="25" t="s">
        <v>115</v>
      </c>
      <c r="Y4" s="94" t="s">
        <v>86</v>
      </c>
      <c r="Z4" s="94" t="s">
        <v>86</v>
      </c>
      <c r="AA4" s="94" t="s">
        <v>86</v>
      </c>
      <c r="AB4" s="94" t="s">
        <v>86</v>
      </c>
      <c r="AC4" s="6" t="s">
        <v>87</v>
      </c>
      <c r="AD4" s="81" t="s">
        <v>116</v>
      </c>
      <c r="AE4" s="81" t="s">
        <v>77</v>
      </c>
      <c r="AF4" s="81" t="s">
        <v>77</v>
      </c>
      <c r="AG4" s="81" t="s">
        <v>77</v>
      </c>
      <c r="AH4" s="81" t="s">
        <v>77</v>
      </c>
      <c r="AI4" s="11" t="s">
        <v>117</v>
      </c>
      <c r="AJ4" s="20" t="s">
        <v>77</v>
      </c>
      <c r="AK4" s="20">
        <v>2236</v>
      </c>
      <c r="AN4" s="11" t="s">
        <v>95</v>
      </c>
      <c r="AR4" s="15" t="s">
        <v>77</v>
      </c>
      <c r="AS4" s="14" t="s">
        <v>118</v>
      </c>
      <c r="AT4" s="7" t="s">
        <v>77</v>
      </c>
      <c r="AU4" s="7" t="s">
        <v>119</v>
      </c>
      <c r="AV4" s="7" t="s">
        <v>120</v>
      </c>
      <c r="AW4" s="7" t="s">
        <v>121</v>
      </c>
      <c r="AX4" s="7" t="s">
        <v>122</v>
      </c>
      <c r="AY4" s="7" t="s">
        <v>123</v>
      </c>
      <c r="AZ4" s="7" t="s">
        <v>77</v>
      </c>
      <c r="BA4" s="7" t="s">
        <v>77</v>
      </c>
      <c r="BB4" s="17" t="s">
        <v>77</v>
      </c>
      <c r="BC4" s="29" t="s">
        <v>86</v>
      </c>
      <c r="BD4" s="29" t="s">
        <v>86</v>
      </c>
      <c r="BE4" s="17" t="s">
        <v>77</v>
      </c>
      <c r="BF4" s="29" t="s">
        <v>86</v>
      </c>
      <c r="BG4" s="29" t="s">
        <v>86</v>
      </c>
      <c r="BH4" s="92">
        <v>44461</v>
      </c>
      <c r="BI4" s="7" t="s">
        <v>103</v>
      </c>
      <c r="BJ4" s="7" t="s">
        <v>77</v>
      </c>
      <c r="BK4" s="7" t="s">
        <v>124</v>
      </c>
      <c r="BL4" s="142" t="s">
        <v>125</v>
      </c>
    </row>
    <row r="5" spans="1:66" ht="101.25" customHeight="1">
      <c r="A5" s="11">
        <v>3</v>
      </c>
      <c r="B5" s="12" t="s">
        <v>126</v>
      </c>
      <c r="C5" s="5" t="s">
        <v>127</v>
      </c>
      <c r="D5" s="8" t="s">
        <v>128</v>
      </c>
      <c r="E5" s="8"/>
      <c r="F5" s="5" t="s">
        <v>127</v>
      </c>
      <c r="G5" s="5" t="s">
        <v>74</v>
      </c>
      <c r="H5" s="5" t="s">
        <v>110</v>
      </c>
      <c r="J5" s="5" t="s">
        <v>111</v>
      </c>
      <c r="K5" s="10" t="s">
        <v>129</v>
      </c>
      <c r="L5" s="5" t="s">
        <v>130</v>
      </c>
      <c r="M5" s="99">
        <v>44175</v>
      </c>
      <c r="N5" s="5" t="s">
        <v>131</v>
      </c>
      <c r="O5" s="5" t="s">
        <v>132</v>
      </c>
      <c r="P5" s="5" t="s">
        <v>133</v>
      </c>
      <c r="Q5" s="5" t="s">
        <v>82</v>
      </c>
      <c r="R5" s="6" t="s">
        <v>77</v>
      </c>
      <c r="S5" s="6" t="s">
        <v>77</v>
      </c>
      <c r="T5" s="6" t="s">
        <v>77</v>
      </c>
      <c r="V5" s="6" t="s">
        <v>77</v>
      </c>
      <c r="W5" s="6" t="s">
        <v>77</v>
      </c>
      <c r="X5" s="25" t="s">
        <v>77</v>
      </c>
      <c r="Y5" s="94" t="s">
        <v>86</v>
      </c>
      <c r="Z5" s="94" t="s">
        <v>86</v>
      </c>
      <c r="AA5" s="94" t="s">
        <v>86</v>
      </c>
      <c r="AB5" s="94" t="s">
        <v>86</v>
      </c>
      <c r="AC5" s="6" t="s">
        <v>87</v>
      </c>
      <c r="AD5" s="81" t="s">
        <v>116</v>
      </c>
      <c r="AE5" s="81" t="s">
        <v>77</v>
      </c>
      <c r="AF5" s="81" t="s">
        <v>134</v>
      </c>
      <c r="AG5" s="81" t="s">
        <v>77</v>
      </c>
      <c r="AH5" s="81" t="s">
        <v>77</v>
      </c>
      <c r="AI5" s="11" t="s">
        <v>117</v>
      </c>
      <c r="AJ5" s="11" t="s">
        <v>135</v>
      </c>
      <c r="AK5" s="20">
        <v>2236</v>
      </c>
      <c r="AM5" s="11" t="str">
        <f>_xlfn.CONCAT(AU5,".sd")</f>
        <v>mdc_2019_acs_5yr_tract_dvmt.sd</v>
      </c>
      <c r="AN5" s="11" t="s">
        <v>95</v>
      </c>
      <c r="AR5" s="15" t="s">
        <v>136</v>
      </c>
      <c r="AS5" s="18" t="s">
        <v>137</v>
      </c>
      <c r="AT5" s="7" t="s">
        <v>138</v>
      </c>
      <c r="AU5" s="7" t="s">
        <v>139</v>
      </c>
      <c r="AV5" s="7" t="s">
        <v>140</v>
      </c>
      <c r="AW5" s="7" t="s">
        <v>77</v>
      </c>
      <c r="AX5" s="7" t="s">
        <v>139</v>
      </c>
      <c r="AY5" s="7" t="s">
        <v>140</v>
      </c>
      <c r="AZ5" s="7" t="s">
        <v>122</v>
      </c>
      <c r="BA5" s="7" t="s">
        <v>141</v>
      </c>
      <c r="BB5" s="17" t="s">
        <v>142</v>
      </c>
      <c r="BC5" s="29" t="s">
        <v>86</v>
      </c>
      <c r="BD5" s="29" t="s">
        <v>86</v>
      </c>
      <c r="BE5" s="17" t="s">
        <v>77</v>
      </c>
      <c r="BF5" s="29" t="s">
        <v>86</v>
      </c>
      <c r="BG5" s="29" t="s">
        <v>86</v>
      </c>
      <c r="BH5" s="92">
        <v>44349</v>
      </c>
      <c r="BI5" s="7" t="s">
        <v>103</v>
      </c>
      <c r="BJ5" s="7" t="s">
        <v>77</v>
      </c>
      <c r="BK5" s="18" t="s">
        <v>143</v>
      </c>
      <c r="BL5" s="142" t="s">
        <v>144</v>
      </c>
      <c r="BM5" s="142" t="s">
        <v>145</v>
      </c>
    </row>
    <row r="6" spans="1:66" ht="101.25" customHeight="1">
      <c r="A6" s="11">
        <v>4</v>
      </c>
      <c r="B6" s="12" t="s">
        <v>146</v>
      </c>
      <c r="C6" s="5" t="s">
        <v>127</v>
      </c>
      <c r="D6" s="8" t="s">
        <v>128</v>
      </c>
      <c r="E6" s="8"/>
      <c r="F6" s="5" t="s">
        <v>127</v>
      </c>
      <c r="G6" s="5" t="s">
        <v>74</v>
      </c>
      <c r="H6" s="5" t="s">
        <v>110</v>
      </c>
      <c r="J6" s="5" t="s">
        <v>111</v>
      </c>
      <c r="K6" s="10" t="s">
        <v>129</v>
      </c>
      <c r="L6" s="5" t="s">
        <v>130</v>
      </c>
      <c r="M6" s="99">
        <v>44175</v>
      </c>
      <c r="N6" s="5" t="s">
        <v>147</v>
      </c>
      <c r="O6" s="5" t="s">
        <v>132</v>
      </c>
      <c r="P6" s="5" t="s">
        <v>148</v>
      </c>
      <c r="Q6" s="5" t="s">
        <v>82</v>
      </c>
      <c r="R6" s="6" t="s">
        <v>77</v>
      </c>
      <c r="S6" s="6" t="s">
        <v>77</v>
      </c>
      <c r="T6" s="6" t="s">
        <v>77</v>
      </c>
      <c r="V6" s="6" t="s">
        <v>77</v>
      </c>
      <c r="W6" s="6" t="s">
        <v>77</v>
      </c>
      <c r="X6" s="25" t="s">
        <v>77</v>
      </c>
      <c r="Y6" s="94" t="s">
        <v>86</v>
      </c>
      <c r="Z6" s="94" t="s">
        <v>86</v>
      </c>
      <c r="AA6" s="94" t="s">
        <v>86</v>
      </c>
      <c r="AB6" s="94" t="s">
        <v>86</v>
      </c>
      <c r="AC6" s="6" t="s">
        <v>87</v>
      </c>
      <c r="AD6" s="81" t="s">
        <v>116</v>
      </c>
      <c r="AE6" s="81" t="s">
        <v>77</v>
      </c>
      <c r="AF6" s="81" t="s">
        <v>149</v>
      </c>
      <c r="AG6" s="81" t="s">
        <v>77</v>
      </c>
      <c r="AH6" s="81" t="s">
        <v>77</v>
      </c>
      <c r="AI6" s="11" t="s">
        <v>150</v>
      </c>
      <c r="AJ6" s="11" t="s">
        <v>135</v>
      </c>
      <c r="AK6" s="20">
        <v>2236</v>
      </c>
      <c r="AN6" s="11" t="s">
        <v>95</v>
      </c>
      <c r="AR6" s="15" t="s">
        <v>136</v>
      </c>
      <c r="AS6" s="18" t="s">
        <v>137</v>
      </c>
      <c r="AT6" s="7" t="s">
        <v>138</v>
      </c>
      <c r="AU6" s="7" t="s">
        <v>151</v>
      </c>
      <c r="AV6" s="7" t="s">
        <v>140</v>
      </c>
      <c r="AW6" s="7" t="s">
        <v>77</v>
      </c>
      <c r="AX6" s="7" t="s">
        <v>151</v>
      </c>
      <c r="AY6" s="7" t="s">
        <v>140</v>
      </c>
      <c r="AZ6" s="7" t="s">
        <v>122</v>
      </c>
      <c r="BA6" s="7" t="s">
        <v>141</v>
      </c>
      <c r="BB6" s="17" t="s">
        <v>142</v>
      </c>
      <c r="BC6" s="29" t="s">
        <v>86</v>
      </c>
      <c r="BD6" s="29" t="s">
        <v>86</v>
      </c>
      <c r="BE6" s="17" t="s">
        <v>77</v>
      </c>
      <c r="BF6" s="29" t="s">
        <v>86</v>
      </c>
      <c r="BG6" s="29" t="s">
        <v>86</v>
      </c>
      <c r="BH6" s="92">
        <v>44887</v>
      </c>
      <c r="BI6" s="7" t="s">
        <v>103</v>
      </c>
      <c r="BJ6" s="7" t="s">
        <v>77</v>
      </c>
      <c r="BK6" s="18" t="s">
        <v>143</v>
      </c>
      <c r="BL6" s="142" t="s">
        <v>144</v>
      </c>
      <c r="BM6" s="142" t="s">
        <v>152</v>
      </c>
    </row>
    <row r="7" spans="1:66" ht="99.95" customHeight="1">
      <c r="A7" s="11">
        <v>5</v>
      </c>
      <c r="B7" s="12" t="s">
        <v>153</v>
      </c>
      <c r="C7" s="5" t="s">
        <v>108</v>
      </c>
      <c r="D7" s="8" t="s">
        <v>109</v>
      </c>
      <c r="E7" s="8"/>
      <c r="F7" s="5" t="s">
        <v>108</v>
      </c>
      <c r="G7" s="5" t="s">
        <v>74</v>
      </c>
      <c r="H7" s="5" t="s">
        <v>110</v>
      </c>
      <c r="J7" s="5" t="s">
        <v>111</v>
      </c>
      <c r="K7" s="10" t="s">
        <v>77</v>
      </c>
      <c r="L7" s="5" t="s">
        <v>78</v>
      </c>
      <c r="M7" s="99">
        <v>44229</v>
      </c>
      <c r="N7" s="5" t="s">
        <v>112</v>
      </c>
      <c r="O7" s="5">
        <v>100</v>
      </c>
      <c r="P7" s="5" t="s">
        <v>154</v>
      </c>
      <c r="Q7" s="5" t="s">
        <v>82</v>
      </c>
      <c r="R7" s="6" t="s">
        <v>83</v>
      </c>
      <c r="S7" s="6" t="s">
        <v>84</v>
      </c>
      <c r="V7" s="6">
        <v>4269</v>
      </c>
      <c r="X7" s="25" t="s">
        <v>115</v>
      </c>
      <c r="Y7" s="94" t="s">
        <v>86</v>
      </c>
      <c r="Z7" s="94" t="s">
        <v>86</v>
      </c>
      <c r="AA7" s="94" t="s">
        <v>86</v>
      </c>
      <c r="AB7" s="94" t="s">
        <v>86</v>
      </c>
      <c r="AC7" s="6" t="s">
        <v>87</v>
      </c>
      <c r="AD7" s="81" t="s">
        <v>116</v>
      </c>
      <c r="AE7" s="81" t="s">
        <v>77</v>
      </c>
      <c r="AF7" s="81" t="s">
        <v>77</v>
      </c>
      <c r="AG7" s="81" t="s">
        <v>77</v>
      </c>
      <c r="AH7" s="81" t="s">
        <v>77</v>
      </c>
      <c r="AI7" s="11" t="s">
        <v>117</v>
      </c>
      <c r="AJ7" s="20" t="s">
        <v>77</v>
      </c>
      <c r="AK7" s="20">
        <v>2236</v>
      </c>
      <c r="AN7" s="11" t="s">
        <v>95</v>
      </c>
      <c r="AR7" s="15" t="s">
        <v>77</v>
      </c>
      <c r="AS7" s="18" t="s">
        <v>155</v>
      </c>
      <c r="AT7" s="7" t="s">
        <v>77</v>
      </c>
      <c r="AU7" s="7" t="s">
        <v>156</v>
      </c>
      <c r="AV7" s="7" t="s">
        <v>120</v>
      </c>
      <c r="AW7" s="7" t="s">
        <v>121</v>
      </c>
      <c r="AX7" s="7" t="s">
        <v>157</v>
      </c>
      <c r="AY7" s="7" t="s">
        <v>123</v>
      </c>
      <c r="AZ7" s="7" t="s">
        <v>77</v>
      </c>
      <c r="BA7" s="7" t="s">
        <v>77</v>
      </c>
      <c r="BB7" s="17" t="s">
        <v>77</v>
      </c>
      <c r="BC7" s="29" t="s">
        <v>86</v>
      </c>
      <c r="BD7" s="29" t="s">
        <v>86</v>
      </c>
      <c r="BE7" s="17" t="s">
        <v>77</v>
      </c>
      <c r="BF7" s="29" t="s">
        <v>86</v>
      </c>
      <c r="BG7" s="29" t="s">
        <v>86</v>
      </c>
      <c r="BH7" s="92">
        <v>44461</v>
      </c>
      <c r="BI7" s="7" t="s">
        <v>103</v>
      </c>
      <c r="BJ7" s="7" t="s">
        <v>77</v>
      </c>
      <c r="BK7" s="7" t="s">
        <v>124</v>
      </c>
      <c r="BL7" s="142" t="s">
        <v>125</v>
      </c>
    </row>
    <row r="8" spans="1:66" ht="101.25" customHeight="1">
      <c r="A8" s="11">
        <v>6</v>
      </c>
      <c r="B8" s="12" t="s">
        <v>158</v>
      </c>
      <c r="C8" s="5" t="s">
        <v>127</v>
      </c>
      <c r="D8" s="8" t="s">
        <v>128</v>
      </c>
      <c r="E8" s="8"/>
      <c r="F8" s="5" t="s">
        <v>127</v>
      </c>
      <c r="G8" s="5" t="s">
        <v>74</v>
      </c>
      <c r="H8" s="5" t="s">
        <v>110</v>
      </c>
      <c r="J8" s="5" t="s">
        <v>111</v>
      </c>
      <c r="K8" s="10" t="s">
        <v>159</v>
      </c>
      <c r="L8" s="5" t="s">
        <v>130</v>
      </c>
      <c r="M8" s="99">
        <v>44637</v>
      </c>
      <c r="N8" s="5" t="s">
        <v>160</v>
      </c>
      <c r="O8" s="5" t="s">
        <v>132</v>
      </c>
      <c r="P8" s="5" t="s">
        <v>161</v>
      </c>
      <c r="Q8" s="5" t="s">
        <v>82</v>
      </c>
      <c r="R8" s="6" t="s">
        <v>77</v>
      </c>
      <c r="S8" s="6" t="s">
        <v>77</v>
      </c>
      <c r="T8" s="6" t="s">
        <v>77</v>
      </c>
      <c r="V8" s="6" t="s">
        <v>77</v>
      </c>
      <c r="W8" s="6" t="s">
        <v>77</v>
      </c>
      <c r="X8" s="25" t="s">
        <v>77</v>
      </c>
      <c r="Y8" s="94" t="s">
        <v>86</v>
      </c>
      <c r="Z8" s="94" t="s">
        <v>86</v>
      </c>
      <c r="AA8" s="94" t="s">
        <v>86</v>
      </c>
      <c r="AB8" s="94" t="s">
        <v>86</v>
      </c>
      <c r="AC8" s="6" t="s">
        <v>87</v>
      </c>
      <c r="AD8" s="81" t="s">
        <v>116</v>
      </c>
      <c r="AE8" s="81" t="s">
        <v>77</v>
      </c>
      <c r="AF8" s="81" t="s">
        <v>134</v>
      </c>
      <c r="AG8" s="81" t="s">
        <v>77</v>
      </c>
      <c r="AH8" s="81" t="s">
        <v>77</v>
      </c>
      <c r="AI8" s="11" t="s">
        <v>117</v>
      </c>
      <c r="AJ8" s="11" t="s">
        <v>135</v>
      </c>
      <c r="AK8" s="20">
        <v>2236</v>
      </c>
      <c r="AN8" s="11" t="s">
        <v>95</v>
      </c>
      <c r="AR8" s="15" t="s">
        <v>136</v>
      </c>
      <c r="AS8" s="18" t="s">
        <v>162</v>
      </c>
      <c r="AT8" s="7" t="s">
        <v>138</v>
      </c>
      <c r="AU8" s="7" t="s">
        <v>163</v>
      </c>
      <c r="AV8" s="7" t="s">
        <v>140</v>
      </c>
      <c r="AW8" s="7" t="s">
        <v>77</v>
      </c>
      <c r="AX8" s="7" t="s">
        <v>163</v>
      </c>
      <c r="AY8" s="7" t="s">
        <v>140</v>
      </c>
      <c r="AZ8" s="7" t="s">
        <v>157</v>
      </c>
      <c r="BA8" s="7" t="s">
        <v>141</v>
      </c>
      <c r="BB8" s="17" t="s">
        <v>142</v>
      </c>
      <c r="BC8" s="29" t="s">
        <v>86</v>
      </c>
      <c r="BD8" s="29" t="s">
        <v>86</v>
      </c>
      <c r="BE8" s="17" t="s">
        <v>77</v>
      </c>
      <c r="BF8" s="29" t="s">
        <v>86</v>
      </c>
      <c r="BG8" s="29" t="s">
        <v>86</v>
      </c>
      <c r="BH8" s="92">
        <v>44349</v>
      </c>
      <c r="BI8" s="7" t="s">
        <v>103</v>
      </c>
      <c r="BJ8" s="7" t="s">
        <v>77</v>
      </c>
      <c r="BK8" s="18" t="s">
        <v>164</v>
      </c>
      <c r="BL8" s="142" t="s">
        <v>165</v>
      </c>
      <c r="BM8" s="142" t="s">
        <v>152</v>
      </c>
      <c r="BN8" s="142" t="s">
        <v>166</v>
      </c>
    </row>
    <row r="9" spans="1:66" ht="101.25" customHeight="1">
      <c r="A9" s="11">
        <v>7</v>
      </c>
      <c r="B9" s="12" t="s">
        <v>167</v>
      </c>
      <c r="C9" s="5" t="s">
        <v>127</v>
      </c>
      <c r="D9" s="8" t="s">
        <v>128</v>
      </c>
      <c r="E9" s="8"/>
      <c r="F9" s="5" t="s">
        <v>127</v>
      </c>
      <c r="G9" s="5" t="s">
        <v>74</v>
      </c>
      <c r="H9" s="5" t="s">
        <v>110</v>
      </c>
      <c r="J9" s="5" t="s">
        <v>111</v>
      </c>
      <c r="K9" s="10" t="s">
        <v>159</v>
      </c>
      <c r="L9" s="5" t="s">
        <v>130</v>
      </c>
      <c r="M9" s="99">
        <v>44637</v>
      </c>
      <c r="N9" s="5" t="s">
        <v>168</v>
      </c>
      <c r="O9" s="5" t="s">
        <v>132</v>
      </c>
      <c r="P9" s="5" t="s">
        <v>169</v>
      </c>
      <c r="Q9" s="5" t="s">
        <v>82</v>
      </c>
      <c r="R9" s="6" t="s">
        <v>77</v>
      </c>
      <c r="S9" s="6" t="s">
        <v>77</v>
      </c>
      <c r="T9" s="6" t="s">
        <v>77</v>
      </c>
      <c r="V9" s="6" t="s">
        <v>77</v>
      </c>
      <c r="W9" s="6" t="s">
        <v>77</v>
      </c>
      <c r="X9" s="25" t="s">
        <v>77</v>
      </c>
      <c r="Y9" s="94" t="s">
        <v>86</v>
      </c>
      <c r="Z9" s="94" t="s">
        <v>86</v>
      </c>
      <c r="AA9" s="94" t="s">
        <v>86</v>
      </c>
      <c r="AB9" s="94" t="s">
        <v>86</v>
      </c>
      <c r="AC9" s="6" t="s">
        <v>87</v>
      </c>
      <c r="AD9" s="81" t="s">
        <v>116</v>
      </c>
      <c r="AE9" s="81" t="s">
        <v>77</v>
      </c>
      <c r="AF9" s="81" t="s">
        <v>149</v>
      </c>
      <c r="AG9" s="81" t="s">
        <v>77</v>
      </c>
      <c r="AH9" s="81" t="s">
        <v>77</v>
      </c>
      <c r="AI9" s="11" t="s">
        <v>150</v>
      </c>
      <c r="AJ9" s="11" t="s">
        <v>135</v>
      </c>
      <c r="AK9" s="20">
        <v>2236</v>
      </c>
      <c r="AN9" s="11" t="s">
        <v>95</v>
      </c>
      <c r="AR9" s="15" t="s">
        <v>136</v>
      </c>
      <c r="AS9" s="18" t="s">
        <v>162</v>
      </c>
      <c r="AT9" s="7" t="s">
        <v>138</v>
      </c>
      <c r="AU9" s="7" t="s">
        <v>170</v>
      </c>
      <c r="AV9" s="7" t="s">
        <v>140</v>
      </c>
      <c r="AW9" s="7" t="s">
        <v>77</v>
      </c>
      <c r="AX9" s="7" t="s">
        <v>170</v>
      </c>
      <c r="AY9" s="7" t="s">
        <v>140</v>
      </c>
      <c r="AZ9" s="7" t="s">
        <v>157</v>
      </c>
      <c r="BA9" s="7" t="s">
        <v>141</v>
      </c>
      <c r="BB9" s="17" t="s">
        <v>142</v>
      </c>
      <c r="BC9" s="29" t="s">
        <v>86</v>
      </c>
      <c r="BD9" s="29" t="s">
        <v>86</v>
      </c>
      <c r="BE9" s="17" t="s">
        <v>77</v>
      </c>
      <c r="BF9" s="29" t="s">
        <v>86</v>
      </c>
      <c r="BG9" s="29" t="s">
        <v>86</v>
      </c>
      <c r="BH9" s="92">
        <v>44887</v>
      </c>
      <c r="BI9" s="7" t="s">
        <v>103</v>
      </c>
      <c r="BJ9" s="7" t="s">
        <v>77</v>
      </c>
      <c r="BK9" s="18" t="s">
        <v>164</v>
      </c>
      <c r="BL9" s="142" t="s">
        <v>144</v>
      </c>
      <c r="BM9" s="142" t="s">
        <v>152</v>
      </c>
      <c r="BN9" s="142" t="s">
        <v>166</v>
      </c>
    </row>
    <row r="10" spans="1:66" ht="99.95" customHeight="1">
      <c r="A10" s="11">
        <v>8</v>
      </c>
      <c r="B10" s="12" t="s">
        <v>171</v>
      </c>
      <c r="C10" s="5" t="s">
        <v>108</v>
      </c>
      <c r="D10" s="8" t="s">
        <v>109</v>
      </c>
      <c r="E10" s="8"/>
      <c r="F10" s="5" t="s">
        <v>108</v>
      </c>
      <c r="G10" s="5" t="s">
        <v>74</v>
      </c>
      <c r="H10" s="5" t="s">
        <v>110</v>
      </c>
      <c r="J10" s="5" t="s">
        <v>111</v>
      </c>
      <c r="K10" s="10" t="s">
        <v>77</v>
      </c>
      <c r="L10" s="5" t="s">
        <v>78</v>
      </c>
      <c r="M10" s="99">
        <v>44476</v>
      </c>
      <c r="N10" s="5" t="s">
        <v>112</v>
      </c>
      <c r="O10" s="5" t="s">
        <v>113</v>
      </c>
      <c r="P10" s="5" t="s">
        <v>172</v>
      </c>
      <c r="Q10" s="5" t="s">
        <v>82</v>
      </c>
      <c r="R10" s="6" t="s">
        <v>83</v>
      </c>
      <c r="S10" s="6" t="s">
        <v>84</v>
      </c>
      <c r="V10" s="6">
        <v>4269</v>
      </c>
      <c r="X10" s="25" t="s">
        <v>115</v>
      </c>
      <c r="Y10" s="94" t="s">
        <v>86</v>
      </c>
      <c r="Z10" s="94" t="s">
        <v>86</v>
      </c>
      <c r="AA10" s="94" t="s">
        <v>86</v>
      </c>
      <c r="AB10" s="94" t="s">
        <v>86</v>
      </c>
      <c r="AC10" s="6" t="s">
        <v>87</v>
      </c>
      <c r="AD10" s="81" t="s">
        <v>116</v>
      </c>
      <c r="AE10" s="81" t="s">
        <v>77</v>
      </c>
      <c r="AF10" s="81" t="s">
        <v>77</v>
      </c>
      <c r="AG10" s="81" t="s">
        <v>77</v>
      </c>
      <c r="AH10" s="81" t="s">
        <v>77</v>
      </c>
      <c r="AI10" s="11" t="s">
        <v>117</v>
      </c>
      <c r="AJ10" s="20" t="s">
        <v>77</v>
      </c>
      <c r="AK10" s="20">
        <v>2236</v>
      </c>
      <c r="AN10" s="11" t="s">
        <v>95</v>
      </c>
      <c r="AR10" s="15" t="s">
        <v>77</v>
      </c>
      <c r="AS10" s="18" t="s">
        <v>173</v>
      </c>
      <c r="AT10" s="7" t="s">
        <v>77</v>
      </c>
      <c r="AU10" s="7" t="s">
        <v>174</v>
      </c>
      <c r="AV10" s="7" t="s">
        <v>120</v>
      </c>
      <c r="AW10" s="7" t="s">
        <v>121</v>
      </c>
      <c r="AX10" s="7" t="s">
        <v>175</v>
      </c>
      <c r="AY10" s="7" t="s">
        <v>123</v>
      </c>
      <c r="AZ10" s="7" t="s">
        <v>77</v>
      </c>
      <c r="BA10" s="7" t="s">
        <v>77</v>
      </c>
      <c r="BB10" s="17" t="s">
        <v>77</v>
      </c>
      <c r="BC10" s="29" t="s">
        <v>86</v>
      </c>
      <c r="BD10" s="29" t="s">
        <v>86</v>
      </c>
      <c r="BE10" s="17" t="s">
        <v>77</v>
      </c>
      <c r="BF10" s="29" t="s">
        <v>86</v>
      </c>
      <c r="BG10" s="29" t="s">
        <v>86</v>
      </c>
      <c r="BH10" s="92">
        <v>44461</v>
      </c>
      <c r="BI10" s="7" t="s">
        <v>103</v>
      </c>
      <c r="BJ10" s="7" t="s">
        <v>77</v>
      </c>
      <c r="BK10" s="7" t="s">
        <v>124</v>
      </c>
      <c r="BL10" s="142" t="s">
        <v>125</v>
      </c>
    </row>
    <row r="11" spans="1:66" ht="101.25" customHeight="1">
      <c r="A11" s="11">
        <v>9</v>
      </c>
      <c r="B11" s="12" t="s">
        <v>176</v>
      </c>
      <c r="C11" s="5" t="s">
        <v>127</v>
      </c>
      <c r="D11" s="8" t="s">
        <v>128</v>
      </c>
      <c r="E11" s="8"/>
      <c r="F11" s="5" t="s">
        <v>127</v>
      </c>
      <c r="G11" s="5" t="s">
        <v>74</v>
      </c>
      <c r="H11" s="5" t="s">
        <v>110</v>
      </c>
      <c r="J11" s="5" t="s">
        <v>177</v>
      </c>
      <c r="K11" s="10" t="s">
        <v>178</v>
      </c>
      <c r="L11" s="5" t="s">
        <v>130</v>
      </c>
      <c r="M11" s="99">
        <v>44903</v>
      </c>
      <c r="N11" s="5" t="s">
        <v>179</v>
      </c>
      <c r="O11" s="5" t="s">
        <v>132</v>
      </c>
      <c r="P11" s="5" t="s">
        <v>180</v>
      </c>
      <c r="Q11" s="5" t="s">
        <v>82</v>
      </c>
      <c r="R11" s="6" t="s">
        <v>77</v>
      </c>
      <c r="S11" s="6" t="s">
        <v>77</v>
      </c>
      <c r="T11" s="6" t="s">
        <v>77</v>
      </c>
      <c r="V11" s="6" t="s">
        <v>77</v>
      </c>
      <c r="W11" s="6" t="s">
        <v>77</v>
      </c>
      <c r="X11" s="25" t="s">
        <v>77</v>
      </c>
      <c r="Y11" s="94" t="s">
        <v>86</v>
      </c>
      <c r="Z11" s="94" t="s">
        <v>86</v>
      </c>
      <c r="AA11" s="94" t="s">
        <v>86</v>
      </c>
      <c r="AB11" s="94" t="s">
        <v>86</v>
      </c>
      <c r="AC11" s="6" t="s">
        <v>87</v>
      </c>
      <c r="AD11" s="81" t="s">
        <v>116</v>
      </c>
      <c r="AE11" s="81" t="s">
        <v>77</v>
      </c>
      <c r="AF11" s="81" t="s">
        <v>134</v>
      </c>
      <c r="AG11" s="81" t="s">
        <v>77</v>
      </c>
      <c r="AH11" s="81" t="s">
        <v>77</v>
      </c>
      <c r="AI11" s="11" t="s">
        <v>181</v>
      </c>
      <c r="AJ11" s="11" t="s">
        <v>135</v>
      </c>
      <c r="AK11" s="20">
        <v>2236</v>
      </c>
      <c r="AL11" s="11" t="s">
        <v>93</v>
      </c>
      <c r="AM11" s="11" t="s">
        <v>182</v>
      </c>
      <c r="AN11" s="11" t="s">
        <v>95</v>
      </c>
      <c r="AR11" s="15" t="s">
        <v>136</v>
      </c>
      <c r="AS11" s="18" t="s">
        <v>183</v>
      </c>
      <c r="AT11" s="7" t="s">
        <v>138</v>
      </c>
      <c r="AU11" s="7" t="s">
        <v>184</v>
      </c>
      <c r="AV11" s="7" t="s">
        <v>140</v>
      </c>
      <c r="AW11" s="7" t="s">
        <v>77</v>
      </c>
      <c r="AX11" s="7" t="s">
        <v>184</v>
      </c>
      <c r="AY11" s="7" t="s">
        <v>140</v>
      </c>
      <c r="AZ11" s="7" t="s">
        <v>175</v>
      </c>
      <c r="BA11" s="7" t="s">
        <v>141</v>
      </c>
      <c r="BB11" s="17" t="s">
        <v>142</v>
      </c>
      <c r="BC11" s="29" t="s">
        <v>86</v>
      </c>
      <c r="BD11" s="29" t="s">
        <v>86</v>
      </c>
      <c r="BE11" s="17" t="s">
        <v>77</v>
      </c>
      <c r="BF11" s="29" t="s">
        <v>86</v>
      </c>
      <c r="BG11" s="29" t="s">
        <v>86</v>
      </c>
      <c r="BH11" s="92">
        <v>44349</v>
      </c>
      <c r="BI11" s="7" t="s">
        <v>103</v>
      </c>
      <c r="BJ11" s="7" t="s">
        <v>77</v>
      </c>
      <c r="BK11" s="18" t="s">
        <v>185</v>
      </c>
      <c r="BL11" s="142" t="s">
        <v>165</v>
      </c>
      <c r="BM11" s="142" t="s">
        <v>152</v>
      </c>
    </row>
    <row r="12" spans="1:66" ht="101.25" customHeight="1">
      <c r="A12" s="11">
        <v>10</v>
      </c>
      <c r="B12" s="12" t="s">
        <v>186</v>
      </c>
      <c r="C12" s="5" t="s">
        <v>127</v>
      </c>
      <c r="D12" s="4" t="s">
        <v>128</v>
      </c>
      <c r="E12" s="8"/>
      <c r="F12" s="5" t="s">
        <v>127</v>
      </c>
      <c r="G12" s="5" t="s">
        <v>74</v>
      </c>
      <c r="H12" s="5" t="s">
        <v>110</v>
      </c>
      <c r="J12" s="5" t="s">
        <v>111</v>
      </c>
      <c r="K12" s="10" t="s">
        <v>187</v>
      </c>
      <c r="L12" s="5" t="s">
        <v>130</v>
      </c>
      <c r="M12" s="99">
        <v>44903</v>
      </c>
      <c r="N12" s="5" t="s">
        <v>188</v>
      </c>
      <c r="O12" s="5" t="s">
        <v>132</v>
      </c>
      <c r="P12" s="5" t="s">
        <v>189</v>
      </c>
      <c r="Q12" s="5" t="s">
        <v>82</v>
      </c>
      <c r="R12" s="6" t="s">
        <v>77</v>
      </c>
      <c r="S12" s="6" t="s">
        <v>77</v>
      </c>
      <c r="T12" s="6" t="s">
        <v>77</v>
      </c>
      <c r="V12" s="6" t="s">
        <v>77</v>
      </c>
      <c r="W12" s="6" t="s">
        <v>77</v>
      </c>
      <c r="X12" s="25" t="s">
        <v>77</v>
      </c>
      <c r="Y12" s="94" t="s">
        <v>86</v>
      </c>
      <c r="Z12" s="94" t="s">
        <v>86</v>
      </c>
      <c r="AA12" s="94" t="s">
        <v>86</v>
      </c>
      <c r="AB12" s="94" t="s">
        <v>86</v>
      </c>
      <c r="AC12" s="6" t="s">
        <v>87</v>
      </c>
      <c r="AD12" s="81" t="s">
        <v>116</v>
      </c>
      <c r="AE12" s="81" t="s">
        <v>77</v>
      </c>
      <c r="AF12" s="81" t="s">
        <v>134</v>
      </c>
      <c r="AG12" s="81" t="s">
        <v>77</v>
      </c>
      <c r="AH12" s="81" t="s">
        <v>77</v>
      </c>
      <c r="AI12" s="11" t="s">
        <v>117</v>
      </c>
      <c r="AJ12" s="11" t="s">
        <v>135</v>
      </c>
      <c r="AK12" s="20">
        <v>2236</v>
      </c>
      <c r="AM12" s="11" t="s">
        <v>182</v>
      </c>
      <c r="AN12" s="11" t="s">
        <v>95</v>
      </c>
      <c r="AR12" s="15" t="s">
        <v>136</v>
      </c>
      <c r="AS12" s="18" t="s">
        <v>183</v>
      </c>
      <c r="AT12" s="7" t="s">
        <v>138</v>
      </c>
      <c r="AU12" s="7" t="s">
        <v>190</v>
      </c>
      <c r="AV12" s="7" t="s">
        <v>140</v>
      </c>
      <c r="AW12" s="7" t="s">
        <v>77</v>
      </c>
      <c r="AX12" s="7" t="s">
        <v>190</v>
      </c>
      <c r="AY12" s="7" t="s">
        <v>140</v>
      </c>
      <c r="AZ12" s="7" t="s">
        <v>191</v>
      </c>
      <c r="BA12" s="7" t="s">
        <v>141</v>
      </c>
      <c r="BB12" s="17" t="s">
        <v>192</v>
      </c>
      <c r="BC12" s="29" t="s">
        <v>86</v>
      </c>
      <c r="BD12" s="29" t="s">
        <v>86</v>
      </c>
      <c r="BE12" s="17" t="s">
        <v>77</v>
      </c>
      <c r="BF12" s="29" t="s">
        <v>86</v>
      </c>
      <c r="BG12" s="29" t="s">
        <v>86</v>
      </c>
      <c r="BH12" s="92">
        <v>44349</v>
      </c>
      <c r="BI12" s="7" t="s">
        <v>103</v>
      </c>
      <c r="BJ12" s="7" t="s">
        <v>77</v>
      </c>
      <c r="BK12" s="18" t="s">
        <v>185</v>
      </c>
      <c r="BL12" s="142" t="s">
        <v>165</v>
      </c>
      <c r="BM12" s="142" t="s">
        <v>152</v>
      </c>
    </row>
    <row r="13" spans="1:66" ht="99.95" customHeight="1">
      <c r="A13" s="11">
        <v>11</v>
      </c>
      <c r="B13" s="12" t="s">
        <v>193</v>
      </c>
      <c r="C13" s="5" t="s">
        <v>108</v>
      </c>
      <c r="D13" s="4" t="s">
        <v>109</v>
      </c>
      <c r="E13" s="8"/>
      <c r="F13" s="5" t="s">
        <v>108</v>
      </c>
      <c r="G13" s="5" t="s">
        <v>74</v>
      </c>
      <c r="H13" s="5" t="s">
        <v>110</v>
      </c>
      <c r="J13" s="5" t="s">
        <v>111</v>
      </c>
      <c r="K13" s="10" t="s">
        <v>77</v>
      </c>
      <c r="L13" s="5" t="s">
        <v>78</v>
      </c>
      <c r="M13" s="99">
        <v>44476</v>
      </c>
      <c r="N13" s="5" t="s">
        <v>194</v>
      </c>
      <c r="O13" s="5" t="s">
        <v>113</v>
      </c>
      <c r="P13" s="5" t="s">
        <v>195</v>
      </c>
      <c r="Q13" s="5" t="s">
        <v>82</v>
      </c>
      <c r="R13" s="6" t="s">
        <v>83</v>
      </c>
      <c r="S13" s="6" t="s">
        <v>84</v>
      </c>
      <c r="V13" s="6">
        <v>4269</v>
      </c>
      <c r="X13" s="25" t="s">
        <v>115</v>
      </c>
      <c r="Y13" s="94" t="s">
        <v>86</v>
      </c>
      <c r="Z13" s="94" t="s">
        <v>86</v>
      </c>
      <c r="AA13" s="94" t="s">
        <v>86</v>
      </c>
      <c r="AB13" s="94" t="s">
        <v>86</v>
      </c>
      <c r="AC13" s="6" t="s">
        <v>87</v>
      </c>
      <c r="AD13" s="81" t="s">
        <v>116</v>
      </c>
      <c r="AE13" s="81" t="s">
        <v>77</v>
      </c>
      <c r="AF13" s="81" t="s">
        <v>77</v>
      </c>
      <c r="AG13" s="81" t="s">
        <v>77</v>
      </c>
      <c r="AH13" s="81" t="s">
        <v>77</v>
      </c>
      <c r="AI13" s="11" t="s">
        <v>117</v>
      </c>
      <c r="AJ13" s="20" t="s">
        <v>77</v>
      </c>
      <c r="AK13" s="20">
        <v>2236</v>
      </c>
      <c r="AN13" s="11" t="s">
        <v>95</v>
      </c>
      <c r="AR13" s="15" t="s">
        <v>77</v>
      </c>
      <c r="AS13" s="18" t="s">
        <v>196</v>
      </c>
      <c r="AT13" s="7" t="s">
        <v>77</v>
      </c>
      <c r="AU13" s="7" t="s">
        <v>197</v>
      </c>
      <c r="AV13" s="7" t="s">
        <v>120</v>
      </c>
      <c r="AW13" s="7" t="s">
        <v>121</v>
      </c>
      <c r="AX13" s="7" t="s">
        <v>191</v>
      </c>
      <c r="AY13" s="7" t="s">
        <v>123</v>
      </c>
      <c r="AZ13" s="7" t="s">
        <v>77</v>
      </c>
      <c r="BA13" s="7" t="s">
        <v>77</v>
      </c>
      <c r="BB13" s="17" t="s">
        <v>77</v>
      </c>
      <c r="BC13" s="29" t="s">
        <v>86</v>
      </c>
      <c r="BD13" s="29" t="s">
        <v>86</v>
      </c>
      <c r="BE13" s="17" t="s">
        <v>77</v>
      </c>
      <c r="BF13" s="29" t="s">
        <v>86</v>
      </c>
      <c r="BG13" s="29" t="s">
        <v>86</v>
      </c>
      <c r="BH13" s="92">
        <v>44461</v>
      </c>
      <c r="BI13" s="7" t="s">
        <v>103</v>
      </c>
      <c r="BJ13" s="7" t="s">
        <v>77</v>
      </c>
      <c r="BK13" s="7" t="s">
        <v>124</v>
      </c>
      <c r="BL13" s="142" t="s">
        <v>125</v>
      </c>
    </row>
    <row r="14" spans="1:66" ht="101.25" customHeight="1">
      <c r="A14" s="11">
        <v>12</v>
      </c>
      <c r="B14" s="12" t="s">
        <v>198</v>
      </c>
      <c r="C14" s="5" t="s">
        <v>127</v>
      </c>
      <c r="D14" s="8" t="s">
        <v>128</v>
      </c>
      <c r="E14" s="8"/>
      <c r="F14" s="5" t="s">
        <v>127</v>
      </c>
      <c r="G14" s="5" t="s">
        <v>74</v>
      </c>
      <c r="H14" s="5" t="s">
        <v>110</v>
      </c>
      <c r="J14" s="5" t="s">
        <v>111</v>
      </c>
      <c r="K14" s="10" t="s">
        <v>178</v>
      </c>
      <c r="L14" s="5" t="s">
        <v>130</v>
      </c>
      <c r="M14" s="99">
        <v>44903</v>
      </c>
      <c r="N14" s="5" t="s">
        <v>199</v>
      </c>
      <c r="O14" s="5" t="s">
        <v>132</v>
      </c>
      <c r="P14" s="5" t="s">
        <v>200</v>
      </c>
      <c r="Q14" s="5" t="s">
        <v>82</v>
      </c>
      <c r="R14" s="6" t="s">
        <v>77</v>
      </c>
      <c r="S14" s="6" t="s">
        <v>77</v>
      </c>
      <c r="T14" s="6" t="s">
        <v>77</v>
      </c>
      <c r="V14" s="6" t="s">
        <v>77</v>
      </c>
      <c r="W14" s="6" t="s">
        <v>77</v>
      </c>
      <c r="X14" s="25" t="s">
        <v>77</v>
      </c>
      <c r="Y14" s="94" t="s">
        <v>86</v>
      </c>
      <c r="Z14" s="94" t="s">
        <v>86</v>
      </c>
      <c r="AA14" s="94" t="s">
        <v>86</v>
      </c>
      <c r="AB14" s="94" t="s">
        <v>86</v>
      </c>
      <c r="AC14" s="6" t="s">
        <v>87</v>
      </c>
      <c r="AD14" s="81" t="s">
        <v>116</v>
      </c>
      <c r="AE14" s="81" t="s">
        <v>77</v>
      </c>
      <c r="AF14" s="81" t="s">
        <v>149</v>
      </c>
      <c r="AG14" s="81" t="s">
        <v>77</v>
      </c>
      <c r="AH14" s="81" t="s">
        <v>77</v>
      </c>
      <c r="AI14" s="11" t="s">
        <v>150</v>
      </c>
      <c r="AJ14" s="11" t="s">
        <v>135</v>
      </c>
      <c r="AK14" s="20">
        <v>2236</v>
      </c>
      <c r="AN14" s="11" t="s">
        <v>95</v>
      </c>
      <c r="AR14" s="15" t="s">
        <v>136</v>
      </c>
      <c r="AS14" s="18" t="s">
        <v>183</v>
      </c>
      <c r="AT14" s="7" t="s">
        <v>138</v>
      </c>
      <c r="AU14" s="7" t="s">
        <v>201</v>
      </c>
      <c r="AV14" s="7" t="s">
        <v>140</v>
      </c>
      <c r="AW14" s="7" t="s">
        <v>77</v>
      </c>
      <c r="AX14" s="7" t="s">
        <v>201</v>
      </c>
      <c r="AY14" s="7" t="s">
        <v>140</v>
      </c>
      <c r="AZ14" s="7" t="s">
        <v>175</v>
      </c>
      <c r="BA14" s="7" t="s">
        <v>141</v>
      </c>
      <c r="BB14" s="17" t="s">
        <v>142</v>
      </c>
      <c r="BC14" s="29" t="s">
        <v>86</v>
      </c>
      <c r="BD14" s="29" t="s">
        <v>86</v>
      </c>
      <c r="BE14" s="17" t="s">
        <v>77</v>
      </c>
      <c r="BF14" s="29" t="s">
        <v>86</v>
      </c>
      <c r="BG14" s="29" t="s">
        <v>86</v>
      </c>
      <c r="BH14" s="92">
        <v>44887</v>
      </c>
      <c r="BI14" s="7" t="s">
        <v>103</v>
      </c>
      <c r="BJ14" s="7" t="s">
        <v>77</v>
      </c>
      <c r="BK14" s="18" t="s">
        <v>185</v>
      </c>
      <c r="BL14" s="142" t="s">
        <v>144</v>
      </c>
      <c r="BM14" s="142" t="s">
        <v>152</v>
      </c>
      <c r="BN14" s="142" t="s">
        <v>166</v>
      </c>
    </row>
    <row r="15" spans="1:66" ht="228" customHeight="1">
      <c r="A15" s="11">
        <v>13</v>
      </c>
      <c r="B15" s="12" t="s">
        <v>202</v>
      </c>
      <c r="C15" s="5" t="s">
        <v>203</v>
      </c>
      <c r="D15" s="8" t="s">
        <v>204</v>
      </c>
      <c r="E15" s="8"/>
      <c r="F15" s="5" t="s">
        <v>205</v>
      </c>
      <c r="G15" s="5" t="s">
        <v>74</v>
      </c>
      <c r="H15" s="5" t="s">
        <v>206</v>
      </c>
      <c r="J15" s="5" t="s">
        <v>111</v>
      </c>
      <c r="K15" s="10" t="s">
        <v>77</v>
      </c>
      <c r="L15" s="5" t="s">
        <v>78</v>
      </c>
      <c r="M15" s="99">
        <v>41926</v>
      </c>
      <c r="N15" s="5" t="s">
        <v>207</v>
      </c>
      <c r="O15" s="5" t="s">
        <v>113</v>
      </c>
      <c r="P15" s="5" t="s">
        <v>208</v>
      </c>
      <c r="Q15" s="5" t="s">
        <v>82</v>
      </c>
      <c r="R15" s="6" t="s">
        <v>83</v>
      </c>
      <c r="S15" s="6" t="s">
        <v>209</v>
      </c>
      <c r="V15" s="6">
        <v>4326</v>
      </c>
      <c r="X15" s="25" t="s">
        <v>210</v>
      </c>
      <c r="Y15" s="94" t="s">
        <v>86</v>
      </c>
      <c r="Z15" s="94" t="s">
        <v>86</v>
      </c>
      <c r="AA15" s="94" t="s">
        <v>86</v>
      </c>
      <c r="AB15" s="94" t="s">
        <v>86</v>
      </c>
      <c r="AC15" s="6" t="s">
        <v>211</v>
      </c>
      <c r="AD15" s="81" t="s">
        <v>212</v>
      </c>
      <c r="AE15" s="81" t="s">
        <v>213</v>
      </c>
      <c r="AF15" s="81" t="s">
        <v>214</v>
      </c>
      <c r="AG15" s="81" t="s">
        <v>77</v>
      </c>
      <c r="AH15" s="81" t="s">
        <v>77</v>
      </c>
      <c r="AI15" s="11" t="s">
        <v>215</v>
      </c>
      <c r="AJ15" s="20" t="s">
        <v>92</v>
      </c>
      <c r="AK15" s="20">
        <v>2236</v>
      </c>
      <c r="AN15" s="11" t="s">
        <v>95</v>
      </c>
      <c r="AR15" s="15" t="s">
        <v>97</v>
      </c>
      <c r="AS15" s="18" t="s">
        <v>216</v>
      </c>
      <c r="AT15" s="7" t="s">
        <v>217</v>
      </c>
      <c r="AU15" s="7" t="s">
        <v>218</v>
      </c>
      <c r="AV15" s="7" t="s">
        <v>140</v>
      </c>
      <c r="AW15" s="7" t="s">
        <v>121</v>
      </c>
      <c r="AX15" s="7" t="s">
        <v>218</v>
      </c>
      <c r="AY15" s="7" t="s">
        <v>140</v>
      </c>
      <c r="AZ15" s="7" t="s">
        <v>77</v>
      </c>
      <c r="BA15" s="7" t="s">
        <v>77</v>
      </c>
      <c r="BB15" s="17" t="s">
        <v>77</v>
      </c>
      <c r="BC15" s="29" t="s">
        <v>86</v>
      </c>
      <c r="BD15" s="29" t="s">
        <v>86</v>
      </c>
      <c r="BE15" s="17" t="s">
        <v>77</v>
      </c>
      <c r="BF15" s="29" t="s">
        <v>86</v>
      </c>
      <c r="BG15" s="29" t="s">
        <v>86</v>
      </c>
      <c r="BH15" s="92">
        <v>44707</v>
      </c>
      <c r="BI15" s="7" t="s">
        <v>219</v>
      </c>
      <c r="BJ15" s="7" t="s">
        <v>77</v>
      </c>
      <c r="BK15" s="7" t="s">
        <v>220</v>
      </c>
      <c r="BL15" s="142" t="s">
        <v>221</v>
      </c>
    </row>
    <row r="16" spans="1:66" ht="164.25" customHeight="1">
      <c r="A16" s="11">
        <v>14</v>
      </c>
      <c r="B16" s="13" t="s">
        <v>222</v>
      </c>
      <c r="C16" s="5" t="s">
        <v>223</v>
      </c>
      <c r="D16" s="4" t="s">
        <v>224</v>
      </c>
      <c r="E16" s="4" t="s">
        <v>225</v>
      </c>
      <c r="F16" s="5" t="s">
        <v>226</v>
      </c>
      <c r="G16" s="5" t="s">
        <v>74</v>
      </c>
      <c r="H16" s="5" t="s">
        <v>227</v>
      </c>
      <c r="J16" s="5" t="s">
        <v>228</v>
      </c>
      <c r="K16" s="5" t="s">
        <v>77</v>
      </c>
      <c r="L16" s="5" t="s">
        <v>229</v>
      </c>
      <c r="M16" s="99">
        <v>44507</v>
      </c>
      <c r="N16" s="5" t="s">
        <v>230</v>
      </c>
      <c r="O16" s="5" t="s">
        <v>231</v>
      </c>
      <c r="P16" s="5" t="s">
        <v>232</v>
      </c>
      <c r="Q16" s="5" t="s">
        <v>82</v>
      </c>
      <c r="R16" s="6" t="s">
        <v>233</v>
      </c>
      <c r="S16" s="6" t="s">
        <v>77</v>
      </c>
      <c r="T16" s="6" t="s">
        <v>234</v>
      </c>
      <c r="U16" s="25">
        <v>30</v>
      </c>
      <c r="V16" s="6">
        <v>3857</v>
      </c>
      <c r="X16" s="25" t="s">
        <v>235</v>
      </c>
      <c r="Y16" s="94" t="s">
        <v>86</v>
      </c>
      <c r="Z16" s="94" t="s">
        <v>86</v>
      </c>
      <c r="AA16" s="94" t="s">
        <v>86</v>
      </c>
      <c r="AB16" s="94" t="s">
        <v>86</v>
      </c>
      <c r="AC16" s="6" t="s">
        <v>87</v>
      </c>
      <c r="AD16" s="81" t="s">
        <v>77</v>
      </c>
      <c r="AE16" s="81" t="s">
        <v>77</v>
      </c>
      <c r="AF16" s="81" t="s">
        <v>77</v>
      </c>
      <c r="AG16" s="81" t="s">
        <v>77</v>
      </c>
      <c r="AH16" s="81" t="s">
        <v>77</v>
      </c>
      <c r="AI16" s="11" t="s">
        <v>236</v>
      </c>
      <c r="AJ16" s="11" t="s">
        <v>237</v>
      </c>
      <c r="AK16" s="20">
        <v>2236</v>
      </c>
      <c r="AN16" s="11" t="s">
        <v>95</v>
      </c>
      <c r="AR16" s="15" t="s">
        <v>77</v>
      </c>
      <c r="AS16" s="18" t="s">
        <v>238</v>
      </c>
      <c r="AT16" s="7" t="s">
        <v>239</v>
      </c>
      <c r="AU16" s="7" t="s">
        <v>240</v>
      </c>
      <c r="AV16" s="7" t="s">
        <v>120</v>
      </c>
      <c r="AW16" s="7" t="s">
        <v>121</v>
      </c>
      <c r="AX16" s="7" t="s">
        <v>241</v>
      </c>
      <c r="AY16" s="7" t="s">
        <v>242</v>
      </c>
      <c r="AZ16" s="7" t="s">
        <v>77</v>
      </c>
      <c r="BA16" s="7" t="s">
        <v>77</v>
      </c>
      <c r="BB16" s="17" t="s">
        <v>77</v>
      </c>
      <c r="BC16" s="29" t="s">
        <v>86</v>
      </c>
      <c r="BD16" s="29" t="s">
        <v>86</v>
      </c>
      <c r="BE16" s="17" t="s">
        <v>77</v>
      </c>
      <c r="BF16" s="29" t="s">
        <v>86</v>
      </c>
      <c r="BG16" s="29" t="s">
        <v>86</v>
      </c>
      <c r="BH16" s="92">
        <v>44536</v>
      </c>
      <c r="BI16" s="7" t="s">
        <v>103</v>
      </c>
      <c r="BJ16" s="16" t="s">
        <v>77</v>
      </c>
    </row>
    <row r="17" spans="1:66" ht="164.25" customHeight="1">
      <c r="A17" s="11">
        <v>15</v>
      </c>
      <c r="B17" s="13" t="s">
        <v>243</v>
      </c>
      <c r="C17" s="5" t="s">
        <v>223</v>
      </c>
      <c r="D17" s="4" t="s">
        <v>224</v>
      </c>
      <c r="E17" s="4" t="s">
        <v>225</v>
      </c>
      <c r="F17" s="5" t="s">
        <v>226</v>
      </c>
      <c r="G17" s="5" t="s">
        <v>74</v>
      </c>
      <c r="H17" s="5" t="s">
        <v>227</v>
      </c>
      <c r="J17" s="5" t="s">
        <v>228</v>
      </c>
      <c r="K17" s="5" t="s">
        <v>77</v>
      </c>
      <c r="L17" s="5" t="s">
        <v>229</v>
      </c>
      <c r="M17" s="99">
        <v>44507</v>
      </c>
      <c r="N17" s="5" t="s">
        <v>244</v>
      </c>
      <c r="O17" s="5" t="s">
        <v>245</v>
      </c>
      <c r="P17" s="5" t="s">
        <v>246</v>
      </c>
      <c r="Q17" s="5" t="s">
        <v>82</v>
      </c>
      <c r="R17" s="6" t="s">
        <v>233</v>
      </c>
      <c r="S17" s="6" t="s">
        <v>77</v>
      </c>
      <c r="T17" s="6" t="s">
        <v>247</v>
      </c>
      <c r="U17" s="25">
        <v>30</v>
      </c>
      <c r="V17" s="6">
        <v>3857</v>
      </c>
      <c r="X17" s="25" t="s">
        <v>235</v>
      </c>
      <c r="Y17" s="94" t="s">
        <v>86</v>
      </c>
      <c r="Z17" s="94" t="s">
        <v>86</v>
      </c>
      <c r="AA17" s="94" t="s">
        <v>86</v>
      </c>
      <c r="AB17" s="94" t="s">
        <v>86</v>
      </c>
      <c r="AC17" s="6" t="s">
        <v>87</v>
      </c>
      <c r="AD17" s="81" t="s">
        <v>77</v>
      </c>
      <c r="AE17" s="81" t="s">
        <v>77</v>
      </c>
      <c r="AF17" s="81" t="s">
        <v>77</v>
      </c>
      <c r="AG17" s="81" t="s">
        <v>77</v>
      </c>
      <c r="AH17" s="81" t="s">
        <v>77</v>
      </c>
      <c r="AI17" s="11" t="s">
        <v>236</v>
      </c>
      <c r="AJ17" s="11" t="s">
        <v>237</v>
      </c>
      <c r="AK17" s="20">
        <v>2236</v>
      </c>
      <c r="AN17" s="11" t="s">
        <v>95</v>
      </c>
      <c r="AR17" s="15" t="s">
        <v>77</v>
      </c>
      <c r="AS17" s="18" t="s">
        <v>238</v>
      </c>
      <c r="AT17" s="7" t="s">
        <v>239</v>
      </c>
      <c r="AU17" s="7" t="s">
        <v>248</v>
      </c>
      <c r="AV17" s="7" t="s">
        <v>120</v>
      </c>
      <c r="AW17" s="7" t="s">
        <v>121</v>
      </c>
      <c r="AX17" s="7" t="s">
        <v>249</v>
      </c>
      <c r="AY17" s="7" t="s">
        <v>242</v>
      </c>
      <c r="AZ17" s="7" t="s">
        <v>77</v>
      </c>
      <c r="BA17" s="7" t="s">
        <v>77</v>
      </c>
      <c r="BB17" s="17" t="s">
        <v>77</v>
      </c>
      <c r="BC17" s="29" t="s">
        <v>86</v>
      </c>
      <c r="BD17" s="29" t="s">
        <v>86</v>
      </c>
      <c r="BE17" s="17" t="s">
        <v>77</v>
      </c>
      <c r="BF17" s="29" t="s">
        <v>86</v>
      </c>
      <c r="BG17" s="29" t="s">
        <v>86</v>
      </c>
      <c r="BH17" s="92">
        <v>44536</v>
      </c>
      <c r="BI17" s="7" t="s">
        <v>103</v>
      </c>
      <c r="BJ17" s="16" t="s">
        <v>77</v>
      </c>
    </row>
    <row r="18" spans="1:66" ht="164.25" customHeight="1">
      <c r="A18" s="11">
        <v>16</v>
      </c>
      <c r="B18" s="13" t="s">
        <v>250</v>
      </c>
      <c r="C18" s="5" t="s">
        <v>108</v>
      </c>
      <c r="D18" s="4" t="s">
        <v>251</v>
      </c>
      <c r="E18" s="4"/>
      <c r="F18" s="5" t="s">
        <v>108</v>
      </c>
      <c r="G18" s="5" t="s">
        <v>74</v>
      </c>
      <c r="H18" s="5" t="s">
        <v>110</v>
      </c>
      <c r="J18" s="5" t="s">
        <v>111</v>
      </c>
      <c r="K18" s="5" t="s">
        <v>77</v>
      </c>
      <c r="L18" s="5" t="s">
        <v>78</v>
      </c>
      <c r="N18" s="5" t="s">
        <v>252</v>
      </c>
      <c r="O18" s="5" t="s">
        <v>113</v>
      </c>
      <c r="P18" s="5" t="s">
        <v>253</v>
      </c>
      <c r="Q18" s="5" t="s">
        <v>82</v>
      </c>
      <c r="R18" s="6" t="s">
        <v>83</v>
      </c>
      <c r="S18" s="6" t="s">
        <v>84</v>
      </c>
      <c r="U18" s="25"/>
      <c r="V18" s="6">
        <v>4269</v>
      </c>
      <c r="X18" s="25" t="s">
        <v>254</v>
      </c>
      <c r="Y18" s="94" t="s">
        <v>86</v>
      </c>
      <c r="Z18" s="94" t="s">
        <v>86</v>
      </c>
      <c r="AA18" s="94" t="s">
        <v>86</v>
      </c>
      <c r="AB18" s="94" t="s">
        <v>86</v>
      </c>
      <c r="AC18" s="6" t="s">
        <v>211</v>
      </c>
      <c r="AD18" s="81" t="s">
        <v>77</v>
      </c>
      <c r="AE18" s="81" t="s">
        <v>77</v>
      </c>
      <c r="AF18" s="81" t="s">
        <v>77</v>
      </c>
      <c r="AG18" s="81" t="s">
        <v>77</v>
      </c>
      <c r="AH18" s="81" t="s">
        <v>77</v>
      </c>
      <c r="AI18" s="11" t="s">
        <v>117</v>
      </c>
      <c r="AJ18" s="11" t="s">
        <v>77</v>
      </c>
      <c r="AK18" s="20">
        <v>2236</v>
      </c>
      <c r="AN18" s="11" t="s">
        <v>95</v>
      </c>
      <c r="AR18" s="15" t="s">
        <v>77</v>
      </c>
      <c r="AS18" s="18" t="s">
        <v>255</v>
      </c>
      <c r="AT18" s="7" t="s">
        <v>77</v>
      </c>
      <c r="AU18" s="7" t="s">
        <v>256</v>
      </c>
      <c r="AV18" s="7" t="s">
        <v>120</v>
      </c>
      <c r="AW18" s="7" t="s">
        <v>121</v>
      </c>
      <c r="AX18" s="7" t="s">
        <v>257</v>
      </c>
      <c r="AY18" s="7" t="s">
        <v>123</v>
      </c>
      <c r="AZ18" s="7" t="s">
        <v>77</v>
      </c>
      <c r="BA18" s="7" t="s">
        <v>77</v>
      </c>
      <c r="BB18" s="17" t="s">
        <v>77</v>
      </c>
      <c r="BC18" s="29" t="s">
        <v>86</v>
      </c>
      <c r="BD18" s="29" t="s">
        <v>86</v>
      </c>
      <c r="BE18" s="17" t="s">
        <v>77</v>
      </c>
      <c r="BF18" s="29" t="s">
        <v>86</v>
      </c>
      <c r="BG18" s="29" t="s">
        <v>86</v>
      </c>
      <c r="BH18" s="92">
        <v>44833</v>
      </c>
      <c r="BI18" s="7" t="s">
        <v>103</v>
      </c>
      <c r="BJ18" s="16" t="s">
        <v>77</v>
      </c>
    </row>
    <row r="19" spans="1:66" ht="164.25" customHeight="1">
      <c r="A19" s="11">
        <v>17</v>
      </c>
      <c r="B19" s="13" t="s">
        <v>258</v>
      </c>
      <c r="C19" s="5" t="s">
        <v>108</v>
      </c>
      <c r="D19" s="4" t="s">
        <v>251</v>
      </c>
      <c r="E19" s="4"/>
      <c r="F19" s="5" t="s">
        <v>108</v>
      </c>
      <c r="G19" s="5" t="s">
        <v>74</v>
      </c>
      <c r="H19" s="5" t="s">
        <v>110</v>
      </c>
      <c r="J19" s="5" t="s">
        <v>76</v>
      </c>
      <c r="K19" s="5" t="s">
        <v>77</v>
      </c>
      <c r="L19" s="5" t="s">
        <v>78</v>
      </c>
      <c r="N19" s="5" t="s">
        <v>252</v>
      </c>
      <c r="O19" s="5" t="s">
        <v>113</v>
      </c>
      <c r="P19" s="5" t="s">
        <v>259</v>
      </c>
      <c r="Q19" s="5" t="s">
        <v>82</v>
      </c>
      <c r="R19" s="6" t="s">
        <v>83</v>
      </c>
      <c r="S19" s="6" t="s">
        <v>84</v>
      </c>
      <c r="U19" s="25"/>
      <c r="V19" s="6">
        <v>4269</v>
      </c>
      <c r="X19" s="25" t="s">
        <v>260</v>
      </c>
      <c r="Y19" s="94" t="s">
        <v>86</v>
      </c>
      <c r="Z19" s="94" t="s">
        <v>86</v>
      </c>
      <c r="AA19" s="94" t="s">
        <v>86</v>
      </c>
      <c r="AB19" s="94" t="s">
        <v>86</v>
      </c>
      <c r="AC19" s="6" t="s">
        <v>211</v>
      </c>
      <c r="AD19" s="81" t="s">
        <v>77</v>
      </c>
      <c r="AE19" s="81" t="s">
        <v>77</v>
      </c>
      <c r="AF19" s="81" t="s">
        <v>77</v>
      </c>
      <c r="AG19" s="81" t="s">
        <v>77</v>
      </c>
      <c r="AH19" s="81" t="s">
        <v>77</v>
      </c>
      <c r="AI19" s="11" t="s">
        <v>117</v>
      </c>
      <c r="AJ19" s="11" t="s">
        <v>77</v>
      </c>
      <c r="AK19" s="20">
        <v>4269</v>
      </c>
      <c r="AN19" s="11" t="s">
        <v>95</v>
      </c>
      <c r="AR19" s="15" t="s">
        <v>77</v>
      </c>
      <c r="AS19" s="18" t="s">
        <v>261</v>
      </c>
      <c r="AT19" s="7" t="s">
        <v>77</v>
      </c>
      <c r="AU19" s="7" t="s">
        <v>262</v>
      </c>
      <c r="AV19" s="7" t="s">
        <v>120</v>
      </c>
      <c r="AW19" s="7" t="s">
        <v>121</v>
      </c>
      <c r="AX19" s="7" t="s">
        <v>263</v>
      </c>
      <c r="AY19" s="7" t="s">
        <v>123</v>
      </c>
      <c r="AZ19" s="7" t="s">
        <v>77</v>
      </c>
      <c r="BA19" s="7" t="s">
        <v>77</v>
      </c>
      <c r="BB19" s="17" t="s">
        <v>77</v>
      </c>
      <c r="BC19" s="29" t="s">
        <v>86</v>
      </c>
      <c r="BD19" s="29" t="s">
        <v>86</v>
      </c>
      <c r="BE19" s="17" t="s">
        <v>77</v>
      </c>
      <c r="BF19" s="29" t="s">
        <v>86</v>
      </c>
      <c r="BG19" s="29" t="s">
        <v>86</v>
      </c>
      <c r="BH19" s="92">
        <v>44865</v>
      </c>
      <c r="BI19" s="7" t="s">
        <v>103</v>
      </c>
      <c r="BJ19" s="16" t="s">
        <v>77</v>
      </c>
      <c r="BN19" s="142" t="s">
        <v>264</v>
      </c>
    </row>
    <row r="20" spans="1:66" ht="164.25" customHeight="1">
      <c r="A20" s="11">
        <v>18</v>
      </c>
      <c r="B20" s="13" t="s">
        <v>265</v>
      </c>
      <c r="C20" s="5" t="s">
        <v>223</v>
      </c>
      <c r="D20" s="8" t="s">
        <v>266</v>
      </c>
      <c r="E20" s="4" t="s">
        <v>225</v>
      </c>
      <c r="F20" s="5" t="s">
        <v>226</v>
      </c>
      <c r="G20" s="5" t="s">
        <v>74</v>
      </c>
      <c r="H20" s="5" t="s">
        <v>227</v>
      </c>
      <c r="J20" s="5" t="s">
        <v>228</v>
      </c>
      <c r="K20" s="5" t="s">
        <v>77</v>
      </c>
      <c r="L20" s="5" t="s">
        <v>229</v>
      </c>
      <c r="M20" s="99">
        <v>44507</v>
      </c>
      <c r="N20" s="5" t="s">
        <v>267</v>
      </c>
      <c r="O20" s="5" t="s">
        <v>268</v>
      </c>
      <c r="P20" s="5" t="s">
        <v>269</v>
      </c>
      <c r="Q20" s="5" t="s">
        <v>82</v>
      </c>
      <c r="R20" s="6" t="s">
        <v>233</v>
      </c>
      <c r="S20" s="6" t="s">
        <v>77</v>
      </c>
      <c r="T20" s="6" t="s">
        <v>270</v>
      </c>
      <c r="U20" s="25">
        <v>30</v>
      </c>
      <c r="V20" s="6">
        <v>3857</v>
      </c>
      <c r="X20" s="25" t="s">
        <v>235</v>
      </c>
      <c r="Y20" s="94" t="s">
        <v>86</v>
      </c>
      <c r="Z20" s="94" t="s">
        <v>86</v>
      </c>
      <c r="AA20" s="94" t="s">
        <v>86</v>
      </c>
      <c r="AB20" s="94" t="s">
        <v>86</v>
      </c>
      <c r="AC20" s="6" t="s">
        <v>87</v>
      </c>
      <c r="AD20" s="81" t="s">
        <v>77</v>
      </c>
      <c r="AE20" s="81" t="s">
        <v>77</v>
      </c>
      <c r="AF20" s="81" t="s">
        <v>77</v>
      </c>
      <c r="AG20" s="81" t="s">
        <v>77</v>
      </c>
      <c r="AH20" s="81" t="s">
        <v>77</v>
      </c>
      <c r="AI20" s="11" t="s">
        <v>236</v>
      </c>
      <c r="AJ20" s="11" t="s">
        <v>237</v>
      </c>
      <c r="AK20" s="20">
        <v>2236</v>
      </c>
      <c r="AN20" s="11" t="s">
        <v>95</v>
      </c>
      <c r="AR20" s="15" t="s">
        <v>77</v>
      </c>
      <c r="AS20" s="18" t="s">
        <v>238</v>
      </c>
      <c r="AT20" s="7" t="s">
        <v>239</v>
      </c>
      <c r="AU20" s="7" t="s">
        <v>271</v>
      </c>
      <c r="AV20" s="7" t="s">
        <v>120</v>
      </c>
      <c r="AW20" s="7" t="s">
        <v>121</v>
      </c>
      <c r="AX20" s="7" t="s">
        <v>272</v>
      </c>
      <c r="AY20" s="7" t="s">
        <v>242</v>
      </c>
      <c r="AZ20" s="7" t="s">
        <v>77</v>
      </c>
      <c r="BA20" s="7" t="s">
        <v>77</v>
      </c>
      <c r="BB20" s="17" t="s">
        <v>77</v>
      </c>
      <c r="BC20" s="29" t="s">
        <v>86</v>
      </c>
      <c r="BD20" s="29" t="s">
        <v>86</v>
      </c>
      <c r="BE20" s="17" t="s">
        <v>77</v>
      </c>
      <c r="BF20" s="29" t="s">
        <v>86</v>
      </c>
      <c r="BG20" s="29" t="s">
        <v>86</v>
      </c>
      <c r="BH20" s="92">
        <v>44536</v>
      </c>
      <c r="BI20" s="7" t="s">
        <v>103</v>
      </c>
      <c r="BJ20" s="16" t="s">
        <v>77</v>
      </c>
    </row>
    <row r="21" spans="1:66" ht="164.25" customHeight="1">
      <c r="A21" s="11">
        <v>19</v>
      </c>
      <c r="B21" s="13" t="s">
        <v>273</v>
      </c>
      <c r="C21" s="5" t="s">
        <v>274</v>
      </c>
      <c r="D21" s="4" t="s">
        <v>275</v>
      </c>
      <c r="E21" s="4"/>
      <c r="F21" s="5" t="s">
        <v>276</v>
      </c>
      <c r="G21" s="5" t="s">
        <v>74</v>
      </c>
      <c r="H21" s="5" t="s">
        <v>277</v>
      </c>
      <c r="J21" s="5" t="s">
        <v>76</v>
      </c>
      <c r="K21" s="5" t="s">
        <v>77</v>
      </c>
      <c r="L21" s="5" t="s">
        <v>229</v>
      </c>
      <c r="M21" s="99">
        <v>45017</v>
      </c>
      <c r="N21" s="5" t="s">
        <v>278</v>
      </c>
      <c r="O21" s="5" t="s">
        <v>279</v>
      </c>
      <c r="P21" s="5" t="s">
        <v>280</v>
      </c>
      <c r="Q21" s="5" t="s">
        <v>82</v>
      </c>
      <c r="R21" s="6" t="s">
        <v>233</v>
      </c>
      <c r="S21" s="6" t="s">
        <v>77</v>
      </c>
      <c r="T21" s="6" t="s">
        <v>281</v>
      </c>
      <c r="U21" s="25">
        <v>30</v>
      </c>
      <c r="V21" s="6">
        <v>5070</v>
      </c>
      <c r="X21" s="25" t="s">
        <v>282</v>
      </c>
      <c r="Y21" s="94" t="s">
        <v>86</v>
      </c>
      <c r="Z21" s="94" t="s">
        <v>86</v>
      </c>
      <c r="AA21" s="94" t="s">
        <v>86</v>
      </c>
      <c r="AB21" s="94" t="s">
        <v>86</v>
      </c>
      <c r="AC21" s="6" t="s">
        <v>211</v>
      </c>
      <c r="AD21" s="81" t="s">
        <v>77</v>
      </c>
      <c r="AE21" s="81" t="s">
        <v>77</v>
      </c>
      <c r="AF21" s="81" t="s">
        <v>77</v>
      </c>
      <c r="AG21" s="81" t="s">
        <v>77</v>
      </c>
      <c r="AH21" s="81" t="s">
        <v>77</v>
      </c>
      <c r="AI21" s="11" t="s">
        <v>283</v>
      </c>
      <c r="AJ21" s="11" t="s">
        <v>237</v>
      </c>
      <c r="AK21" s="20">
        <v>5070</v>
      </c>
      <c r="AN21" s="11" t="s">
        <v>95</v>
      </c>
      <c r="AQ21" s="11" t="s">
        <v>284</v>
      </c>
      <c r="AR21" s="15" t="s">
        <v>77</v>
      </c>
      <c r="AS21" s="18" t="s">
        <v>285</v>
      </c>
      <c r="AT21" s="7" t="s">
        <v>77</v>
      </c>
      <c r="AU21" s="7" t="s">
        <v>286</v>
      </c>
      <c r="AV21" s="7" t="s">
        <v>120</v>
      </c>
      <c r="AW21" s="7" t="s">
        <v>121</v>
      </c>
      <c r="AX21" s="7" t="s">
        <v>287</v>
      </c>
      <c r="AY21" s="7" t="s">
        <v>242</v>
      </c>
      <c r="AZ21" s="7" t="s">
        <v>77</v>
      </c>
      <c r="BA21" s="7" t="s">
        <v>77</v>
      </c>
      <c r="BB21" s="17" t="s">
        <v>77</v>
      </c>
      <c r="BC21" s="29" t="s">
        <v>86</v>
      </c>
      <c r="BD21" s="29" t="s">
        <v>86</v>
      </c>
      <c r="BE21" s="17" t="s">
        <v>77</v>
      </c>
      <c r="BF21" s="29" t="s">
        <v>86</v>
      </c>
      <c r="BG21" s="29" t="s">
        <v>86</v>
      </c>
      <c r="BH21" s="92">
        <v>45017</v>
      </c>
      <c r="BI21" s="7" t="s">
        <v>103</v>
      </c>
      <c r="BJ21" s="16" t="s">
        <v>77</v>
      </c>
    </row>
    <row r="22" spans="1:66" ht="164.25" customHeight="1">
      <c r="A22" s="11">
        <v>20</v>
      </c>
      <c r="B22" s="13" t="s">
        <v>288</v>
      </c>
      <c r="C22" s="5" t="s">
        <v>289</v>
      </c>
      <c r="D22" s="4" t="s">
        <v>275</v>
      </c>
      <c r="E22" s="4"/>
      <c r="F22" s="5" t="s">
        <v>290</v>
      </c>
      <c r="G22" s="5" t="s">
        <v>74</v>
      </c>
      <c r="H22" s="5" t="s">
        <v>277</v>
      </c>
      <c r="J22" s="5" t="s">
        <v>228</v>
      </c>
      <c r="K22" s="5" t="s">
        <v>291</v>
      </c>
      <c r="L22" s="5" t="s">
        <v>229</v>
      </c>
      <c r="M22" s="99">
        <v>45017</v>
      </c>
      <c r="N22" s="5" t="s">
        <v>278</v>
      </c>
      <c r="O22" s="5" t="s">
        <v>279</v>
      </c>
      <c r="P22" s="5" t="s">
        <v>292</v>
      </c>
      <c r="Q22" s="5" t="s">
        <v>82</v>
      </c>
      <c r="R22" s="6" t="s">
        <v>233</v>
      </c>
      <c r="S22" s="6" t="s">
        <v>77</v>
      </c>
      <c r="T22" s="6" t="s">
        <v>281</v>
      </c>
      <c r="U22" s="25">
        <v>30</v>
      </c>
      <c r="V22" s="6">
        <v>4326</v>
      </c>
      <c r="X22" s="25" t="s">
        <v>293</v>
      </c>
      <c r="Y22" s="94" t="s">
        <v>86</v>
      </c>
      <c r="Z22" s="94" t="s">
        <v>86</v>
      </c>
      <c r="AA22" s="94" t="s">
        <v>86</v>
      </c>
      <c r="AB22" s="94" t="s">
        <v>86</v>
      </c>
      <c r="AC22" s="6" t="s">
        <v>87</v>
      </c>
      <c r="AD22" s="81"/>
      <c r="AE22" s="81"/>
      <c r="AF22" s="81"/>
      <c r="AG22" s="81" t="s">
        <v>77</v>
      </c>
      <c r="AH22" s="81" t="s">
        <v>77</v>
      </c>
      <c r="AI22" s="11" t="s">
        <v>294</v>
      </c>
      <c r="AJ22" s="11" t="s">
        <v>237</v>
      </c>
      <c r="AK22" s="20">
        <v>2236</v>
      </c>
      <c r="AN22" s="11" t="s">
        <v>95</v>
      </c>
      <c r="AQ22" s="11" t="s">
        <v>284</v>
      </c>
      <c r="AR22" s="15" t="s">
        <v>77</v>
      </c>
      <c r="AS22" s="18" t="s">
        <v>285</v>
      </c>
      <c r="AT22" s="7" t="s">
        <v>77</v>
      </c>
      <c r="AU22" s="7" t="s">
        <v>295</v>
      </c>
      <c r="AW22" s="7" t="s">
        <v>77</v>
      </c>
      <c r="AX22" s="7" t="s">
        <v>295</v>
      </c>
      <c r="AY22" s="7" t="s">
        <v>242</v>
      </c>
      <c r="AZ22" s="7" t="s">
        <v>296</v>
      </c>
      <c r="BA22" s="7" t="s">
        <v>297</v>
      </c>
      <c r="BB22" s="17" t="s">
        <v>298</v>
      </c>
      <c r="BC22" s="29" t="s">
        <v>86</v>
      </c>
      <c r="BD22" s="29" t="s">
        <v>86</v>
      </c>
      <c r="BE22" s="17" t="s">
        <v>77</v>
      </c>
      <c r="BF22" s="29" t="s">
        <v>86</v>
      </c>
      <c r="BG22" s="29" t="s">
        <v>86</v>
      </c>
      <c r="BH22" s="92">
        <v>45017</v>
      </c>
      <c r="BI22" s="7" t="s">
        <v>103</v>
      </c>
      <c r="BJ22" s="16" t="s">
        <v>77</v>
      </c>
    </row>
    <row r="23" spans="1:66" ht="164.25" customHeight="1">
      <c r="A23" s="11">
        <v>83</v>
      </c>
      <c r="B23" s="13" t="s">
        <v>299</v>
      </c>
      <c r="C23" s="5" t="s">
        <v>289</v>
      </c>
      <c r="D23" s="4" t="s">
        <v>300</v>
      </c>
      <c r="E23" s="4" t="s">
        <v>301</v>
      </c>
      <c r="F23" s="5" t="s">
        <v>289</v>
      </c>
      <c r="G23" s="5" t="s">
        <v>74</v>
      </c>
      <c r="H23" s="5" t="s">
        <v>302</v>
      </c>
      <c r="J23" s="5" t="s">
        <v>228</v>
      </c>
      <c r="K23" s="5" t="s">
        <v>303</v>
      </c>
      <c r="L23" s="5" t="s">
        <v>229</v>
      </c>
      <c r="M23" s="99">
        <v>45183</v>
      </c>
      <c r="N23" s="5" t="s">
        <v>304</v>
      </c>
      <c r="O23" s="114" t="s">
        <v>279</v>
      </c>
      <c r="P23" s="5" t="s">
        <v>305</v>
      </c>
      <c r="Q23" s="5" t="s">
        <v>82</v>
      </c>
      <c r="R23" s="6" t="s">
        <v>233</v>
      </c>
      <c r="S23" s="6" t="s">
        <v>77</v>
      </c>
      <c r="T23" s="6" t="s">
        <v>306</v>
      </c>
      <c r="U23" s="25">
        <v>30</v>
      </c>
      <c r="V23" s="120" t="s">
        <v>307</v>
      </c>
      <c r="X23" s="25" t="s">
        <v>308</v>
      </c>
      <c r="Y23" s="94" t="s">
        <v>86</v>
      </c>
      <c r="Z23" s="94" t="s">
        <v>86</v>
      </c>
      <c r="AA23" s="94" t="s">
        <v>86</v>
      </c>
      <c r="AB23" s="94" t="s">
        <v>86</v>
      </c>
      <c r="AC23" s="6" t="s">
        <v>87</v>
      </c>
      <c r="AD23" s="81"/>
      <c r="AE23" s="81"/>
      <c r="AF23" s="81"/>
      <c r="AG23" s="81" t="s">
        <v>77</v>
      </c>
      <c r="AH23" s="81" t="s">
        <v>77</v>
      </c>
      <c r="AI23" s="11" t="s">
        <v>309</v>
      </c>
      <c r="AJ23" s="11" t="s">
        <v>237</v>
      </c>
      <c r="AK23" s="119" t="s">
        <v>307</v>
      </c>
      <c r="AN23" s="11" t="s">
        <v>95</v>
      </c>
      <c r="AQ23" s="11" t="s">
        <v>284</v>
      </c>
      <c r="AR23" s="15" t="s">
        <v>77</v>
      </c>
      <c r="AS23" s="18" t="s">
        <v>310</v>
      </c>
      <c r="AT23" s="7" t="s">
        <v>77</v>
      </c>
      <c r="AU23" s="7" t="s">
        <v>311</v>
      </c>
      <c r="AV23" s="7" t="s">
        <v>120</v>
      </c>
      <c r="AW23" s="7" t="s">
        <v>121</v>
      </c>
      <c r="AX23" s="7" t="s">
        <v>312</v>
      </c>
      <c r="AY23" s="7" t="s">
        <v>313</v>
      </c>
      <c r="AZ23" s="7" t="s">
        <v>77</v>
      </c>
      <c r="BA23" s="7" t="s">
        <v>77</v>
      </c>
      <c r="BB23" s="7" t="s">
        <v>77</v>
      </c>
      <c r="BC23" s="29" t="s">
        <v>86</v>
      </c>
      <c r="BD23" s="29" t="s">
        <v>86</v>
      </c>
      <c r="BE23" s="17" t="s">
        <v>77</v>
      </c>
      <c r="BF23" s="29" t="s">
        <v>86</v>
      </c>
      <c r="BG23" s="29" t="s">
        <v>86</v>
      </c>
      <c r="BH23" s="92">
        <v>45017</v>
      </c>
      <c r="BI23" s="7" t="s">
        <v>103</v>
      </c>
      <c r="BJ23" s="16" t="s">
        <v>77</v>
      </c>
    </row>
    <row r="24" spans="1:66" ht="164.25" customHeight="1">
      <c r="A24" s="11">
        <v>21</v>
      </c>
      <c r="B24" s="13" t="s">
        <v>314</v>
      </c>
      <c r="C24" s="5" t="s">
        <v>289</v>
      </c>
      <c r="D24" s="4" t="s">
        <v>300</v>
      </c>
      <c r="E24" s="4" t="s">
        <v>301</v>
      </c>
      <c r="F24" s="5" t="s">
        <v>289</v>
      </c>
      <c r="G24" s="5" t="s">
        <v>74</v>
      </c>
      <c r="H24" s="5" t="s">
        <v>302</v>
      </c>
      <c r="J24" s="5" t="s">
        <v>228</v>
      </c>
      <c r="K24" s="5" t="s">
        <v>303</v>
      </c>
      <c r="L24" s="5" t="s">
        <v>229</v>
      </c>
      <c r="M24" s="99">
        <v>45183</v>
      </c>
      <c r="N24" s="5" t="s">
        <v>304</v>
      </c>
      <c r="O24" s="114" t="s">
        <v>279</v>
      </c>
      <c r="P24" s="5" t="s">
        <v>305</v>
      </c>
      <c r="Q24" s="5" t="s">
        <v>82</v>
      </c>
      <c r="R24" s="6" t="s">
        <v>233</v>
      </c>
      <c r="S24" s="6" t="s">
        <v>77</v>
      </c>
      <c r="T24" s="6" t="s">
        <v>306</v>
      </c>
      <c r="U24" s="25">
        <v>30</v>
      </c>
      <c r="V24" s="120">
        <v>4326</v>
      </c>
      <c r="X24" s="25" t="s">
        <v>308</v>
      </c>
      <c r="Y24" s="94" t="s">
        <v>86</v>
      </c>
      <c r="Z24" s="94" t="s">
        <v>86</v>
      </c>
      <c r="AA24" s="94" t="s">
        <v>86</v>
      </c>
      <c r="AB24" s="94" t="s">
        <v>86</v>
      </c>
      <c r="AC24" s="6" t="s">
        <v>87</v>
      </c>
      <c r="AD24" s="81"/>
      <c r="AE24" s="81"/>
      <c r="AF24" s="81"/>
      <c r="AG24" s="81" t="s">
        <v>77</v>
      </c>
      <c r="AH24" s="81" t="s">
        <v>77</v>
      </c>
      <c r="AI24" s="11" t="s">
        <v>294</v>
      </c>
      <c r="AJ24" s="11" t="s">
        <v>237</v>
      </c>
      <c r="AK24" s="20">
        <v>2236</v>
      </c>
      <c r="AN24" s="11" t="s">
        <v>95</v>
      </c>
      <c r="AQ24" s="11" t="s">
        <v>284</v>
      </c>
      <c r="AR24" s="15" t="s">
        <v>77</v>
      </c>
      <c r="AS24" s="18" t="s">
        <v>310</v>
      </c>
      <c r="AT24" s="7" t="s">
        <v>77</v>
      </c>
      <c r="AU24" s="7" t="s">
        <v>315</v>
      </c>
      <c r="AW24" s="7" t="s">
        <v>77</v>
      </c>
      <c r="AX24" s="7" t="s">
        <v>315</v>
      </c>
      <c r="AY24" s="7" t="s">
        <v>242</v>
      </c>
      <c r="AZ24" s="7" t="s">
        <v>316</v>
      </c>
      <c r="BA24" s="7" t="s">
        <v>297</v>
      </c>
      <c r="BB24" s="17" t="s">
        <v>317</v>
      </c>
      <c r="BC24" s="29" t="s">
        <v>86</v>
      </c>
      <c r="BD24" s="29" t="s">
        <v>86</v>
      </c>
      <c r="BE24" s="17" t="s">
        <v>77</v>
      </c>
      <c r="BF24" s="29" t="s">
        <v>86</v>
      </c>
      <c r="BG24" s="29" t="s">
        <v>86</v>
      </c>
      <c r="BH24" s="92">
        <v>45017</v>
      </c>
      <c r="BI24" s="7" t="s">
        <v>103</v>
      </c>
      <c r="BJ24" s="16" t="s">
        <v>77</v>
      </c>
    </row>
    <row r="25" spans="1:66" ht="92.1" customHeight="1">
      <c r="A25" s="11">
        <v>22</v>
      </c>
      <c r="B25" s="12" t="s">
        <v>318</v>
      </c>
      <c r="C25" s="5" t="s">
        <v>319</v>
      </c>
      <c r="D25" s="8" t="s">
        <v>320</v>
      </c>
      <c r="E25" s="8"/>
      <c r="F25" s="5" t="s">
        <v>321</v>
      </c>
      <c r="G25" s="5" t="s">
        <v>74</v>
      </c>
      <c r="H25" s="5" t="s">
        <v>322</v>
      </c>
      <c r="J25" s="5" t="s">
        <v>228</v>
      </c>
      <c r="K25" s="5" t="s">
        <v>77</v>
      </c>
      <c r="L25" s="5" t="s">
        <v>78</v>
      </c>
      <c r="M25" s="99">
        <v>42440</v>
      </c>
      <c r="N25" s="5" t="s">
        <v>323</v>
      </c>
      <c r="O25" s="5" t="s">
        <v>324</v>
      </c>
      <c r="P25" s="5" t="s">
        <v>325</v>
      </c>
      <c r="Q25" s="5" t="s">
        <v>82</v>
      </c>
      <c r="R25" s="6" t="s">
        <v>83</v>
      </c>
      <c r="S25" s="6" t="s">
        <v>209</v>
      </c>
      <c r="V25" s="6">
        <v>4326</v>
      </c>
      <c r="X25" s="25" t="s">
        <v>326</v>
      </c>
      <c r="Y25" s="94" t="s">
        <v>86</v>
      </c>
      <c r="Z25" s="94" t="s">
        <v>86</v>
      </c>
      <c r="AA25" s="94" t="s">
        <v>86</v>
      </c>
      <c r="AB25" s="94" t="s">
        <v>86</v>
      </c>
      <c r="AC25" s="6" t="s">
        <v>211</v>
      </c>
      <c r="AD25" s="81" t="s">
        <v>212</v>
      </c>
      <c r="AE25" s="81" t="s">
        <v>77</v>
      </c>
      <c r="AF25" s="81" t="s">
        <v>77</v>
      </c>
      <c r="AG25" s="81" t="s">
        <v>77</v>
      </c>
      <c r="AH25" s="81" t="s">
        <v>77</v>
      </c>
      <c r="AI25" s="11" t="s">
        <v>327</v>
      </c>
      <c r="AJ25" s="11" t="s">
        <v>328</v>
      </c>
      <c r="AK25" s="20">
        <v>2236</v>
      </c>
      <c r="AL25" s="11" t="s">
        <v>93</v>
      </c>
      <c r="AM25" s="11" t="s">
        <v>329</v>
      </c>
      <c r="AN25" s="11" t="s">
        <v>95</v>
      </c>
      <c r="AQ25" s="11" t="s">
        <v>322</v>
      </c>
      <c r="AR25" s="15" t="s">
        <v>97</v>
      </c>
      <c r="AS25" s="18" t="s">
        <v>330</v>
      </c>
      <c r="AT25" s="7" t="s">
        <v>217</v>
      </c>
      <c r="AU25" s="7" t="s">
        <v>331</v>
      </c>
      <c r="AV25" s="7" t="s">
        <v>140</v>
      </c>
      <c r="AW25" s="7" t="s">
        <v>121</v>
      </c>
      <c r="AX25" s="7" t="s">
        <v>331</v>
      </c>
      <c r="AY25" s="7" t="s">
        <v>140</v>
      </c>
      <c r="AZ25" s="7" t="s">
        <v>77</v>
      </c>
      <c r="BA25" s="7" t="s">
        <v>77</v>
      </c>
      <c r="BB25" s="17" t="s">
        <v>77</v>
      </c>
      <c r="BC25" s="29" t="s">
        <v>86</v>
      </c>
      <c r="BD25" s="29" t="s">
        <v>86</v>
      </c>
      <c r="BE25" s="17" t="s">
        <v>77</v>
      </c>
      <c r="BF25" s="29" t="s">
        <v>86</v>
      </c>
      <c r="BG25" s="29" t="s">
        <v>86</v>
      </c>
      <c r="BH25" s="92">
        <v>44077</v>
      </c>
      <c r="BI25" s="7" t="s">
        <v>332</v>
      </c>
      <c r="BJ25" s="7" t="s">
        <v>77</v>
      </c>
      <c r="BK25" s="7" t="s">
        <v>333</v>
      </c>
      <c r="BL25" s="142" t="s">
        <v>334</v>
      </c>
      <c r="BM25" s="142" t="s">
        <v>335</v>
      </c>
    </row>
    <row r="26" spans="1:66" ht="78" customHeight="1">
      <c r="A26" s="11">
        <v>23</v>
      </c>
      <c r="B26" s="12" t="s">
        <v>336</v>
      </c>
      <c r="C26" s="5" t="s">
        <v>337</v>
      </c>
      <c r="D26" s="8" t="s">
        <v>338</v>
      </c>
      <c r="E26" s="8"/>
      <c r="F26" s="5" t="s">
        <v>321</v>
      </c>
      <c r="G26" s="5" t="s">
        <v>74</v>
      </c>
      <c r="H26" s="5" t="s">
        <v>322</v>
      </c>
      <c r="J26" s="5" t="s">
        <v>228</v>
      </c>
      <c r="K26" s="5" t="s">
        <v>77</v>
      </c>
      <c r="L26" s="5" t="s">
        <v>78</v>
      </c>
      <c r="M26" s="99">
        <v>43417</v>
      </c>
      <c r="N26" s="5" t="s">
        <v>339</v>
      </c>
      <c r="O26" s="5" t="s">
        <v>113</v>
      </c>
      <c r="P26" s="5" t="s">
        <v>340</v>
      </c>
      <c r="Q26" s="5" t="s">
        <v>82</v>
      </c>
      <c r="R26" s="6" t="s">
        <v>83</v>
      </c>
      <c r="S26" s="6" t="s">
        <v>209</v>
      </c>
      <c r="V26" s="6">
        <v>4326</v>
      </c>
      <c r="X26" s="25" t="s">
        <v>341</v>
      </c>
      <c r="Y26" s="94" t="s">
        <v>86</v>
      </c>
      <c r="Z26" s="94" t="s">
        <v>86</v>
      </c>
      <c r="AA26" s="94" t="s">
        <v>86</v>
      </c>
      <c r="AB26" s="94" t="s">
        <v>86</v>
      </c>
      <c r="AC26" s="6" t="s">
        <v>211</v>
      </c>
      <c r="AD26" s="81" t="s">
        <v>212</v>
      </c>
      <c r="AE26" s="81" t="s">
        <v>77</v>
      </c>
      <c r="AF26" s="81" t="s">
        <v>77</v>
      </c>
      <c r="AG26" s="81" t="s">
        <v>77</v>
      </c>
      <c r="AH26" s="81" t="s">
        <v>77</v>
      </c>
      <c r="AI26" s="11" t="s">
        <v>342</v>
      </c>
      <c r="AJ26" s="20" t="s">
        <v>343</v>
      </c>
      <c r="AK26" s="20">
        <v>2236</v>
      </c>
      <c r="AL26" s="11" t="s">
        <v>93</v>
      </c>
      <c r="AM26" s="11" t="s">
        <v>344</v>
      </c>
      <c r="AN26" s="11" t="s">
        <v>95</v>
      </c>
      <c r="AQ26" s="11" t="s">
        <v>322</v>
      </c>
      <c r="AR26" s="15" t="s">
        <v>97</v>
      </c>
      <c r="AS26" s="14" t="s">
        <v>345</v>
      </c>
      <c r="AT26" s="7" t="s">
        <v>217</v>
      </c>
      <c r="AU26" s="7" t="s">
        <v>346</v>
      </c>
      <c r="AV26" s="7" t="s">
        <v>140</v>
      </c>
      <c r="AW26" s="7" t="s">
        <v>121</v>
      </c>
      <c r="AX26" s="7" t="s">
        <v>346</v>
      </c>
      <c r="AY26" s="7" t="s">
        <v>140</v>
      </c>
      <c r="AZ26" s="7" t="s">
        <v>77</v>
      </c>
      <c r="BA26" s="7" t="s">
        <v>77</v>
      </c>
      <c r="BB26" s="17" t="s">
        <v>77</v>
      </c>
      <c r="BC26" s="29" t="s">
        <v>86</v>
      </c>
      <c r="BD26" s="29" t="s">
        <v>86</v>
      </c>
      <c r="BE26" s="17" t="s">
        <v>77</v>
      </c>
      <c r="BF26" s="29" t="s">
        <v>86</v>
      </c>
      <c r="BG26" s="29" t="s">
        <v>86</v>
      </c>
      <c r="BH26" s="92">
        <v>43417</v>
      </c>
      <c r="BI26" s="7" t="s">
        <v>332</v>
      </c>
      <c r="BJ26" s="7" t="s">
        <v>77</v>
      </c>
      <c r="BK26" s="7" t="s">
        <v>347</v>
      </c>
      <c r="BL26" s="142" t="s">
        <v>334</v>
      </c>
      <c r="BM26" s="142" t="s">
        <v>348</v>
      </c>
    </row>
    <row r="27" spans="1:66" ht="77.099999999999994" customHeight="1">
      <c r="A27" s="11">
        <v>24</v>
      </c>
      <c r="B27" s="12" t="s">
        <v>349</v>
      </c>
      <c r="C27" s="5" t="s">
        <v>319</v>
      </c>
      <c r="D27" s="4" t="s">
        <v>350</v>
      </c>
      <c r="F27" s="5" t="s">
        <v>321</v>
      </c>
      <c r="G27" s="5" t="s">
        <v>74</v>
      </c>
      <c r="H27" s="5" t="s">
        <v>322</v>
      </c>
      <c r="J27" s="5" t="s">
        <v>228</v>
      </c>
      <c r="K27" s="5" t="s">
        <v>77</v>
      </c>
      <c r="L27" s="5" t="s">
        <v>78</v>
      </c>
      <c r="M27" s="99">
        <v>44642</v>
      </c>
      <c r="N27" s="5" t="s">
        <v>351</v>
      </c>
      <c r="O27" s="5" t="s">
        <v>113</v>
      </c>
      <c r="P27" s="5" t="s">
        <v>352</v>
      </c>
      <c r="Q27" s="5" t="s">
        <v>82</v>
      </c>
      <c r="R27" s="6" t="s">
        <v>83</v>
      </c>
      <c r="S27" s="6" t="s">
        <v>209</v>
      </c>
      <c r="V27" s="6">
        <v>4326</v>
      </c>
      <c r="X27" s="25" t="s">
        <v>353</v>
      </c>
      <c r="Y27" s="94" t="s">
        <v>86</v>
      </c>
      <c r="Z27" s="94" t="s">
        <v>86</v>
      </c>
      <c r="AA27" s="94" t="s">
        <v>86</v>
      </c>
      <c r="AB27" s="94" t="s">
        <v>86</v>
      </c>
      <c r="AC27" s="6" t="s">
        <v>211</v>
      </c>
      <c r="AD27" s="81" t="s">
        <v>212</v>
      </c>
      <c r="AE27" s="81" t="s">
        <v>77</v>
      </c>
      <c r="AF27" s="81" t="s">
        <v>77</v>
      </c>
      <c r="AG27" s="81" t="s">
        <v>77</v>
      </c>
      <c r="AH27" s="81" t="s">
        <v>77</v>
      </c>
      <c r="AI27" s="11" t="s">
        <v>342</v>
      </c>
      <c r="AJ27" s="11" t="s">
        <v>343</v>
      </c>
      <c r="AK27" s="20">
        <v>2236</v>
      </c>
      <c r="AL27" s="11" t="s">
        <v>93</v>
      </c>
      <c r="AM27" s="11" t="str">
        <f>_xlfn.CONCAT(AU27,".sd")</f>
        <v>mdc_hospitals.sd</v>
      </c>
      <c r="AN27" s="11" t="s">
        <v>95</v>
      </c>
      <c r="AQ27" s="11" t="s">
        <v>322</v>
      </c>
      <c r="AR27" s="15" t="s">
        <v>97</v>
      </c>
      <c r="AS27" s="14" t="s">
        <v>354</v>
      </c>
      <c r="AT27" s="7" t="s">
        <v>217</v>
      </c>
      <c r="AU27" s="7" t="s">
        <v>355</v>
      </c>
      <c r="AV27" s="7" t="s">
        <v>140</v>
      </c>
      <c r="AW27" s="7" t="s">
        <v>121</v>
      </c>
      <c r="AX27" s="7" t="s">
        <v>355</v>
      </c>
      <c r="AY27" s="7" t="s">
        <v>140</v>
      </c>
      <c r="AZ27" s="7" t="s">
        <v>77</v>
      </c>
      <c r="BA27" s="7" t="s">
        <v>77</v>
      </c>
      <c r="BB27" s="17" t="s">
        <v>77</v>
      </c>
      <c r="BC27" s="29" t="s">
        <v>86</v>
      </c>
      <c r="BD27" s="29" t="s">
        <v>86</v>
      </c>
      <c r="BE27" s="17" t="s">
        <v>77</v>
      </c>
      <c r="BF27" s="29" t="s">
        <v>86</v>
      </c>
      <c r="BG27" s="29" t="s">
        <v>86</v>
      </c>
      <c r="BH27" s="92">
        <v>45028</v>
      </c>
      <c r="BI27" s="7" t="s">
        <v>332</v>
      </c>
      <c r="BJ27" s="7" t="s">
        <v>77</v>
      </c>
      <c r="BK27" s="7" t="s">
        <v>356</v>
      </c>
      <c r="BL27" s="142" t="s">
        <v>334</v>
      </c>
      <c r="BM27" s="142" t="s">
        <v>357</v>
      </c>
    </row>
    <row r="28" spans="1:66" ht="194.25">
      <c r="A28" s="11">
        <v>25</v>
      </c>
      <c r="B28" s="12" t="s">
        <v>358</v>
      </c>
      <c r="C28" s="5" t="s">
        <v>319</v>
      </c>
      <c r="D28" s="8" t="s">
        <v>359</v>
      </c>
      <c r="E28" s="8"/>
      <c r="F28" s="5" t="s">
        <v>321</v>
      </c>
      <c r="G28" s="5" t="s">
        <v>74</v>
      </c>
      <c r="H28" s="5" t="s">
        <v>322</v>
      </c>
      <c r="J28" s="5" t="s">
        <v>228</v>
      </c>
      <c r="K28" s="5" t="s">
        <v>77</v>
      </c>
      <c r="L28" s="5" t="s">
        <v>78</v>
      </c>
      <c r="M28" s="99">
        <v>43256</v>
      </c>
      <c r="N28" s="5" t="s">
        <v>360</v>
      </c>
      <c r="O28" s="5" t="s">
        <v>113</v>
      </c>
      <c r="P28" s="5" t="s">
        <v>361</v>
      </c>
      <c r="Q28" s="5" t="s">
        <v>82</v>
      </c>
      <c r="R28" s="6" t="s">
        <v>83</v>
      </c>
      <c r="S28" s="6" t="s">
        <v>209</v>
      </c>
      <c r="V28" s="6">
        <v>4326</v>
      </c>
      <c r="X28" s="25" t="s">
        <v>362</v>
      </c>
      <c r="Y28" s="94" t="s">
        <v>86</v>
      </c>
      <c r="Z28" s="94" t="s">
        <v>86</v>
      </c>
      <c r="AA28" s="94" t="s">
        <v>86</v>
      </c>
      <c r="AB28" s="94" t="s">
        <v>86</v>
      </c>
      <c r="AC28" s="6" t="s">
        <v>211</v>
      </c>
      <c r="AD28" s="81" t="s">
        <v>212</v>
      </c>
      <c r="AE28" s="81" t="s">
        <v>77</v>
      </c>
      <c r="AF28" s="81" t="s">
        <v>77</v>
      </c>
      <c r="AG28" s="81" t="s">
        <v>77</v>
      </c>
      <c r="AH28" s="81" t="s">
        <v>77</v>
      </c>
      <c r="AI28" s="11" t="s">
        <v>342</v>
      </c>
      <c r="AJ28" s="20" t="s">
        <v>343</v>
      </c>
      <c r="AK28" s="20">
        <v>2236</v>
      </c>
      <c r="AL28" s="11" t="s">
        <v>93</v>
      </c>
      <c r="AM28" s="11" t="s">
        <v>363</v>
      </c>
      <c r="AN28" s="11" t="s">
        <v>95</v>
      </c>
      <c r="AQ28" s="11" t="s">
        <v>322</v>
      </c>
      <c r="AR28" s="15" t="s">
        <v>97</v>
      </c>
      <c r="AS28" s="14" t="s">
        <v>364</v>
      </c>
      <c r="AT28" s="7" t="s">
        <v>217</v>
      </c>
      <c r="AU28" s="7" t="s">
        <v>365</v>
      </c>
      <c r="AV28" s="7" t="s">
        <v>140</v>
      </c>
      <c r="AW28" s="7" t="s">
        <v>121</v>
      </c>
      <c r="AX28" s="7" t="s">
        <v>365</v>
      </c>
      <c r="AY28" s="7" t="s">
        <v>140</v>
      </c>
      <c r="AZ28" s="7" t="s">
        <v>77</v>
      </c>
      <c r="BA28" s="7" t="s">
        <v>77</v>
      </c>
      <c r="BB28" s="17" t="s">
        <v>77</v>
      </c>
      <c r="BC28" s="29" t="s">
        <v>86</v>
      </c>
      <c r="BD28" s="29" t="s">
        <v>86</v>
      </c>
      <c r="BE28" s="17" t="s">
        <v>77</v>
      </c>
      <c r="BF28" s="29" t="s">
        <v>86</v>
      </c>
      <c r="BG28" s="29" t="s">
        <v>86</v>
      </c>
      <c r="BH28" s="92">
        <v>43417</v>
      </c>
      <c r="BI28" s="7" t="s">
        <v>332</v>
      </c>
      <c r="BJ28" s="7" t="s">
        <v>77</v>
      </c>
      <c r="BK28" s="7" t="s">
        <v>366</v>
      </c>
      <c r="BL28" s="142" t="s">
        <v>334</v>
      </c>
      <c r="BM28" s="142" t="s">
        <v>357</v>
      </c>
    </row>
    <row r="29" spans="1:66" ht="90" customHeight="1">
      <c r="A29" s="11">
        <v>26</v>
      </c>
      <c r="B29" s="12" t="s">
        <v>367</v>
      </c>
      <c r="C29" s="5" t="s">
        <v>368</v>
      </c>
      <c r="D29" s="8" t="s">
        <v>369</v>
      </c>
      <c r="E29" s="8"/>
      <c r="F29" s="5" t="s">
        <v>321</v>
      </c>
      <c r="G29" s="5" t="s">
        <v>74</v>
      </c>
      <c r="H29" s="5" t="s">
        <v>322</v>
      </c>
      <c r="J29" s="5" t="s">
        <v>228</v>
      </c>
      <c r="K29" s="5" t="s">
        <v>77</v>
      </c>
      <c r="L29" s="5" t="s">
        <v>78</v>
      </c>
      <c r="M29" s="99">
        <v>43256</v>
      </c>
      <c r="N29" s="5" t="s">
        <v>370</v>
      </c>
      <c r="O29" s="5" t="s">
        <v>113</v>
      </c>
      <c r="P29" s="5" t="s">
        <v>371</v>
      </c>
      <c r="Q29" s="5" t="s">
        <v>82</v>
      </c>
      <c r="R29" s="6" t="s">
        <v>83</v>
      </c>
      <c r="S29" s="6" t="s">
        <v>209</v>
      </c>
      <c r="V29" s="6">
        <v>4326</v>
      </c>
      <c r="X29" s="25" t="s">
        <v>372</v>
      </c>
      <c r="Y29" s="94" t="s">
        <v>86</v>
      </c>
      <c r="Z29" s="94" t="s">
        <v>86</v>
      </c>
      <c r="AA29" s="94" t="s">
        <v>86</v>
      </c>
      <c r="AB29" s="94" t="s">
        <v>86</v>
      </c>
      <c r="AC29" s="6" t="s">
        <v>211</v>
      </c>
      <c r="AD29" s="81" t="s">
        <v>212</v>
      </c>
      <c r="AE29" s="81" t="s">
        <v>77</v>
      </c>
      <c r="AF29" s="81" t="s">
        <v>77</v>
      </c>
      <c r="AG29" s="81" t="s">
        <v>77</v>
      </c>
      <c r="AH29" s="81" t="s">
        <v>77</v>
      </c>
      <c r="AI29" s="11" t="s">
        <v>342</v>
      </c>
      <c r="AJ29" s="20" t="s">
        <v>343</v>
      </c>
      <c r="AK29" s="20">
        <v>2236</v>
      </c>
      <c r="AL29" s="11" t="s">
        <v>93</v>
      </c>
      <c r="AM29" s="11" t="s">
        <v>373</v>
      </c>
      <c r="AN29" s="11" t="s">
        <v>95</v>
      </c>
      <c r="AO29" s="117"/>
      <c r="AQ29" s="11" t="s">
        <v>322</v>
      </c>
      <c r="AR29" s="15" t="s">
        <v>97</v>
      </c>
      <c r="AS29" s="14" t="s">
        <v>374</v>
      </c>
      <c r="AT29" s="7" t="s">
        <v>217</v>
      </c>
      <c r="AU29" s="7" t="s">
        <v>375</v>
      </c>
      <c r="AV29" s="7" t="s">
        <v>140</v>
      </c>
      <c r="AW29" s="7" t="s">
        <v>121</v>
      </c>
      <c r="AX29" s="7" t="s">
        <v>375</v>
      </c>
      <c r="AY29" s="7" t="s">
        <v>140</v>
      </c>
      <c r="AZ29" s="7" t="s">
        <v>77</v>
      </c>
      <c r="BA29" s="7" t="s">
        <v>77</v>
      </c>
      <c r="BB29" s="17" t="s">
        <v>77</v>
      </c>
      <c r="BC29" s="29" t="s">
        <v>86</v>
      </c>
      <c r="BD29" s="29" t="s">
        <v>86</v>
      </c>
      <c r="BE29" s="17" t="s">
        <v>77</v>
      </c>
      <c r="BF29" s="29" t="s">
        <v>86</v>
      </c>
      <c r="BG29" s="29" t="s">
        <v>86</v>
      </c>
      <c r="BH29" s="92">
        <v>45021</v>
      </c>
      <c r="BI29" s="7" t="s">
        <v>376</v>
      </c>
      <c r="BJ29" s="7" t="s">
        <v>77</v>
      </c>
      <c r="BK29" s="7" t="s">
        <v>377</v>
      </c>
      <c r="BL29" s="142" t="s">
        <v>334</v>
      </c>
      <c r="BM29" s="142" t="s">
        <v>378</v>
      </c>
    </row>
    <row r="30" spans="1:66" ht="80.25" customHeight="1">
      <c r="A30" s="11">
        <v>27</v>
      </c>
      <c r="B30" s="12" t="s">
        <v>379</v>
      </c>
      <c r="C30" s="5" t="s">
        <v>319</v>
      </c>
      <c r="D30" s="8" t="s">
        <v>380</v>
      </c>
      <c r="E30" s="8"/>
      <c r="F30" s="5" t="s">
        <v>321</v>
      </c>
      <c r="G30" s="5" t="s">
        <v>74</v>
      </c>
      <c r="H30" s="5" t="s">
        <v>322</v>
      </c>
      <c r="J30" s="5" t="s">
        <v>228</v>
      </c>
      <c r="K30" s="5" t="s">
        <v>77</v>
      </c>
      <c r="L30" s="5" t="s">
        <v>78</v>
      </c>
      <c r="M30" s="99">
        <v>43256</v>
      </c>
      <c r="N30" s="5" t="s">
        <v>381</v>
      </c>
      <c r="O30" s="5" t="s">
        <v>113</v>
      </c>
      <c r="P30" s="5" t="s">
        <v>382</v>
      </c>
      <c r="Q30" s="5" t="s">
        <v>82</v>
      </c>
      <c r="R30" s="6" t="s">
        <v>83</v>
      </c>
      <c r="S30" s="6" t="s">
        <v>209</v>
      </c>
      <c r="V30" s="6">
        <v>4326</v>
      </c>
      <c r="X30" s="25" t="s">
        <v>383</v>
      </c>
      <c r="Y30" s="94" t="s">
        <v>86</v>
      </c>
      <c r="Z30" s="94" t="s">
        <v>86</v>
      </c>
      <c r="AA30" s="94" t="s">
        <v>86</v>
      </c>
      <c r="AB30" s="94" t="s">
        <v>86</v>
      </c>
      <c r="AC30" s="6" t="s">
        <v>211</v>
      </c>
      <c r="AD30" s="81" t="s">
        <v>212</v>
      </c>
      <c r="AE30" s="81" t="s">
        <v>77</v>
      </c>
      <c r="AF30" s="81" t="s">
        <v>77</v>
      </c>
      <c r="AG30" s="81" t="s">
        <v>77</v>
      </c>
      <c r="AH30" s="81" t="s">
        <v>77</v>
      </c>
      <c r="AJ30" s="20" t="s">
        <v>343</v>
      </c>
      <c r="AK30" s="20">
        <v>2236</v>
      </c>
      <c r="AM30" s="11" t="s">
        <v>384</v>
      </c>
      <c r="AN30" s="11" t="s">
        <v>95</v>
      </c>
      <c r="AO30" s="117" t="s">
        <v>385</v>
      </c>
      <c r="AQ30" s="11" t="s">
        <v>322</v>
      </c>
      <c r="AR30" s="15" t="s">
        <v>97</v>
      </c>
      <c r="AS30" s="14" t="s">
        <v>386</v>
      </c>
      <c r="AT30" s="7" t="s">
        <v>217</v>
      </c>
      <c r="AU30" s="7" t="s">
        <v>387</v>
      </c>
      <c r="AV30" s="7" t="s">
        <v>140</v>
      </c>
      <c r="AW30" s="7" t="s">
        <v>121</v>
      </c>
      <c r="AX30" s="7" t="s">
        <v>387</v>
      </c>
      <c r="AY30" s="7" t="s">
        <v>140</v>
      </c>
      <c r="AZ30" s="7" t="s">
        <v>77</v>
      </c>
      <c r="BA30" s="7" t="s">
        <v>77</v>
      </c>
      <c r="BB30" s="17" t="s">
        <v>77</v>
      </c>
      <c r="BC30" s="29" t="s">
        <v>86</v>
      </c>
      <c r="BD30" s="29" t="s">
        <v>86</v>
      </c>
      <c r="BE30" s="17" t="s">
        <v>77</v>
      </c>
      <c r="BF30" s="29" t="s">
        <v>86</v>
      </c>
      <c r="BG30" s="29" t="s">
        <v>86</v>
      </c>
      <c r="BH30" s="92">
        <v>45021</v>
      </c>
      <c r="BI30" s="7" t="s">
        <v>388</v>
      </c>
      <c r="BJ30" s="7" t="s">
        <v>77</v>
      </c>
      <c r="BK30" s="7" t="s">
        <v>389</v>
      </c>
      <c r="BL30" s="142" t="s">
        <v>334</v>
      </c>
      <c r="BM30" s="142" t="s">
        <v>390</v>
      </c>
    </row>
    <row r="31" spans="1:66" ht="94.5" customHeight="1">
      <c r="A31" s="11">
        <v>28</v>
      </c>
      <c r="B31" s="12" t="s">
        <v>391</v>
      </c>
      <c r="C31" s="5" t="s">
        <v>392</v>
      </c>
      <c r="D31" s="8" t="s">
        <v>393</v>
      </c>
      <c r="E31" s="8"/>
      <c r="F31" s="5" t="s">
        <v>321</v>
      </c>
      <c r="G31" s="5" t="s">
        <v>74</v>
      </c>
      <c r="H31" s="5" t="s">
        <v>322</v>
      </c>
      <c r="J31" s="5" t="s">
        <v>228</v>
      </c>
      <c r="K31" s="5" t="s">
        <v>77</v>
      </c>
      <c r="L31" s="5" t="s">
        <v>78</v>
      </c>
      <c r="M31" s="99">
        <v>44321</v>
      </c>
      <c r="N31" s="5" t="s">
        <v>394</v>
      </c>
      <c r="O31" s="5" t="s">
        <v>113</v>
      </c>
      <c r="P31" s="5" t="s">
        <v>395</v>
      </c>
      <c r="Q31" s="5" t="s">
        <v>82</v>
      </c>
      <c r="R31" s="6" t="s">
        <v>83</v>
      </c>
      <c r="S31" s="6" t="s">
        <v>209</v>
      </c>
      <c r="V31" s="6">
        <v>4326</v>
      </c>
      <c r="X31" s="25" t="s">
        <v>396</v>
      </c>
      <c r="Y31" s="94" t="s">
        <v>86</v>
      </c>
      <c r="Z31" s="94" t="s">
        <v>86</v>
      </c>
      <c r="AA31" s="94" t="s">
        <v>86</v>
      </c>
      <c r="AB31" s="94" t="s">
        <v>86</v>
      </c>
      <c r="AC31" s="6" t="s">
        <v>211</v>
      </c>
      <c r="AD31" s="81" t="s">
        <v>212</v>
      </c>
      <c r="AE31" s="81" t="s">
        <v>77</v>
      </c>
      <c r="AF31" s="81" t="s">
        <v>77</v>
      </c>
      <c r="AG31" s="81" t="s">
        <v>77</v>
      </c>
      <c r="AH31" s="81" t="s">
        <v>77</v>
      </c>
      <c r="AI31" s="11" t="s">
        <v>342</v>
      </c>
      <c r="AJ31" s="20" t="s">
        <v>343</v>
      </c>
      <c r="AK31" s="20">
        <v>2236</v>
      </c>
      <c r="AL31" s="11" t="s">
        <v>93</v>
      </c>
      <c r="AM31" s="11" t="s">
        <v>397</v>
      </c>
      <c r="AN31" s="11" t="s">
        <v>95</v>
      </c>
      <c r="AO31" s="117"/>
      <c r="AQ31" s="11" t="s">
        <v>322</v>
      </c>
      <c r="AR31" s="15" t="s">
        <v>97</v>
      </c>
      <c r="AS31" s="14" t="s">
        <v>398</v>
      </c>
      <c r="AT31" s="7" t="s">
        <v>217</v>
      </c>
      <c r="AU31" s="7" t="s">
        <v>399</v>
      </c>
      <c r="AV31" s="7" t="s">
        <v>140</v>
      </c>
      <c r="AW31" s="7" t="s">
        <v>121</v>
      </c>
      <c r="AX31" s="7" t="s">
        <v>399</v>
      </c>
      <c r="AY31" s="7" t="s">
        <v>140</v>
      </c>
      <c r="AZ31" s="7" t="s">
        <v>77</v>
      </c>
      <c r="BA31" s="7" t="s">
        <v>77</v>
      </c>
      <c r="BB31" s="17" t="s">
        <v>77</v>
      </c>
      <c r="BC31" s="29" t="s">
        <v>86</v>
      </c>
      <c r="BD31" s="29" t="s">
        <v>86</v>
      </c>
      <c r="BE31" s="17" t="s">
        <v>77</v>
      </c>
      <c r="BF31" s="29" t="s">
        <v>86</v>
      </c>
      <c r="BG31" s="29" t="s">
        <v>86</v>
      </c>
      <c r="BH31" s="92">
        <v>45021</v>
      </c>
      <c r="BI31" s="7" t="s">
        <v>376</v>
      </c>
      <c r="BJ31" s="7" t="s">
        <v>77</v>
      </c>
      <c r="BK31" s="7" t="s">
        <v>400</v>
      </c>
      <c r="BL31" s="142" t="s">
        <v>334</v>
      </c>
      <c r="BM31" s="142" t="s">
        <v>357</v>
      </c>
    </row>
    <row r="32" spans="1:66" ht="87.6" customHeight="1">
      <c r="A32" s="11">
        <v>29</v>
      </c>
      <c r="B32" s="12" t="s">
        <v>401</v>
      </c>
      <c r="C32" s="5" t="s">
        <v>402</v>
      </c>
      <c r="D32" s="8" t="s">
        <v>403</v>
      </c>
      <c r="E32" s="8"/>
      <c r="F32" s="5" t="s">
        <v>321</v>
      </c>
      <c r="G32" s="5" t="s">
        <v>74</v>
      </c>
      <c r="H32" s="5" t="s">
        <v>322</v>
      </c>
      <c r="J32" s="5" t="s">
        <v>228</v>
      </c>
      <c r="K32" s="5" t="s">
        <v>77</v>
      </c>
      <c r="L32" s="5" t="s">
        <v>78</v>
      </c>
      <c r="M32" s="99">
        <v>43256</v>
      </c>
      <c r="N32" s="5" t="s">
        <v>404</v>
      </c>
      <c r="O32" s="5" t="s">
        <v>113</v>
      </c>
      <c r="P32" s="5" t="s">
        <v>405</v>
      </c>
      <c r="Q32" s="5" t="s">
        <v>82</v>
      </c>
      <c r="R32" s="6" t="s">
        <v>83</v>
      </c>
      <c r="S32" s="6" t="s">
        <v>209</v>
      </c>
      <c r="V32" s="6">
        <v>4326</v>
      </c>
      <c r="X32" s="25" t="s">
        <v>406</v>
      </c>
      <c r="Y32" s="94" t="s">
        <v>86</v>
      </c>
      <c r="Z32" s="94" t="s">
        <v>86</v>
      </c>
      <c r="AA32" s="94" t="s">
        <v>86</v>
      </c>
      <c r="AB32" s="94" t="s">
        <v>86</v>
      </c>
      <c r="AC32" s="6" t="s">
        <v>211</v>
      </c>
      <c r="AD32" s="81" t="s">
        <v>212</v>
      </c>
      <c r="AE32" s="81" t="s">
        <v>77</v>
      </c>
      <c r="AF32" s="81" t="s">
        <v>77</v>
      </c>
      <c r="AG32" s="81" t="s">
        <v>77</v>
      </c>
      <c r="AH32" s="81" t="s">
        <v>77</v>
      </c>
      <c r="AJ32" s="20" t="s">
        <v>343</v>
      </c>
      <c r="AK32" s="20">
        <v>2236</v>
      </c>
      <c r="AM32" s="11" t="s">
        <v>407</v>
      </c>
      <c r="AN32" s="11" t="s">
        <v>95</v>
      </c>
      <c r="AO32" s="117" t="s">
        <v>385</v>
      </c>
      <c r="AQ32" s="11" t="s">
        <v>322</v>
      </c>
      <c r="AR32" s="15" t="s">
        <v>97</v>
      </c>
      <c r="AS32" s="14" t="s">
        <v>408</v>
      </c>
      <c r="AT32" s="7" t="s">
        <v>217</v>
      </c>
      <c r="AU32" s="7" t="s">
        <v>409</v>
      </c>
      <c r="AV32" s="7" t="s">
        <v>140</v>
      </c>
      <c r="AW32" s="7" t="s">
        <v>121</v>
      </c>
      <c r="AX32" s="7" t="s">
        <v>409</v>
      </c>
      <c r="AY32" s="7" t="s">
        <v>140</v>
      </c>
      <c r="AZ32" s="7" t="s">
        <v>77</v>
      </c>
      <c r="BA32" s="7" t="s">
        <v>77</v>
      </c>
      <c r="BB32" s="17" t="s">
        <v>77</v>
      </c>
      <c r="BC32" s="29" t="s">
        <v>86</v>
      </c>
      <c r="BD32" s="29" t="s">
        <v>86</v>
      </c>
      <c r="BE32" s="17" t="s">
        <v>77</v>
      </c>
      <c r="BF32" s="29" t="s">
        <v>86</v>
      </c>
      <c r="BG32" s="29" t="s">
        <v>86</v>
      </c>
      <c r="BH32" s="92">
        <v>45021</v>
      </c>
      <c r="BI32" s="7" t="s">
        <v>376</v>
      </c>
      <c r="BJ32" s="7" t="s">
        <v>77</v>
      </c>
      <c r="BK32" s="7" t="s">
        <v>410</v>
      </c>
      <c r="BL32" s="142" t="s">
        <v>334</v>
      </c>
      <c r="BM32" s="142" t="s">
        <v>357</v>
      </c>
    </row>
    <row r="33" spans="1:66" ht="194.25">
      <c r="A33" s="11">
        <v>30</v>
      </c>
      <c r="B33" s="12" t="s">
        <v>411</v>
      </c>
      <c r="C33" s="5" t="s">
        <v>412</v>
      </c>
      <c r="D33" s="8" t="s">
        <v>413</v>
      </c>
      <c r="E33" s="8"/>
      <c r="F33" s="5" t="s">
        <v>321</v>
      </c>
      <c r="G33" s="5" t="s">
        <v>74</v>
      </c>
      <c r="H33" s="5" t="s">
        <v>322</v>
      </c>
      <c r="J33" s="5" t="s">
        <v>228</v>
      </c>
      <c r="K33" s="5" t="s">
        <v>77</v>
      </c>
      <c r="L33" s="5" t="s">
        <v>78</v>
      </c>
      <c r="M33" s="99">
        <v>43256</v>
      </c>
      <c r="N33" s="5" t="s">
        <v>414</v>
      </c>
      <c r="O33" s="5" t="s">
        <v>113</v>
      </c>
      <c r="P33" s="5" t="s">
        <v>415</v>
      </c>
      <c r="Q33" s="5" t="s">
        <v>82</v>
      </c>
      <c r="R33" s="6" t="s">
        <v>83</v>
      </c>
      <c r="S33" s="6" t="s">
        <v>209</v>
      </c>
      <c r="V33" s="6">
        <v>4326</v>
      </c>
      <c r="X33" s="25" t="s">
        <v>416</v>
      </c>
      <c r="Y33" s="94" t="s">
        <v>86</v>
      </c>
      <c r="Z33" s="94" t="s">
        <v>86</v>
      </c>
      <c r="AA33" s="94" t="s">
        <v>86</v>
      </c>
      <c r="AB33" s="94" t="s">
        <v>86</v>
      </c>
      <c r="AC33" s="6" t="s">
        <v>211</v>
      </c>
      <c r="AD33" s="81" t="s">
        <v>212</v>
      </c>
      <c r="AE33" s="81" t="s">
        <v>77</v>
      </c>
      <c r="AF33" s="81" t="s">
        <v>77</v>
      </c>
      <c r="AG33" s="81" t="s">
        <v>77</v>
      </c>
      <c r="AH33" s="81" t="s">
        <v>77</v>
      </c>
      <c r="AJ33" s="20" t="s">
        <v>343</v>
      </c>
      <c r="AK33" s="20">
        <v>2236</v>
      </c>
      <c r="AM33" s="11" t="str">
        <f>_xlfn.CONCAT(AU33,".sd")</f>
        <v>mdc_colleges.sd</v>
      </c>
      <c r="AN33" s="11" t="s">
        <v>95</v>
      </c>
      <c r="AO33" s="117" t="s">
        <v>385</v>
      </c>
      <c r="AQ33" s="11" t="s">
        <v>322</v>
      </c>
      <c r="AR33" s="15" t="s">
        <v>97</v>
      </c>
      <c r="AS33" s="14" t="s">
        <v>417</v>
      </c>
      <c r="AT33" s="7" t="s">
        <v>217</v>
      </c>
      <c r="AU33" s="7" t="s">
        <v>418</v>
      </c>
      <c r="AV33" s="7" t="s">
        <v>140</v>
      </c>
      <c r="AW33" s="7" t="s">
        <v>121</v>
      </c>
      <c r="AX33" s="7" t="s">
        <v>418</v>
      </c>
      <c r="AY33" s="7" t="s">
        <v>140</v>
      </c>
      <c r="AZ33" s="7" t="s">
        <v>77</v>
      </c>
      <c r="BA33" s="7" t="s">
        <v>77</v>
      </c>
      <c r="BB33" s="17" t="s">
        <v>77</v>
      </c>
      <c r="BC33" s="29" t="s">
        <v>86</v>
      </c>
      <c r="BD33" s="29" t="s">
        <v>86</v>
      </c>
      <c r="BE33" s="17" t="s">
        <v>77</v>
      </c>
      <c r="BF33" s="29" t="s">
        <v>86</v>
      </c>
      <c r="BG33" s="29" t="s">
        <v>86</v>
      </c>
      <c r="BH33" s="92">
        <v>45021</v>
      </c>
      <c r="BI33" s="7" t="s">
        <v>376</v>
      </c>
      <c r="BJ33" s="7" t="s">
        <v>77</v>
      </c>
      <c r="BK33" s="7" t="s">
        <v>419</v>
      </c>
      <c r="BL33" s="142" t="s">
        <v>334</v>
      </c>
      <c r="BM33" s="142" t="s">
        <v>357</v>
      </c>
    </row>
    <row r="34" spans="1:66" ht="84.6" customHeight="1">
      <c r="A34" s="11">
        <v>31</v>
      </c>
      <c r="B34" s="12" t="s">
        <v>420</v>
      </c>
      <c r="C34" s="5" t="s">
        <v>421</v>
      </c>
      <c r="D34" s="8" t="s">
        <v>422</v>
      </c>
      <c r="E34" s="8"/>
      <c r="F34" s="5" t="s">
        <v>321</v>
      </c>
      <c r="G34" s="5" t="s">
        <v>74</v>
      </c>
      <c r="H34" s="5" t="s">
        <v>322</v>
      </c>
      <c r="J34" s="5" t="s">
        <v>228</v>
      </c>
      <c r="K34" s="5" t="s">
        <v>77</v>
      </c>
      <c r="L34" s="5" t="s">
        <v>78</v>
      </c>
      <c r="M34" s="99">
        <v>36335</v>
      </c>
      <c r="N34" s="5" t="s">
        <v>423</v>
      </c>
      <c r="O34" s="5" t="s">
        <v>113</v>
      </c>
      <c r="P34" s="5" t="s">
        <v>424</v>
      </c>
      <c r="Q34" s="5" t="s">
        <v>82</v>
      </c>
      <c r="R34" s="6" t="s">
        <v>83</v>
      </c>
      <c r="S34" s="6" t="s">
        <v>209</v>
      </c>
      <c r="V34" s="6">
        <v>4326</v>
      </c>
      <c r="X34" s="25" t="s">
        <v>425</v>
      </c>
      <c r="Y34" s="94" t="s">
        <v>86</v>
      </c>
      <c r="Z34" s="94" t="s">
        <v>86</v>
      </c>
      <c r="AA34" s="94" t="s">
        <v>86</v>
      </c>
      <c r="AB34" s="94" t="s">
        <v>86</v>
      </c>
      <c r="AC34" s="6" t="s">
        <v>211</v>
      </c>
      <c r="AD34" s="81" t="s">
        <v>212</v>
      </c>
      <c r="AE34" s="81" t="s">
        <v>77</v>
      </c>
      <c r="AF34" s="81" t="s">
        <v>77</v>
      </c>
      <c r="AG34" s="81" t="s">
        <v>77</v>
      </c>
      <c r="AH34" s="81" t="s">
        <v>77</v>
      </c>
      <c r="AJ34" s="20" t="s">
        <v>343</v>
      </c>
      <c r="AK34" s="20">
        <v>2236</v>
      </c>
      <c r="AM34" s="11" t="s">
        <v>426</v>
      </c>
      <c r="AN34" s="11" t="s">
        <v>95</v>
      </c>
      <c r="AO34" s="117" t="s">
        <v>385</v>
      </c>
      <c r="AQ34" s="11" t="s">
        <v>322</v>
      </c>
      <c r="AR34" s="15" t="s">
        <v>97</v>
      </c>
      <c r="AS34" s="14" t="s">
        <v>427</v>
      </c>
      <c r="AT34" s="7" t="s">
        <v>217</v>
      </c>
      <c r="AU34" s="7" t="s">
        <v>428</v>
      </c>
      <c r="AV34" s="7" t="s">
        <v>140</v>
      </c>
      <c r="AW34" s="7" t="s">
        <v>121</v>
      </c>
      <c r="AX34" s="7" t="s">
        <v>428</v>
      </c>
      <c r="AY34" s="7" t="s">
        <v>140</v>
      </c>
      <c r="AZ34" s="7" t="s">
        <v>77</v>
      </c>
      <c r="BA34" s="7" t="s">
        <v>77</v>
      </c>
      <c r="BB34" s="17" t="s">
        <v>77</v>
      </c>
      <c r="BC34" s="29" t="s">
        <v>86</v>
      </c>
      <c r="BD34" s="29" t="s">
        <v>86</v>
      </c>
      <c r="BE34" s="17" t="s">
        <v>77</v>
      </c>
      <c r="BF34" s="29" t="s">
        <v>86</v>
      </c>
      <c r="BG34" s="29" t="s">
        <v>86</v>
      </c>
      <c r="BH34" s="92">
        <v>45028</v>
      </c>
      <c r="BI34" s="7" t="s">
        <v>376</v>
      </c>
      <c r="BJ34" s="7" t="s">
        <v>77</v>
      </c>
      <c r="BK34" s="7" t="s">
        <v>429</v>
      </c>
      <c r="BL34" s="142" t="s">
        <v>334</v>
      </c>
      <c r="BM34" s="142" t="s">
        <v>430</v>
      </c>
    </row>
    <row r="35" spans="1:66" ht="194.25">
      <c r="A35" s="11">
        <v>32</v>
      </c>
      <c r="B35" s="12" t="s">
        <v>431</v>
      </c>
      <c r="C35" s="5" t="s">
        <v>432</v>
      </c>
      <c r="D35" s="8" t="s">
        <v>433</v>
      </c>
      <c r="E35" s="8"/>
      <c r="F35" s="5" t="s">
        <v>321</v>
      </c>
      <c r="G35" s="5" t="s">
        <v>74</v>
      </c>
      <c r="H35" s="5" t="s">
        <v>322</v>
      </c>
      <c r="J35" s="5" t="s">
        <v>228</v>
      </c>
      <c r="K35" s="5" t="s">
        <v>77</v>
      </c>
      <c r="L35" s="5" t="s">
        <v>78</v>
      </c>
      <c r="M35" s="99">
        <v>35582</v>
      </c>
      <c r="N35" s="5" t="s">
        <v>434</v>
      </c>
      <c r="O35" s="5" t="s">
        <v>113</v>
      </c>
      <c r="P35" s="5" t="s">
        <v>435</v>
      </c>
      <c r="Q35" s="5" t="s">
        <v>82</v>
      </c>
      <c r="R35" s="6" t="s">
        <v>83</v>
      </c>
      <c r="S35" s="6" t="s">
        <v>209</v>
      </c>
      <c r="V35" s="6">
        <v>4326</v>
      </c>
      <c r="X35" s="25" t="s">
        <v>436</v>
      </c>
      <c r="Y35" s="94" t="s">
        <v>86</v>
      </c>
      <c r="Z35" s="94" t="s">
        <v>86</v>
      </c>
      <c r="AA35" s="94" t="s">
        <v>86</v>
      </c>
      <c r="AB35" s="94" t="s">
        <v>86</v>
      </c>
      <c r="AC35" s="6" t="s">
        <v>211</v>
      </c>
      <c r="AD35" s="81" t="s">
        <v>212</v>
      </c>
      <c r="AE35" s="81" t="s">
        <v>77</v>
      </c>
      <c r="AF35" s="81" t="s">
        <v>77</v>
      </c>
      <c r="AG35" s="81" t="s">
        <v>77</v>
      </c>
      <c r="AH35" s="81" t="s">
        <v>77</v>
      </c>
      <c r="AJ35" s="20" t="s">
        <v>343</v>
      </c>
      <c r="AK35" s="20">
        <v>2236</v>
      </c>
      <c r="AM35" s="11" t="s">
        <v>437</v>
      </c>
      <c r="AN35" s="11" t="s">
        <v>95</v>
      </c>
      <c r="AO35" s="11" t="s">
        <v>385</v>
      </c>
      <c r="AQ35" s="11" t="s">
        <v>322</v>
      </c>
      <c r="AR35" s="15" t="s">
        <v>97</v>
      </c>
      <c r="AS35" s="14" t="s">
        <v>438</v>
      </c>
      <c r="AT35" s="7" t="s">
        <v>217</v>
      </c>
      <c r="AU35" s="7" t="s">
        <v>439</v>
      </c>
      <c r="AV35" s="7" t="s">
        <v>140</v>
      </c>
      <c r="AW35" s="7" t="s">
        <v>121</v>
      </c>
      <c r="AX35" s="7" t="s">
        <v>439</v>
      </c>
      <c r="AY35" s="7" t="s">
        <v>140</v>
      </c>
      <c r="AZ35" s="7" t="s">
        <v>77</v>
      </c>
      <c r="BA35" s="7" t="s">
        <v>77</v>
      </c>
      <c r="BB35" s="17" t="s">
        <v>77</v>
      </c>
      <c r="BC35" s="29" t="s">
        <v>86</v>
      </c>
      <c r="BD35" s="29" t="s">
        <v>86</v>
      </c>
      <c r="BE35" s="17" t="s">
        <v>77</v>
      </c>
      <c r="BF35" s="29" t="s">
        <v>86</v>
      </c>
      <c r="BG35" s="29" t="s">
        <v>86</v>
      </c>
      <c r="BH35" s="92">
        <v>45021</v>
      </c>
      <c r="BI35" s="7" t="s">
        <v>440</v>
      </c>
      <c r="BJ35" s="7" t="s">
        <v>77</v>
      </c>
      <c r="BK35" s="7" t="s">
        <v>441</v>
      </c>
      <c r="BL35" s="142" t="s">
        <v>334</v>
      </c>
      <c r="BM35" s="142" t="s">
        <v>442</v>
      </c>
    </row>
    <row r="36" spans="1:66" ht="98.25" customHeight="1">
      <c r="A36" s="11">
        <v>33</v>
      </c>
      <c r="B36" s="12" t="s">
        <v>443</v>
      </c>
      <c r="C36" s="5" t="s">
        <v>319</v>
      </c>
      <c r="D36" s="4" t="s">
        <v>444</v>
      </c>
      <c r="E36" s="4"/>
      <c r="F36" s="5" t="s">
        <v>321</v>
      </c>
      <c r="G36" s="5" t="s">
        <v>74</v>
      </c>
      <c r="H36" s="5" t="s">
        <v>322</v>
      </c>
      <c r="J36" s="5" t="s">
        <v>228</v>
      </c>
      <c r="K36" s="5" t="s">
        <v>77</v>
      </c>
      <c r="L36" s="5" t="s">
        <v>78</v>
      </c>
      <c r="M36" s="99">
        <v>43460</v>
      </c>
      <c r="N36" s="88" t="s">
        <v>445</v>
      </c>
      <c r="O36" s="5" t="s">
        <v>113</v>
      </c>
      <c r="P36" s="5" t="s">
        <v>446</v>
      </c>
      <c r="Q36" s="5" t="s">
        <v>82</v>
      </c>
      <c r="R36" s="6" t="s">
        <v>83</v>
      </c>
      <c r="S36" s="6" t="s">
        <v>209</v>
      </c>
      <c r="V36" s="6">
        <v>4326</v>
      </c>
      <c r="X36" s="25" t="s">
        <v>447</v>
      </c>
      <c r="Y36" s="94" t="s">
        <v>86</v>
      </c>
      <c r="Z36" s="94" t="s">
        <v>86</v>
      </c>
      <c r="AA36" s="94" t="s">
        <v>86</v>
      </c>
      <c r="AB36" s="94" t="s">
        <v>86</v>
      </c>
      <c r="AC36" s="6" t="s">
        <v>87</v>
      </c>
      <c r="AD36" s="81" t="s">
        <v>448</v>
      </c>
      <c r="AE36" s="81" t="s">
        <v>77</v>
      </c>
      <c r="AF36" s="81" t="s">
        <v>77</v>
      </c>
      <c r="AG36" s="81" t="s">
        <v>77</v>
      </c>
      <c r="AH36" s="81" t="s">
        <v>77</v>
      </c>
      <c r="AI36" s="11" t="s">
        <v>342</v>
      </c>
      <c r="AJ36" s="20" t="s">
        <v>343</v>
      </c>
      <c r="AK36" s="20">
        <v>2236</v>
      </c>
      <c r="AL36" s="11" t="s">
        <v>93</v>
      </c>
      <c r="AM36" s="11" t="s">
        <v>449</v>
      </c>
      <c r="AN36" s="11" t="s">
        <v>95</v>
      </c>
      <c r="AQ36" s="11" t="s">
        <v>322</v>
      </c>
      <c r="AR36" s="15" t="s">
        <v>450</v>
      </c>
      <c r="AS36" s="18" t="s">
        <v>451</v>
      </c>
      <c r="AT36" s="7" t="s">
        <v>452</v>
      </c>
      <c r="AU36" s="7" t="s">
        <v>453</v>
      </c>
      <c r="AV36" s="7" t="s">
        <v>101</v>
      </c>
      <c r="AW36" s="7" t="s">
        <v>102</v>
      </c>
      <c r="AX36" s="7" t="s">
        <v>453</v>
      </c>
      <c r="AY36" s="7" t="s">
        <v>101</v>
      </c>
      <c r="AZ36" s="7" t="s">
        <v>77</v>
      </c>
      <c r="BA36" s="7" t="s">
        <v>77</v>
      </c>
      <c r="BB36" s="17" t="s">
        <v>77</v>
      </c>
      <c r="BC36" s="29" t="s">
        <v>86</v>
      </c>
      <c r="BD36" s="29" t="s">
        <v>86</v>
      </c>
      <c r="BE36" s="17" t="s">
        <v>454</v>
      </c>
      <c r="BF36" s="29" t="s">
        <v>86</v>
      </c>
      <c r="BG36" s="29" t="s">
        <v>86</v>
      </c>
      <c r="BH36" s="92">
        <v>45028</v>
      </c>
      <c r="BI36" s="7" t="s">
        <v>332</v>
      </c>
      <c r="BJ36" s="7" t="s">
        <v>77</v>
      </c>
      <c r="BK36" s="7" t="s">
        <v>455</v>
      </c>
      <c r="BL36" s="142" t="s">
        <v>456</v>
      </c>
      <c r="BM36" s="142" t="s">
        <v>430</v>
      </c>
    </row>
    <row r="37" spans="1:66" ht="98.25" customHeight="1">
      <c r="A37" s="11">
        <v>34</v>
      </c>
      <c r="B37" s="12" t="s">
        <v>457</v>
      </c>
      <c r="C37" s="5" t="s">
        <v>458</v>
      </c>
      <c r="D37" s="8" t="s">
        <v>459</v>
      </c>
      <c r="E37" s="4"/>
      <c r="F37" s="5" t="s">
        <v>321</v>
      </c>
      <c r="G37" s="5" t="s">
        <v>74</v>
      </c>
      <c r="H37" s="5" t="s">
        <v>460</v>
      </c>
      <c r="J37" s="5" t="s">
        <v>228</v>
      </c>
      <c r="K37" s="5" t="s">
        <v>77</v>
      </c>
      <c r="L37" s="5" t="s">
        <v>78</v>
      </c>
      <c r="M37" s="99">
        <v>43256</v>
      </c>
      <c r="N37" s="5" t="s">
        <v>461</v>
      </c>
      <c r="O37" s="5" t="s">
        <v>462</v>
      </c>
      <c r="P37" s="5" t="s">
        <v>463</v>
      </c>
      <c r="Q37" s="5" t="s">
        <v>82</v>
      </c>
      <c r="R37" s="6" t="s">
        <v>83</v>
      </c>
      <c r="S37" s="6" t="s">
        <v>209</v>
      </c>
      <c r="V37" s="6">
        <v>4326</v>
      </c>
      <c r="X37" s="25" t="s">
        <v>464</v>
      </c>
      <c r="Y37" s="94" t="s">
        <v>86</v>
      </c>
      <c r="Z37" s="94" t="s">
        <v>86</v>
      </c>
      <c r="AA37" s="94" t="s">
        <v>86</v>
      </c>
      <c r="AB37" s="94" t="s">
        <v>86</v>
      </c>
      <c r="AC37" s="6" t="s">
        <v>87</v>
      </c>
      <c r="AD37" s="81" t="s">
        <v>465</v>
      </c>
      <c r="AE37" s="81" t="s">
        <v>77</v>
      </c>
      <c r="AF37" s="81" t="s">
        <v>77</v>
      </c>
      <c r="AG37" s="81" t="s">
        <v>77</v>
      </c>
      <c r="AH37" s="81" t="s">
        <v>77</v>
      </c>
      <c r="AI37" s="11" t="s">
        <v>342</v>
      </c>
      <c r="AJ37" s="20" t="s">
        <v>328</v>
      </c>
      <c r="AK37" s="20">
        <v>2236</v>
      </c>
      <c r="AL37" s="11" t="s">
        <v>93</v>
      </c>
      <c r="AN37" s="11" t="s">
        <v>95</v>
      </c>
      <c r="AQ37" s="11" t="s">
        <v>460</v>
      </c>
      <c r="AR37" s="15" t="s">
        <v>450</v>
      </c>
      <c r="AS37" s="18" t="s">
        <v>466</v>
      </c>
      <c r="AT37" s="7" t="s">
        <v>467</v>
      </c>
      <c r="AU37" s="7" t="s">
        <v>468</v>
      </c>
      <c r="AV37" s="7" t="s">
        <v>101</v>
      </c>
      <c r="AW37" s="7" t="s">
        <v>102</v>
      </c>
      <c r="AX37" s="7" t="s">
        <v>468</v>
      </c>
      <c r="AY37" s="7" t="s">
        <v>101</v>
      </c>
      <c r="AZ37" s="7" t="s">
        <v>77</v>
      </c>
      <c r="BA37" s="7" t="s">
        <v>77</v>
      </c>
      <c r="BB37" s="17" t="s">
        <v>77</v>
      </c>
      <c r="BC37" s="29" t="s">
        <v>86</v>
      </c>
      <c r="BD37" s="29" t="s">
        <v>86</v>
      </c>
      <c r="BE37" s="17" t="s">
        <v>77</v>
      </c>
      <c r="BF37" s="29" t="s">
        <v>86</v>
      </c>
      <c r="BG37" s="29" t="s">
        <v>86</v>
      </c>
      <c r="BH37" s="92">
        <v>45028</v>
      </c>
      <c r="BI37" s="7" t="s">
        <v>469</v>
      </c>
      <c r="BJ37" s="7" t="s">
        <v>77</v>
      </c>
      <c r="BK37" s="7" t="s">
        <v>455</v>
      </c>
    </row>
    <row r="38" spans="1:66" ht="91.5" customHeight="1">
      <c r="A38" s="11">
        <v>35</v>
      </c>
      <c r="B38" s="12" t="s">
        <v>470</v>
      </c>
      <c r="C38" s="5" t="s">
        <v>319</v>
      </c>
      <c r="D38" s="8" t="s">
        <v>459</v>
      </c>
      <c r="E38" s="8"/>
      <c r="F38" s="5" t="s">
        <v>321</v>
      </c>
      <c r="G38" s="5" t="s">
        <v>74</v>
      </c>
      <c r="H38" s="5" t="s">
        <v>322</v>
      </c>
      <c r="J38" s="5" t="s">
        <v>228</v>
      </c>
      <c r="K38" s="5" t="s">
        <v>77</v>
      </c>
      <c r="L38" s="5" t="s">
        <v>78</v>
      </c>
      <c r="M38" s="99">
        <v>43256</v>
      </c>
      <c r="N38" s="5" t="s">
        <v>471</v>
      </c>
      <c r="O38" s="5" t="s">
        <v>462</v>
      </c>
      <c r="P38" s="5" t="s">
        <v>463</v>
      </c>
      <c r="Q38" s="5" t="s">
        <v>82</v>
      </c>
      <c r="R38" s="6" t="s">
        <v>83</v>
      </c>
      <c r="S38" s="6" t="s">
        <v>209</v>
      </c>
      <c r="V38" s="6">
        <v>4326</v>
      </c>
      <c r="X38" s="25" t="s">
        <v>464</v>
      </c>
      <c r="Y38" s="94" t="s">
        <v>86</v>
      </c>
      <c r="Z38" s="94" t="s">
        <v>86</v>
      </c>
      <c r="AA38" s="94" t="s">
        <v>86</v>
      </c>
      <c r="AB38" s="94" t="s">
        <v>86</v>
      </c>
      <c r="AC38" s="6" t="s">
        <v>211</v>
      </c>
      <c r="AD38" s="81" t="s">
        <v>472</v>
      </c>
      <c r="AE38" s="81" t="s">
        <v>77</v>
      </c>
      <c r="AF38" s="81" t="s">
        <v>77</v>
      </c>
      <c r="AG38" s="81" t="s">
        <v>77</v>
      </c>
      <c r="AH38" s="81" t="s">
        <v>77</v>
      </c>
      <c r="AI38" s="11" t="s">
        <v>473</v>
      </c>
      <c r="AJ38" s="20" t="s">
        <v>328</v>
      </c>
      <c r="AK38" s="20">
        <v>2236</v>
      </c>
      <c r="AM38" s="11" t="str">
        <f>_xlfn.CONCAT(AU38,".sd")</f>
        <v>mdc_commercial_property_point_view.sd</v>
      </c>
      <c r="AN38" s="11" t="s">
        <v>95</v>
      </c>
      <c r="AQ38" s="11" t="s">
        <v>322</v>
      </c>
      <c r="AR38" s="15" t="s">
        <v>450</v>
      </c>
      <c r="AS38" s="18" t="s">
        <v>474</v>
      </c>
      <c r="AT38" s="7" t="s">
        <v>452</v>
      </c>
      <c r="AU38" s="7" t="s">
        <v>475</v>
      </c>
      <c r="AV38" s="7" t="s">
        <v>101</v>
      </c>
      <c r="AW38" s="7" t="s">
        <v>102</v>
      </c>
      <c r="AX38" s="7" t="s">
        <v>475</v>
      </c>
      <c r="AY38" s="7" t="s">
        <v>101</v>
      </c>
      <c r="AZ38" s="7" t="s">
        <v>77</v>
      </c>
      <c r="BA38" s="7" t="s">
        <v>77</v>
      </c>
      <c r="BB38" s="17" t="s">
        <v>77</v>
      </c>
      <c r="BC38" s="29" t="s">
        <v>86</v>
      </c>
      <c r="BD38" s="29" t="s">
        <v>86</v>
      </c>
      <c r="BE38" s="17" t="s">
        <v>77</v>
      </c>
      <c r="BF38" s="29" t="s">
        <v>86</v>
      </c>
      <c r="BG38" s="29" t="s">
        <v>86</v>
      </c>
      <c r="BH38" s="92">
        <v>45021</v>
      </c>
      <c r="BI38" s="7" t="s">
        <v>332</v>
      </c>
      <c r="BJ38" s="7" t="s">
        <v>77</v>
      </c>
      <c r="BK38" s="7" t="s">
        <v>476</v>
      </c>
      <c r="BL38" s="142" t="s">
        <v>477</v>
      </c>
      <c r="BN38" s="142" t="s">
        <v>478</v>
      </c>
    </row>
    <row r="39" spans="1:66" ht="194.25">
      <c r="A39" s="11">
        <v>36</v>
      </c>
      <c r="B39" s="5" t="s">
        <v>479</v>
      </c>
      <c r="C39" s="5" t="s">
        <v>319</v>
      </c>
      <c r="D39" s="8" t="s">
        <v>480</v>
      </c>
      <c r="E39" s="8"/>
      <c r="F39" s="5" t="s">
        <v>321</v>
      </c>
      <c r="G39" s="5" t="s">
        <v>74</v>
      </c>
      <c r="H39" s="5" t="s">
        <v>322</v>
      </c>
      <c r="J39" s="5" t="s">
        <v>228</v>
      </c>
      <c r="K39" s="5" t="s">
        <v>77</v>
      </c>
      <c r="L39" s="5" t="s">
        <v>78</v>
      </c>
      <c r="M39" s="99">
        <v>43256</v>
      </c>
      <c r="N39" s="5" t="s">
        <v>481</v>
      </c>
      <c r="O39" s="5" t="s">
        <v>462</v>
      </c>
      <c r="P39" s="5" t="s">
        <v>482</v>
      </c>
      <c r="Q39" s="5" t="s">
        <v>82</v>
      </c>
      <c r="R39" s="6" t="s">
        <v>83</v>
      </c>
      <c r="S39" s="6" t="s">
        <v>483</v>
      </c>
      <c r="V39" s="6">
        <v>4326</v>
      </c>
      <c r="X39" s="25" t="s">
        <v>484</v>
      </c>
      <c r="Y39" s="94" t="s">
        <v>86</v>
      </c>
      <c r="Z39" s="94" t="s">
        <v>86</v>
      </c>
      <c r="AA39" s="94" t="s">
        <v>86</v>
      </c>
      <c r="AB39" s="94" t="s">
        <v>86</v>
      </c>
      <c r="AC39" s="6" t="s">
        <v>211</v>
      </c>
      <c r="AD39" s="81" t="s">
        <v>485</v>
      </c>
      <c r="AE39" s="81" t="s">
        <v>77</v>
      </c>
      <c r="AF39" s="81" t="s">
        <v>77</v>
      </c>
      <c r="AG39" s="81" t="s">
        <v>77</v>
      </c>
      <c r="AH39" s="81" t="s">
        <v>77</v>
      </c>
      <c r="AI39" s="11" t="s">
        <v>486</v>
      </c>
      <c r="AJ39" s="20" t="s">
        <v>343</v>
      </c>
      <c r="AK39" s="20">
        <v>2236</v>
      </c>
      <c r="AM39" s="11" t="s">
        <v>487</v>
      </c>
      <c r="AN39" s="11" t="s">
        <v>95</v>
      </c>
      <c r="AQ39" s="11" t="s">
        <v>322</v>
      </c>
      <c r="AR39" s="15" t="s">
        <v>97</v>
      </c>
      <c r="AS39" s="14" t="s">
        <v>488</v>
      </c>
      <c r="AT39" s="7" t="s">
        <v>217</v>
      </c>
      <c r="AU39" s="9" t="s">
        <v>489</v>
      </c>
      <c r="AV39" s="7" t="s">
        <v>140</v>
      </c>
      <c r="AW39" s="7" t="s">
        <v>121</v>
      </c>
      <c r="AX39" s="9" t="s">
        <v>489</v>
      </c>
      <c r="AY39" s="7" t="s">
        <v>140</v>
      </c>
      <c r="AZ39" s="7" t="s">
        <v>77</v>
      </c>
      <c r="BA39" s="7" t="s">
        <v>77</v>
      </c>
      <c r="BB39" s="17" t="s">
        <v>77</v>
      </c>
      <c r="BC39" s="29" t="s">
        <v>86</v>
      </c>
      <c r="BD39" s="29" t="s">
        <v>86</v>
      </c>
      <c r="BE39" s="17" t="s">
        <v>77</v>
      </c>
      <c r="BF39" s="29" t="s">
        <v>86</v>
      </c>
      <c r="BG39" s="29" t="s">
        <v>86</v>
      </c>
      <c r="BH39" s="93">
        <v>43417</v>
      </c>
      <c r="BI39" s="7" t="s">
        <v>376</v>
      </c>
      <c r="BJ39" s="7" t="s">
        <v>77</v>
      </c>
      <c r="BK39" s="7" t="s">
        <v>490</v>
      </c>
      <c r="BL39" s="142" t="s">
        <v>491</v>
      </c>
      <c r="BM39" s="142" t="s">
        <v>492</v>
      </c>
    </row>
    <row r="40" spans="1:66" ht="194.25">
      <c r="A40" s="11">
        <v>37</v>
      </c>
      <c r="B40" s="5" t="s">
        <v>493</v>
      </c>
      <c r="C40" s="5" t="s">
        <v>494</v>
      </c>
      <c r="D40" s="8" t="s">
        <v>495</v>
      </c>
      <c r="E40" s="8"/>
      <c r="F40" s="5" t="s">
        <v>321</v>
      </c>
      <c r="G40" s="5" t="s">
        <v>74</v>
      </c>
      <c r="H40" s="5" t="s">
        <v>322</v>
      </c>
      <c r="J40" s="5" t="s">
        <v>228</v>
      </c>
      <c r="K40" s="5" t="s">
        <v>77</v>
      </c>
      <c r="L40" s="5" t="s">
        <v>78</v>
      </c>
      <c r="M40" s="99">
        <v>43256</v>
      </c>
      <c r="N40" s="5" t="s">
        <v>496</v>
      </c>
      <c r="O40" s="5" t="s">
        <v>462</v>
      </c>
      <c r="P40" s="5" t="s">
        <v>497</v>
      </c>
      <c r="Q40" s="5" t="s">
        <v>82</v>
      </c>
      <c r="R40" s="6" t="s">
        <v>83</v>
      </c>
      <c r="S40" s="6" t="s">
        <v>209</v>
      </c>
      <c r="V40" s="6">
        <v>4326</v>
      </c>
      <c r="X40" s="25" t="s">
        <v>498</v>
      </c>
      <c r="Y40" s="94" t="s">
        <v>86</v>
      </c>
      <c r="Z40" s="94" t="s">
        <v>86</v>
      </c>
      <c r="AA40" s="94" t="s">
        <v>86</v>
      </c>
      <c r="AB40" s="94" t="s">
        <v>86</v>
      </c>
      <c r="AC40" s="6" t="s">
        <v>211</v>
      </c>
      <c r="AD40" s="81" t="s">
        <v>212</v>
      </c>
      <c r="AE40" s="81" t="s">
        <v>77</v>
      </c>
      <c r="AF40" s="81" t="s">
        <v>77</v>
      </c>
      <c r="AG40" s="81" t="s">
        <v>77</v>
      </c>
      <c r="AH40" s="81" t="s">
        <v>77</v>
      </c>
      <c r="AI40" s="11" t="s">
        <v>499</v>
      </c>
      <c r="AJ40" s="11" t="s">
        <v>343</v>
      </c>
      <c r="AK40" s="20">
        <v>2236</v>
      </c>
      <c r="AL40" s="11" t="s">
        <v>93</v>
      </c>
      <c r="AM40" s="11" t="str">
        <f>_xlfn.CONCAT(AU40,".sd")</f>
        <v>mdc_metrorail_stations.sd</v>
      </c>
      <c r="AN40" s="11" t="s">
        <v>95</v>
      </c>
      <c r="AQ40" s="11" t="s">
        <v>322</v>
      </c>
      <c r="AR40" s="15" t="s">
        <v>97</v>
      </c>
      <c r="AS40" s="14" t="s">
        <v>500</v>
      </c>
      <c r="AT40" s="7" t="s">
        <v>217</v>
      </c>
      <c r="AU40" s="9" t="s">
        <v>501</v>
      </c>
      <c r="AV40" s="7" t="s">
        <v>140</v>
      </c>
      <c r="AW40" s="7" t="s">
        <v>121</v>
      </c>
      <c r="AX40" s="9" t="s">
        <v>501</v>
      </c>
      <c r="AY40" s="7" t="s">
        <v>140</v>
      </c>
      <c r="AZ40" s="7" t="s">
        <v>77</v>
      </c>
      <c r="BA40" s="7" t="s">
        <v>77</v>
      </c>
      <c r="BB40" s="17" t="s">
        <v>77</v>
      </c>
      <c r="BC40" s="29" t="s">
        <v>86</v>
      </c>
      <c r="BD40" s="29" t="s">
        <v>86</v>
      </c>
      <c r="BE40" s="17" t="s">
        <v>77</v>
      </c>
      <c r="BF40" s="29" t="s">
        <v>86</v>
      </c>
      <c r="BG40" s="29" t="s">
        <v>86</v>
      </c>
      <c r="BH40" s="93">
        <v>43417</v>
      </c>
      <c r="BI40" s="7" t="s">
        <v>376</v>
      </c>
      <c r="BJ40" s="7" t="s">
        <v>77</v>
      </c>
      <c r="BK40" s="7" t="s">
        <v>502</v>
      </c>
      <c r="BL40" s="142" t="s">
        <v>503</v>
      </c>
    </row>
    <row r="41" spans="1:66" ht="194.25">
      <c r="A41" s="11">
        <v>38</v>
      </c>
      <c r="B41" s="5" t="s">
        <v>504</v>
      </c>
      <c r="C41" s="5" t="s">
        <v>319</v>
      </c>
      <c r="D41" s="8" t="s">
        <v>505</v>
      </c>
      <c r="E41" s="8"/>
      <c r="F41" s="5" t="s">
        <v>321</v>
      </c>
      <c r="G41" s="5" t="s">
        <v>74</v>
      </c>
      <c r="H41" s="5" t="s">
        <v>322</v>
      </c>
      <c r="J41" s="5" t="s">
        <v>228</v>
      </c>
      <c r="K41" s="5" t="s">
        <v>77</v>
      </c>
      <c r="L41" s="5" t="s">
        <v>78</v>
      </c>
      <c r="M41" s="99">
        <v>43256</v>
      </c>
      <c r="N41" s="5" t="s">
        <v>506</v>
      </c>
      <c r="O41" s="5" t="s">
        <v>462</v>
      </c>
      <c r="P41" s="5" t="s">
        <v>507</v>
      </c>
      <c r="Q41" s="5" t="s">
        <v>82</v>
      </c>
      <c r="R41" s="6" t="s">
        <v>83</v>
      </c>
      <c r="S41" s="6" t="s">
        <v>483</v>
      </c>
      <c r="V41" s="6">
        <v>4326</v>
      </c>
      <c r="X41" s="25" t="s">
        <v>508</v>
      </c>
      <c r="Y41" s="94" t="s">
        <v>86</v>
      </c>
      <c r="Z41" s="94" t="s">
        <v>86</v>
      </c>
      <c r="AA41" s="94" t="s">
        <v>86</v>
      </c>
      <c r="AB41" s="94" t="s">
        <v>86</v>
      </c>
      <c r="AC41" s="6" t="s">
        <v>211</v>
      </c>
      <c r="AD41" s="81" t="s">
        <v>485</v>
      </c>
      <c r="AE41" s="81" t="s">
        <v>77</v>
      </c>
      <c r="AF41" s="81" t="s">
        <v>77</v>
      </c>
      <c r="AG41" s="81" t="s">
        <v>77</v>
      </c>
      <c r="AH41" s="81" t="s">
        <v>77</v>
      </c>
      <c r="AI41" s="11" t="s">
        <v>486</v>
      </c>
      <c r="AJ41" s="11" t="s">
        <v>343</v>
      </c>
      <c r="AK41" s="20">
        <v>2236</v>
      </c>
      <c r="AM41" s="11" t="s">
        <v>509</v>
      </c>
      <c r="AN41" s="11" t="s">
        <v>95</v>
      </c>
      <c r="AQ41" s="11" t="s">
        <v>322</v>
      </c>
      <c r="AR41" s="15" t="s">
        <v>97</v>
      </c>
      <c r="AS41" s="14" t="s">
        <v>510</v>
      </c>
      <c r="AT41" s="7" t="s">
        <v>217</v>
      </c>
      <c r="AU41" s="9" t="s">
        <v>511</v>
      </c>
      <c r="AV41" s="7" t="s">
        <v>140</v>
      </c>
      <c r="AW41" s="7" t="s">
        <v>121</v>
      </c>
      <c r="AX41" s="9" t="s">
        <v>511</v>
      </c>
      <c r="AY41" s="7" t="s">
        <v>140</v>
      </c>
      <c r="AZ41" s="7" t="s">
        <v>77</v>
      </c>
      <c r="BA41" s="7" t="s">
        <v>77</v>
      </c>
      <c r="BB41" s="17" t="s">
        <v>77</v>
      </c>
      <c r="BC41" s="29" t="s">
        <v>86</v>
      </c>
      <c r="BD41" s="29" t="s">
        <v>86</v>
      </c>
      <c r="BE41" s="17" t="s">
        <v>77</v>
      </c>
      <c r="BF41" s="29" t="s">
        <v>86</v>
      </c>
      <c r="BG41" s="29" t="s">
        <v>86</v>
      </c>
      <c r="BH41" s="93">
        <v>43417</v>
      </c>
      <c r="BI41" s="7" t="s">
        <v>376</v>
      </c>
      <c r="BJ41" s="7" t="s">
        <v>77</v>
      </c>
      <c r="BK41" s="7" t="s">
        <v>490</v>
      </c>
      <c r="BL41" s="142" t="s">
        <v>491</v>
      </c>
      <c r="BM41" s="142" t="s">
        <v>357</v>
      </c>
    </row>
    <row r="42" spans="1:66" ht="194.25">
      <c r="A42" s="11">
        <v>39</v>
      </c>
      <c r="B42" s="5" t="s">
        <v>512</v>
      </c>
      <c r="C42" s="5" t="s">
        <v>319</v>
      </c>
      <c r="D42" s="8" t="s">
        <v>513</v>
      </c>
      <c r="E42" s="8"/>
      <c r="F42" s="5" t="s">
        <v>321</v>
      </c>
      <c r="G42" s="5" t="s">
        <v>74</v>
      </c>
      <c r="H42" s="5" t="s">
        <v>322</v>
      </c>
      <c r="J42" s="5" t="s">
        <v>228</v>
      </c>
      <c r="K42" s="5" t="s">
        <v>77</v>
      </c>
      <c r="L42" s="5" t="s">
        <v>78</v>
      </c>
      <c r="M42" s="99">
        <v>43256</v>
      </c>
      <c r="N42" s="5" t="s">
        <v>514</v>
      </c>
      <c r="O42" s="5" t="s">
        <v>462</v>
      </c>
      <c r="P42" s="5" t="s">
        <v>515</v>
      </c>
      <c r="Q42" s="5" t="s">
        <v>82</v>
      </c>
      <c r="R42" s="6" t="s">
        <v>83</v>
      </c>
      <c r="S42" s="6" t="s">
        <v>209</v>
      </c>
      <c r="V42" s="6">
        <v>4326</v>
      </c>
      <c r="X42" s="25" t="s">
        <v>516</v>
      </c>
      <c r="Y42" s="94" t="s">
        <v>86</v>
      </c>
      <c r="Z42" s="94" t="s">
        <v>86</v>
      </c>
      <c r="AA42" s="94" t="s">
        <v>86</v>
      </c>
      <c r="AB42" s="94" t="s">
        <v>86</v>
      </c>
      <c r="AC42" s="6" t="s">
        <v>211</v>
      </c>
      <c r="AD42" s="81" t="s">
        <v>212</v>
      </c>
      <c r="AE42" s="81" t="s">
        <v>77</v>
      </c>
      <c r="AF42" s="81" t="s">
        <v>77</v>
      </c>
      <c r="AG42" s="81" t="s">
        <v>77</v>
      </c>
      <c r="AH42" s="81" t="s">
        <v>77</v>
      </c>
      <c r="AI42" s="11" t="s">
        <v>486</v>
      </c>
      <c r="AJ42" s="11" t="s">
        <v>343</v>
      </c>
      <c r="AK42" s="20">
        <v>2236</v>
      </c>
      <c r="AM42" s="11" t="s">
        <v>517</v>
      </c>
      <c r="AN42" s="11" t="s">
        <v>95</v>
      </c>
      <c r="AQ42" s="11" t="s">
        <v>322</v>
      </c>
      <c r="AR42" s="15" t="s">
        <v>97</v>
      </c>
      <c r="AS42" s="14" t="s">
        <v>518</v>
      </c>
      <c r="AT42" s="7" t="s">
        <v>217</v>
      </c>
      <c r="AU42" s="9" t="s">
        <v>519</v>
      </c>
      <c r="AV42" s="7" t="s">
        <v>140</v>
      </c>
      <c r="AW42" s="7" t="s">
        <v>121</v>
      </c>
      <c r="AX42" s="9" t="s">
        <v>519</v>
      </c>
      <c r="AY42" s="7" t="s">
        <v>140</v>
      </c>
      <c r="AZ42" s="7" t="s">
        <v>77</v>
      </c>
      <c r="BA42" s="7" t="s">
        <v>77</v>
      </c>
      <c r="BB42" s="17" t="s">
        <v>77</v>
      </c>
      <c r="BC42" s="29" t="s">
        <v>86</v>
      </c>
      <c r="BD42" s="29" t="s">
        <v>86</v>
      </c>
      <c r="BE42" s="17" t="s">
        <v>77</v>
      </c>
      <c r="BF42" s="29" t="s">
        <v>86</v>
      </c>
      <c r="BG42" s="29" t="s">
        <v>86</v>
      </c>
      <c r="BH42" s="93">
        <v>43417</v>
      </c>
      <c r="BI42" s="7" t="s">
        <v>376</v>
      </c>
      <c r="BJ42" s="7" t="s">
        <v>77</v>
      </c>
      <c r="BK42" s="7" t="s">
        <v>520</v>
      </c>
      <c r="BL42" s="142" t="s">
        <v>503</v>
      </c>
      <c r="BM42" s="142" t="s">
        <v>357</v>
      </c>
    </row>
    <row r="43" spans="1:66" ht="194.25">
      <c r="A43" s="11">
        <v>40</v>
      </c>
      <c r="B43" s="5" t="s">
        <v>521</v>
      </c>
      <c r="C43" s="5" t="s">
        <v>522</v>
      </c>
      <c r="D43" s="4" t="s">
        <v>523</v>
      </c>
      <c r="E43" s="8"/>
      <c r="F43" s="5" t="s">
        <v>321</v>
      </c>
      <c r="G43" s="5" t="s">
        <v>74</v>
      </c>
      <c r="H43" s="5" t="s">
        <v>322</v>
      </c>
      <c r="J43" s="5" t="s">
        <v>228</v>
      </c>
      <c r="K43" s="5" t="s">
        <v>77</v>
      </c>
      <c r="L43" s="5" t="s">
        <v>78</v>
      </c>
      <c r="M43" s="99">
        <v>33604</v>
      </c>
      <c r="N43" s="5" t="s">
        <v>524</v>
      </c>
      <c r="O43" s="5" t="s">
        <v>462</v>
      </c>
      <c r="P43" s="5" t="s">
        <v>525</v>
      </c>
      <c r="Q43" s="5" t="s">
        <v>82</v>
      </c>
      <c r="R43" s="6" t="s">
        <v>83</v>
      </c>
      <c r="S43" s="6" t="s">
        <v>209</v>
      </c>
      <c r="V43" s="6">
        <v>4326</v>
      </c>
      <c r="X43" s="25" t="s">
        <v>526</v>
      </c>
      <c r="Y43" s="94" t="s">
        <v>86</v>
      </c>
      <c r="Z43" s="94" t="s">
        <v>86</v>
      </c>
      <c r="AA43" s="94" t="s">
        <v>86</v>
      </c>
      <c r="AB43" s="94" t="s">
        <v>86</v>
      </c>
      <c r="AC43" s="6" t="s">
        <v>211</v>
      </c>
      <c r="AD43" s="81" t="s">
        <v>527</v>
      </c>
      <c r="AE43" s="81" t="s">
        <v>77</v>
      </c>
      <c r="AF43" s="81" t="s">
        <v>77</v>
      </c>
      <c r="AG43" s="81" t="s">
        <v>77</v>
      </c>
      <c r="AH43" s="81" t="s">
        <v>77</v>
      </c>
      <c r="AI43" s="11" t="s">
        <v>499</v>
      </c>
      <c r="AJ43" s="20" t="s">
        <v>528</v>
      </c>
      <c r="AK43" s="20">
        <v>2236</v>
      </c>
      <c r="AL43" s="11" t="s">
        <v>93</v>
      </c>
      <c r="AM43" s="11" t="s">
        <v>529</v>
      </c>
      <c r="AN43" s="11" t="s">
        <v>95</v>
      </c>
      <c r="AQ43" s="11" t="s">
        <v>322</v>
      </c>
      <c r="AR43" s="15" t="s">
        <v>97</v>
      </c>
      <c r="AS43" s="18" t="s">
        <v>530</v>
      </c>
      <c r="AT43" s="7" t="s">
        <v>217</v>
      </c>
      <c r="AU43" s="9" t="s">
        <v>531</v>
      </c>
      <c r="AV43" s="7" t="s">
        <v>140</v>
      </c>
      <c r="AW43" s="7" t="s">
        <v>121</v>
      </c>
      <c r="AX43" s="9" t="s">
        <v>531</v>
      </c>
      <c r="AY43" s="7" t="s">
        <v>140</v>
      </c>
      <c r="AZ43" s="7" t="s">
        <v>77</v>
      </c>
      <c r="BA43" s="7" t="s">
        <v>77</v>
      </c>
      <c r="BB43" s="17" t="s">
        <v>77</v>
      </c>
      <c r="BC43" s="29" t="s">
        <v>86</v>
      </c>
      <c r="BD43" s="29" t="s">
        <v>86</v>
      </c>
      <c r="BE43" s="17" t="s">
        <v>77</v>
      </c>
      <c r="BF43" s="29" t="s">
        <v>86</v>
      </c>
      <c r="BG43" s="29" t="s">
        <v>86</v>
      </c>
      <c r="BH43" s="93">
        <v>44705</v>
      </c>
      <c r="BI43" s="7" t="s">
        <v>376</v>
      </c>
      <c r="BJ43" s="7" t="s">
        <v>77</v>
      </c>
      <c r="BK43" s="7" t="s">
        <v>532</v>
      </c>
      <c r="BL43" s="142" t="s">
        <v>503</v>
      </c>
      <c r="BM43" s="142" t="s">
        <v>357</v>
      </c>
    </row>
    <row r="44" spans="1:66" ht="194.25">
      <c r="A44" s="11">
        <v>41</v>
      </c>
      <c r="B44" s="5" t="s">
        <v>533</v>
      </c>
      <c r="C44" s="5" t="s">
        <v>534</v>
      </c>
      <c r="D44" s="8" t="s">
        <v>535</v>
      </c>
      <c r="E44" s="8"/>
      <c r="F44" s="5" t="s">
        <v>321</v>
      </c>
      <c r="G44" s="5" t="s">
        <v>74</v>
      </c>
      <c r="H44" s="5" t="s">
        <v>322</v>
      </c>
      <c r="J44" s="5" t="s">
        <v>228</v>
      </c>
      <c r="K44" s="5" t="s">
        <v>77</v>
      </c>
      <c r="L44" s="5" t="s">
        <v>78</v>
      </c>
      <c r="M44" s="99">
        <v>43257</v>
      </c>
      <c r="N44" s="5" t="s">
        <v>536</v>
      </c>
      <c r="O44" s="5" t="s">
        <v>462</v>
      </c>
      <c r="P44" s="5" t="s">
        <v>537</v>
      </c>
      <c r="Q44" s="5" t="s">
        <v>82</v>
      </c>
      <c r="R44" s="6" t="s">
        <v>83</v>
      </c>
      <c r="S44" s="6" t="s">
        <v>483</v>
      </c>
      <c r="V44" s="6">
        <v>4326</v>
      </c>
      <c r="X44" s="25" t="s">
        <v>538</v>
      </c>
      <c r="Y44" s="94" t="s">
        <v>86</v>
      </c>
      <c r="Z44" s="94" t="s">
        <v>86</v>
      </c>
      <c r="AA44" s="94" t="s">
        <v>86</v>
      </c>
      <c r="AB44" s="94" t="s">
        <v>86</v>
      </c>
      <c r="AC44" s="6" t="s">
        <v>211</v>
      </c>
      <c r="AD44" s="81" t="s">
        <v>212</v>
      </c>
      <c r="AE44" s="81" t="s">
        <v>77</v>
      </c>
      <c r="AF44" s="81" t="s">
        <v>539</v>
      </c>
      <c r="AG44" s="81" t="s">
        <v>77</v>
      </c>
      <c r="AH44" s="81" t="s">
        <v>77</v>
      </c>
      <c r="AI44" s="11" t="s">
        <v>486</v>
      </c>
      <c r="AJ44" s="11" t="s">
        <v>343</v>
      </c>
      <c r="AK44" s="20">
        <v>2236</v>
      </c>
      <c r="AM44" s="11" t="str">
        <f>_xlfn.CONCAT(AU44,".sd")</f>
        <v>mdc_bike_lanes.sd</v>
      </c>
      <c r="AN44" s="11" t="s">
        <v>95</v>
      </c>
      <c r="AQ44" s="11" t="s">
        <v>322</v>
      </c>
      <c r="AR44" s="15" t="s">
        <v>97</v>
      </c>
      <c r="AS44" s="18" t="s">
        <v>540</v>
      </c>
      <c r="AT44" s="7" t="s">
        <v>217</v>
      </c>
      <c r="AU44" s="9" t="s">
        <v>541</v>
      </c>
      <c r="AV44" s="7" t="s">
        <v>140</v>
      </c>
      <c r="AW44" s="7" t="s">
        <v>121</v>
      </c>
      <c r="AX44" s="9" t="s">
        <v>541</v>
      </c>
      <c r="AY44" s="7" t="s">
        <v>140</v>
      </c>
      <c r="AZ44" s="7" t="s">
        <v>77</v>
      </c>
      <c r="BA44" s="7" t="s">
        <v>77</v>
      </c>
      <c r="BB44" s="17" t="s">
        <v>77</v>
      </c>
      <c r="BC44" s="29" t="s">
        <v>86</v>
      </c>
      <c r="BD44" s="29" t="s">
        <v>86</v>
      </c>
      <c r="BE44" s="17" t="s">
        <v>77</v>
      </c>
      <c r="BF44" s="29" t="s">
        <v>86</v>
      </c>
      <c r="BG44" s="29" t="s">
        <v>86</v>
      </c>
      <c r="BH44" s="92">
        <v>45021</v>
      </c>
      <c r="BI44" s="7" t="s">
        <v>376</v>
      </c>
      <c r="BJ44" s="7" t="s">
        <v>77</v>
      </c>
      <c r="BK44" s="7" t="s">
        <v>542</v>
      </c>
      <c r="BL44" s="143" t="s">
        <v>543</v>
      </c>
      <c r="BM44" s="142" t="s">
        <v>544</v>
      </c>
    </row>
    <row r="45" spans="1:66" ht="226.5">
      <c r="A45" s="11">
        <v>42</v>
      </c>
      <c r="B45" s="5" t="s">
        <v>545</v>
      </c>
      <c r="C45" s="5" t="s">
        <v>546</v>
      </c>
      <c r="D45" s="8" t="s">
        <v>547</v>
      </c>
      <c r="E45" s="8"/>
      <c r="F45" s="5" t="s">
        <v>546</v>
      </c>
      <c r="G45" s="5" t="s">
        <v>74</v>
      </c>
      <c r="H45" s="5" t="s">
        <v>548</v>
      </c>
      <c r="J45" s="5" t="s">
        <v>111</v>
      </c>
      <c r="K45" s="5" t="s">
        <v>77</v>
      </c>
      <c r="L45" s="5" t="s">
        <v>78</v>
      </c>
      <c r="M45" s="99">
        <v>42937</v>
      </c>
      <c r="N45" s="5" t="s">
        <v>549</v>
      </c>
      <c r="O45" s="5" t="s">
        <v>462</v>
      </c>
      <c r="P45" s="5" t="s">
        <v>550</v>
      </c>
      <c r="Q45" s="5" t="s">
        <v>82</v>
      </c>
      <c r="R45" s="6" t="s">
        <v>83</v>
      </c>
      <c r="S45" s="6" t="s">
        <v>483</v>
      </c>
      <c r="V45" s="6">
        <v>4326</v>
      </c>
      <c r="X45" s="95" t="s">
        <v>551</v>
      </c>
      <c r="Y45" s="94" t="s">
        <v>86</v>
      </c>
      <c r="Z45" s="94" t="s">
        <v>86</v>
      </c>
      <c r="AA45" s="94" t="s">
        <v>86</v>
      </c>
      <c r="AB45" s="94" t="s">
        <v>86</v>
      </c>
      <c r="AC45" s="6" t="s">
        <v>211</v>
      </c>
      <c r="AD45" s="81" t="s">
        <v>485</v>
      </c>
      <c r="AE45" s="81" t="s">
        <v>77</v>
      </c>
      <c r="AF45" s="81" t="s">
        <v>77</v>
      </c>
      <c r="AG45" s="81" t="s">
        <v>77</v>
      </c>
      <c r="AH45" s="81" t="s">
        <v>77</v>
      </c>
      <c r="AI45" s="11" t="s">
        <v>499</v>
      </c>
      <c r="AJ45" s="20" t="s">
        <v>343</v>
      </c>
      <c r="AK45" s="20">
        <v>2236</v>
      </c>
      <c r="AL45" s="11" t="s">
        <v>93</v>
      </c>
      <c r="AN45" s="11" t="s">
        <v>95</v>
      </c>
      <c r="AR45" s="15" t="s">
        <v>97</v>
      </c>
      <c r="AS45" s="14" t="s">
        <v>552</v>
      </c>
      <c r="AT45" s="7" t="s">
        <v>217</v>
      </c>
      <c r="AU45" s="9" t="s">
        <v>553</v>
      </c>
      <c r="AV45" s="7" t="s">
        <v>140</v>
      </c>
      <c r="AW45" s="7" t="s">
        <v>121</v>
      </c>
      <c r="AX45" s="9" t="s">
        <v>553</v>
      </c>
      <c r="AY45" s="7" t="s">
        <v>140</v>
      </c>
      <c r="AZ45" s="7" t="s">
        <v>77</v>
      </c>
      <c r="BA45" s="7" t="s">
        <v>77</v>
      </c>
      <c r="BB45" s="17" t="s">
        <v>77</v>
      </c>
      <c r="BC45" s="29" t="s">
        <v>86</v>
      </c>
      <c r="BD45" s="29" t="s">
        <v>86</v>
      </c>
      <c r="BE45" s="17" t="s">
        <v>77</v>
      </c>
      <c r="BF45" s="29" t="s">
        <v>86</v>
      </c>
      <c r="BG45" s="29" t="s">
        <v>86</v>
      </c>
      <c r="BH45" s="93">
        <v>45025</v>
      </c>
      <c r="BI45" s="7" t="s">
        <v>469</v>
      </c>
      <c r="BJ45" s="7" t="s">
        <v>77</v>
      </c>
      <c r="BK45" s="7" t="s">
        <v>554</v>
      </c>
      <c r="BL45" s="142" t="s">
        <v>555</v>
      </c>
      <c r="BM45" s="142" t="s">
        <v>544</v>
      </c>
    </row>
    <row r="46" spans="1:66" ht="226.5">
      <c r="A46" s="11">
        <v>43</v>
      </c>
      <c r="B46" s="5" t="s">
        <v>556</v>
      </c>
      <c r="C46" s="5" t="s">
        <v>557</v>
      </c>
      <c r="D46" s="8" t="s">
        <v>558</v>
      </c>
      <c r="E46" s="8"/>
      <c r="F46" s="5" t="s">
        <v>557</v>
      </c>
      <c r="G46" s="5" t="s">
        <v>74</v>
      </c>
      <c r="H46" s="5" t="s">
        <v>559</v>
      </c>
      <c r="I46" s="5" t="s">
        <v>560</v>
      </c>
      <c r="J46" s="5" t="s">
        <v>76</v>
      </c>
      <c r="K46" s="5" t="s">
        <v>77</v>
      </c>
      <c r="L46" s="5" t="s">
        <v>78</v>
      </c>
      <c r="M46" s="99">
        <v>44126</v>
      </c>
      <c r="N46" s="5" t="s">
        <v>561</v>
      </c>
      <c r="O46" s="5" t="s">
        <v>462</v>
      </c>
      <c r="P46" s="5" t="s">
        <v>562</v>
      </c>
      <c r="Q46" s="5" t="s">
        <v>82</v>
      </c>
      <c r="R46" s="6" t="s">
        <v>83</v>
      </c>
      <c r="S46" s="6" t="s">
        <v>209</v>
      </c>
      <c r="V46" s="6">
        <v>4326</v>
      </c>
      <c r="X46" s="25"/>
      <c r="Y46" s="94" t="s">
        <v>86</v>
      </c>
      <c r="Z46" s="94" t="s">
        <v>86</v>
      </c>
      <c r="AA46" s="94" t="s">
        <v>86</v>
      </c>
      <c r="AB46" s="94" t="s">
        <v>86</v>
      </c>
      <c r="AC46" s="6" t="s">
        <v>211</v>
      </c>
      <c r="AD46" s="81" t="s">
        <v>563</v>
      </c>
      <c r="AE46" s="81" t="s">
        <v>77</v>
      </c>
      <c r="AF46" s="81" t="s">
        <v>77</v>
      </c>
      <c r="AG46" s="81" t="s">
        <v>77</v>
      </c>
      <c r="AH46" s="81" t="s">
        <v>77</v>
      </c>
      <c r="AI46" s="11" t="s">
        <v>564</v>
      </c>
      <c r="AJ46" s="20" t="s">
        <v>343</v>
      </c>
      <c r="AK46" s="20">
        <v>2236</v>
      </c>
      <c r="AM46" s="11" t="s">
        <v>565</v>
      </c>
      <c r="AN46" s="11" t="s">
        <v>95</v>
      </c>
      <c r="AR46" s="15" t="s">
        <v>97</v>
      </c>
      <c r="AS46" s="18" t="s">
        <v>566</v>
      </c>
      <c r="AT46" s="7" t="s">
        <v>217</v>
      </c>
      <c r="AU46" s="9" t="s">
        <v>567</v>
      </c>
      <c r="AV46" s="7" t="s">
        <v>140</v>
      </c>
      <c r="AW46" s="7" t="s">
        <v>121</v>
      </c>
      <c r="AX46" s="9" t="s">
        <v>567</v>
      </c>
      <c r="AY46" s="7" t="s">
        <v>140</v>
      </c>
      <c r="AZ46" s="7" t="s">
        <v>77</v>
      </c>
      <c r="BA46" s="7" t="s">
        <v>77</v>
      </c>
      <c r="BB46" s="17" t="s">
        <v>77</v>
      </c>
      <c r="BC46" s="29" t="s">
        <v>86</v>
      </c>
      <c r="BD46" s="29" t="s">
        <v>86</v>
      </c>
      <c r="BE46" s="17" t="s">
        <v>77</v>
      </c>
      <c r="BF46" s="29" t="s">
        <v>86</v>
      </c>
      <c r="BG46" s="29" t="s">
        <v>86</v>
      </c>
      <c r="BH46" s="93">
        <v>44760</v>
      </c>
      <c r="BI46" s="7" t="s">
        <v>332</v>
      </c>
      <c r="BJ46" s="7" t="s">
        <v>77</v>
      </c>
      <c r="BK46" s="7" t="s">
        <v>568</v>
      </c>
      <c r="BM46" s="142" t="s">
        <v>569</v>
      </c>
    </row>
    <row r="47" spans="1:66" ht="409.6">
      <c r="A47" s="11">
        <v>44</v>
      </c>
      <c r="B47" s="5" t="s">
        <v>570</v>
      </c>
      <c r="C47" s="5" t="s">
        <v>571</v>
      </c>
      <c r="D47" s="4" t="s">
        <v>572</v>
      </c>
      <c r="E47" s="8"/>
      <c r="F47" s="5" t="s">
        <v>573</v>
      </c>
      <c r="G47" s="5" t="s">
        <v>74</v>
      </c>
      <c r="J47" s="5" t="s">
        <v>574</v>
      </c>
      <c r="K47" s="5" t="s">
        <v>575</v>
      </c>
      <c r="L47" s="5" t="s">
        <v>78</v>
      </c>
      <c r="M47" s="99">
        <v>44126</v>
      </c>
      <c r="N47" s="5" t="s">
        <v>576</v>
      </c>
      <c r="O47" s="5" t="s">
        <v>462</v>
      </c>
      <c r="P47" s="5" t="s">
        <v>577</v>
      </c>
      <c r="Q47" s="5" t="s">
        <v>82</v>
      </c>
      <c r="R47" s="6" t="s">
        <v>83</v>
      </c>
      <c r="S47" s="6" t="s">
        <v>84</v>
      </c>
      <c r="V47" s="6">
        <v>4326</v>
      </c>
      <c r="X47" s="25"/>
      <c r="Y47" s="94" t="s">
        <v>86</v>
      </c>
      <c r="Z47" s="94" t="s">
        <v>86</v>
      </c>
      <c r="AA47" s="94" t="s">
        <v>86</v>
      </c>
      <c r="AB47" s="94" t="s">
        <v>86</v>
      </c>
      <c r="AC47" s="6" t="s">
        <v>87</v>
      </c>
      <c r="AD47" s="81" t="s">
        <v>578</v>
      </c>
      <c r="AE47" s="81" t="s">
        <v>579</v>
      </c>
      <c r="AF47" s="81" t="s">
        <v>580</v>
      </c>
      <c r="AG47" s="81" t="s">
        <v>77</v>
      </c>
      <c r="AH47" s="81" t="s">
        <v>77</v>
      </c>
      <c r="AI47" s="11" t="s">
        <v>581</v>
      </c>
      <c r="AJ47" s="20" t="s">
        <v>135</v>
      </c>
      <c r="AK47" s="20">
        <v>2236</v>
      </c>
      <c r="AM47" s="11" t="str">
        <f>_xlfn.CONCAT(AU47,".sd")</f>
        <v>fl_2018_svi_tract|SVI2018_FLORIDA_tract.sd</v>
      </c>
      <c r="AN47" s="11" t="s">
        <v>95</v>
      </c>
      <c r="AR47" s="7" t="s">
        <v>77</v>
      </c>
      <c r="AS47" s="18" t="s">
        <v>582</v>
      </c>
      <c r="AT47" s="7" t="s">
        <v>77</v>
      </c>
      <c r="AU47" s="7" t="s">
        <v>583</v>
      </c>
      <c r="AV47" s="7" t="s">
        <v>120</v>
      </c>
      <c r="AW47" s="7" t="s">
        <v>121</v>
      </c>
      <c r="AX47" s="7" t="s">
        <v>584</v>
      </c>
      <c r="AY47" s="7" t="s">
        <v>585</v>
      </c>
      <c r="AZ47" s="7" t="s">
        <v>77</v>
      </c>
      <c r="BA47" s="7" t="s">
        <v>77</v>
      </c>
      <c r="BB47" s="17" t="s">
        <v>77</v>
      </c>
      <c r="BC47" s="29" t="s">
        <v>86</v>
      </c>
      <c r="BD47" s="29" t="s">
        <v>86</v>
      </c>
      <c r="BE47" s="17" t="s">
        <v>77</v>
      </c>
      <c r="BF47" s="29" t="s">
        <v>86</v>
      </c>
      <c r="BG47" s="29" t="s">
        <v>86</v>
      </c>
      <c r="BH47" s="93">
        <v>44600</v>
      </c>
      <c r="BI47" s="7" t="s">
        <v>103</v>
      </c>
      <c r="BJ47" s="7" t="s">
        <v>77</v>
      </c>
      <c r="BM47" s="142" t="s">
        <v>586</v>
      </c>
    </row>
    <row r="48" spans="1:66" ht="409.6">
      <c r="A48" s="11">
        <v>45</v>
      </c>
      <c r="B48" s="5" t="s">
        <v>587</v>
      </c>
      <c r="C48" s="5" t="s">
        <v>571</v>
      </c>
      <c r="D48" s="4" t="s">
        <v>572</v>
      </c>
      <c r="E48" s="8"/>
      <c r="F48" s="5" t="s">
        <v>573</v>
      </c>
      <c r="G48" s="5" t="s">
        <v>74</v>
      </c>
      <c r="J48" s="5" t="s">
        <v>574</v>
      </c>
      <c r="K48" s="5" t="s">
        <v>159</v>
      </c>
      <c r="L48" s="5" t="s">
        <v>78</v>
      </c>
      <c r="M48" s="99">
        <v>44917</v>
      </c>
      <c r="N48" s="5" t="s">
        <v>576</v>
      </c>
      <c r="O48" s="5" t="s">
        <v>462</v>
      </c>
      <c r="P48" s="5" t="s">
        <v>577</v>
      </c>
      <c r="Q48" s="5" t="s">
        <v>82</v>
      </c>
      <c r="R48" s="6" t="s">
        <v>83</v>
      </c>
      <c r="S48" s="6" t="s">
        <v>84</v>
      </c>
      <c r="V48" s="6">
        <v>4326</v>
      </c>
      <c r="X48" s="25"/>
      <c r="Y48" s="94" t="s">
        <v>86</v>
      </c>
      <c r="Z48" s="94" t="s">
        <v>86</v>
      </c>
      <c r="AA48" s="94" t="s">
        <v>86</v>
      </c>
      <c r="AB48" s="94" t="s">
        <v>86</v>
      </c>
      <c r="AC48" s="6" t="s">
        <v>87</v>
      </c>
      <c r="AD48" s="81" t="s">
        <v>578</v>
      </c>
      <c r="AE48" s="81" t="s">
        <v>579</v>
      </c>
      <c r="AF48" s="81" t="s">
        <v>588</v>
      </c>
      <c r="AG48" s="81" t="s">
        <v>77</v>
      </c>
      <c r="AH48" s="81" t="s">
        <v>77</v>
      </c>
      <c r="AI48" s="11" t="s">
        <v>581</v>
      </c>
      <c r="AJ48" s="20" t="s">
        <v>135</v>
      </c>
      <c r="AK48" s="20">
        <v>2236</v>
      </c>
      <c r="AN48" s="11" t="s">
        <v>95</v>
      </c>
      <c r="AR48" s="7" t="s">
        <v>77</v>
      </c>
      <c r="AS48" s="18" t="s">
        <v>589</v>
      </c>
      <c r="AT48" s="7" t="s">
        <v>77</v>
      </c>
      <c r="AU48" s="7" t="s">
        <v>590</v>
      </c>
      <c r="AV48" s="7" t="s">
        <v>120</v>
      </c>
      <c r="AW48" s="7" t="s">
        <v>121</v>
      </c>
      <c r="AX48" s="7" t="s">
        <v>591</v>
      </c>
      <c r="AY48" s="7" t="s">
        <v>585</v>
      </c>
      <c r="AZ48" s="7" t="s">
        <v>77</v>
      </c>
      <c r="BA48" s="7" t="s">
        <v>77</v>
      </c>
      <c r="BB48" s="17" t="s">
        <v>77</v>
      </c>
      <c r="BC48" s="29" t="s">
        <v>86</v>
      </c>
      <c r="BD48" s="29" t="s">
        <v>86</v>
      </c>
      <c r="BE48" s="17" t="s">
        <v>77</v>
      </c>
      <c r="BF48" s="29" t="s">
        <v>86</v>
      </c>
      <c r="BG48" s="29" t="s">
        <v>86</v>
      </c>
      <c r="BH48" s="93">
        <v>44917</v>
      </c>
      <c r="BI48" s="7" t="s">
        <v>103</v>
      </c>
      <c r="BJ48" s="7" t="s">
        <v>77</v>
      </c>
    </row>
    <row r="49" spans="1:66" ht="409.6">
      <c r="A49" s="11">
        <v>46</v>
      </c>
      <c r="B49" s="5" t="s">
        <v>592</v>
      </c>
      <c r="C49" s="5" t="s">
        <v>571</v>
      </c>
      <c r="D49" s="4" t="s">
        <v>572</v>
      </c>
      <c r="E49" s="8"/>
      <c r="F49" s="5" t="s">
        <v>573</v>
      </c>
      <c r="G49" s="5" t="s">
        <v>74</v>
      </c>
      <c r="J49" s="5" t="s">
        <v>574</v>
      </c>
      <c r="K49" s="5" t="s">
        <v>263</v>
      </c>
      <c r="L49" s="5" t="s">
        <v>78</v>
      </c>
      <c r="M49" s="99">
        <v>44917</v>
      </c>
      <c r="N49" s="5" t="s">
        <v>576</v>
      </c>
      <c r="O49" s="5" t="s">
        <v>462</v>
      </c>
      <c r="P49" s="5" t="s">
        <v>593</v>
      </c>
      <c r="Q49" s="5" t="s">
        <v>82</v>
      </c>
      <c r="R49" s="6" t="s">
        <v>83</v>
      </c>
      <c r="S49" s="6" t="s">
        <v>84</v>
      </c>
      <c r="V49" s="6">
        <v>4326</v>
      </c>
      <c r="X49" s="25"/>
      <c r="Y49" s="94" t="s">
        <v>86</v>
      </c>
      <c r="Z49" s="94" t="s">
        <v>86</v>
      </c>
      <c r="AA49" s="94" t="s">
        <v>86</v>
      </c>
      <c r="AB49" s="94" t="s">
        <v>86</v>
      </c>
      <c r="AC49" s="6" t="s">
        <v>87</v>
      </c>
      <c r="AD49" s="81" t="s">
        <v>578</v>
      </c>
      <c r="AE49" s="81" t="s">
        <v>579</v>
      </c>
      <c r="AF49" s="81" t="s">
        <v>588</v>
      </c>
      <c r="AG49" s="81" t="s">
        <v>77</v>
      </c>
      <c r="AH49" s="81" t="s">
        <v>77</v>
      </c>
      <c r="AI49" s="11" t="s">
        <v>594</v>
      </c>
      <c r="AJ49" s="20" t="s">
        <v>135</v>
      </c>
      <c r="AK49" s="20">
        <v>2236</v>
      </c>
      <c r="AN49" s="11" t="s">
        <v>95</v>
      </c>
      <c r="AR49" s="7" t="s">
        <v>77</v>
      </c>
      <c r="AS49" s="18" t="s">
        <v>595</v>
      </c>
      <c r="AT49" s="7" t="s">
        <v>77</v>
      </c>
      <c r="AU49" s="7" t="s">
        <v>596</v>
      </c>
      <c r="AV49" s="7" t="s">
        <v>120</v>
      </c>
      <c r="AW49" s="7" t="s">
        <v>121</v>
      </c>
      <c r="AX49" s="7" t="s">
        <v>597</v>
      </c>
      <c r="AY49" s="7" t="s">
        <v>585</v>
      </c>
      <c r="AZ49" s="7" t="s">
        <v>77</v>
      </c>
      <c r="BA49" s="7" t="s">
        <v>77</v>
      </c>
      <c r="BB49" s="17" t="s">
        <v>77</v>
      </c>
      <c r="BC49" s="29" t="s">
        <v>86</v>
      </c>
      <c r="BD49" s="29" t="s">
        <v>86</v>
      </c>
      <c r="BE49" s="17" t="s">
        <v>77</v>
      </c>
      <c r="BF49" s="29" t="s">
        <v>86</v>
      </c>
      <c r="BG49" s="29" t="s">
        <v>86</v>
      </c>
      <c r="BH49" s="93">
        <v>44917</v>
      </c>
      <c r="BI49" s="7" t="s">
        <v>103</v>
      </c>
      <c r="BJ49" s="7" t="s">
        <v>77</v>
      </c>
    </row>
    <row r="50" spans="1:66" ht="226.5">
      <c r="A50" s="11">
        <v>47</v>
      </c>
      <c r="B50" s="49" t="s">
        <v>598</v>
      </c>
      <c r="C50" s="5" t="s">
        <v>599</v>
      </c>
      <c r="D50" s="8" t="s">
        <v>600</v>
      </c>
      <c r="E50" s="8"/>
      <c r="F50" s="5" t="s">
        <v>601</v>
      </c>
      <c r="G50" s="5" t="s">
        <v>74</v>
      </c>
      <c r="H50" s="5" t="s">
        <v>559</v>
      </c>
      <c r="I50" s="5" t="s">
        <v>560</v>
      </c>
      <c r="J50" s="5" t="s">
        <v>76</v>
      </c>
      <c r="K50" s="5" t="s">
        <v>77</v>
      </c>
      <c r="L50" s="5" t="s">
        <v>78</v>
      </c>
      <c r="M50" s="99">
        <v>44126</v>
      </c>
      <c r="N50" s="5" t="s">
        <v>602</v>
      </c>
      <c r="O50" s="5" t="s">
        <v>462</v>
      </c>
      <c r="P50" s="5" t="s">
        <v>603</v>
      </c>
      <c r="Q50" s="5" t="s">
        <v>82</v>
      </c>
      <c r="R50" s="6" t="s">
        <v>83</v>
      </c>
      <c r="S50" s="6" t="s">
        <v>209</v>
      </c>
      <c r="V50" s="6">
        <v>4326</v>
      </c>
      <c r="X50" s="25"/>
      <c r="Y50" s="94" t="s">
        <v>86</v>
      </c>
      <c r="Z50" s="94" t="s">
        <v>86</v>
      </c>
      <c r="AA50" s="94" t="s">
        <v>86</v>
      </c>
      <c r="AB50" s="94" t="s">
        <v>86</v>
      </c>
      <c r="AC50" s="6" t="s">
        <v>211</v>
      </c>
      <c r="AD50" s="81" t="s">
        <v>563</v>
      </c>
      <c r="AE50" s="81" t="s">
        <v>77</v>
      </c>
      <c r="AF50" s="81" t="s">
        <v>77</v>
      </c>
      <c r="AG50" s="81" t="s">
        <v>77</v>
      </c>
      <c r="AH50" s="81" t="s">
        <v>77</v>
      </c>
      <c r="AI50" s="11" t="s">
        <v>283</v>
      </c>
      <c r="AJ50" s="20" t="s">
        <v>343</v>
      </c>
      <c r="AK50" s="20">
        <v>2236</v>
      </c>
      <c r="AN50" s="11" t="s">
        <v>95</v>
      </c>
      <c r="AR50" s="15" t="s">
        <v>97</v>
      </c>
      <c r="AS50" s="14" t="s">
        <v>604</v>
      </c>
      <c r="AT50" s="7" t="s">
        <v>217</v>
      </c>
      <c r="AU50" s="7" t="s">
        <v>605</v>
      </c>
      <c r="AV50" s="7" t="s">
        <v>140</v>
      </c>
      <c r="AW50" s="7" t="s">
        <v>121</v>
      </c>
      <c r="AX50" s="7" t="s">
        <v>605</v>
      </c>
      <c r="AY50" s="7" t="s">
        <v>140</v>
      </c>
      <c r="AZ50" s="7" t="s">
        <v>77</v>
      </c>
      <c r="BA50" s="7" t="s">
        <v>77</v>
      </c>
      <c r="BB50" s="17" t="s">
        <v>77</v>
      </c>
      <c r="BC50" s="29" t="s">
        <v>86</v>
      </c>
      <c r="BD50" s="29" t="s">
        <v>86</v>
      </c>
      <c r="BE50" s="17" t="s">
        <v>77</v>
      </c>
      <c r="BF50" s="29" t="s">
        <v>86</v>
      </c>
      <c r="BG50" s="29" t="s">
        <v>86</v>
      </c>
      <c r="BH50" s="92">
        <v>44760</v>
      </c>
      <c r="BI50" s="7" t="s">
        <v>332</v>
      </c>
      <c r="BJ50" s="7" t="s">
        <v>77</v>
      </c>
      <c r="BK50" s="7" t="s">
        <v>568</v>
      </c>
    </row>
    <row r="51" spans="1:66" ht="226.5">
      <c r="A51" s="11">
        <v>48</v>
      </c>
      <c r="B51" s="49" t="s">
        <v>606</v>
      </c>
      <c r="C51" s="5" t="s">
        <v>599</v>
      </c>
      <c r="D51" s="8" t="s">
        <v>607</v>
      </c>
      <c r="E51" s="8"/>
      <c r="F51" s="5" t="s">
        <v>601</v>
      </c>
      <c r="G51" s="5" t="s">
        <v>74</v>
      </c>
      <c r="H51" s="5" t="s">
        <v>559</v>
      </c>
      <c r="I51" s="5" t="s">
        <v>560</v>
      </c>
      <c r="J51" s="5" t="s">
        <v>76</v>
      </c>
      <c r="K51" s="5" t="s">
        <v>77</v>
      </c>
      <c r="L51" s="5" t="s">
        <v>78</v>
      </c>
      <c r="M51" s="99">
        <v>44126</v>
      </c>
      <c r="N51" s="5" t="s">
        <v>608</v>
      </c>
      <c r="O51" s="5" t="s">
        <v>462</v>
      </c>
      <c r="P51" s="5" t="s">
        <v>609</v>
      </c>
      <c r="Q51" s="5" t="s">
        <v>82</v>
      </c>
      <c r="R51" s="6" t="s">
        <v>83</v>
      </c>
      <c r="S51" s="6" t="s">
        <v>209</v>
      </c>
      <c r="V51" s="6">
        <v>4326</v>
      </c>
      <c r="X51" s="25"/>
      <c r="Y51" s="94" t="s">
        <v>86</v>
      </c>
      <c r="Z51" s="94" t="s">
        <v>86</v>
      </c>
      <c r="AA51" s="94" t="s">
        <v>86</v>
      </c>
      <c r="AB51" s="94" t="s">
        <v>86</v>
      </c>
      <c r="AC51" s="6" t="s">
        <v>211</v>
      </c>
      <c r="AD51" s="81" t="s">
        <v>563</v>
      </c>
      <c r="AE51" s="81" t="s">
        <v>77</v>
      </c>
      <c r="AF51" s="81" t="s">
        <v>77</v>
      </c>
      <c r="AG51" s="81" t="s">
        <v>77</v>
      </c>
      <c r="AH51" s="81" t="s">
        <v>77</v>
      </c>
      <c r="AI51" s="11" t="s">
        <v>283</v>
      </c>
      <c r="AJ51" s="20" t="s">
        <v>343</v>
      </c>
      <c r="AK51" s="20">
        <v>2236</v>
      </c>
      <c r="AN51" s="11" t="s">
        <v>95</v>
      </c>
      <c r="AR51" s="15" t="s">
        <v>97</v>
      </c>
      <c r="AS51" s="14" t="s">
        <v>610</v>
      </c>
      <c r="AT51" s="7" t="s">
        <v>217</v>
      </c>
      <c r="AU51" s="7" t="s">
        <v>611</v>
      </c>
      <c r="AV51" s="7" t="s">
        <v>140</v>
      </c>
      <c r="AW51" s="7" t="s">
        <v>121</v>
      </c>
      <c r="AX51" s="7" t="s">
        <v>611</v>
      </c>
      <c r="AY51" s="7" t="s">
        <v>140</v>
      </c>
      <c r="AZ51" s="7" t="s">
        <v>77</v>
      </c>
      <c r="BA51" s="7" t="s">
        <v>77</v>
      </c>
      <c r="BB51" s="17" t="s">
        <v>77</v>
      </c>
      <c r="BC51" s="29" t="s">
        <v>86</v>
      </c>
      <c r="BD51" s="29" t="s">
        <v>86</v>
      </c>
      <c r="BE51" s="17" t="s">
        <v>77</v>
      </c>
      <c r="BF51" s="29" t="s">
        <v>86</v>
      </c>
      <c r="BG51" s="29" t="s">
        <v>86</v>
      </c>
      <c r="BH51" s="92">
        <v>44760</v>
      </c>
      <c r="BI51" s="7" t="s">
        <v>332</v>
      </c>
      <c r="BJ51" s="7" t="s">
        <v>77</v>
      </c>
      <c r="BK51" s="7" t="s">
        <v>568</v>
      </c>
    </row>
    <row r="52" spans="1:66" ht="226.5">
      <c r="A52" s="11">
        <v>49</v>
      </c>
      <c r="B52" s="49" t="s">
        <v>612</v>
      </c>
      <c r="C52" s="5" t="s">
        <v>599</v>
      </c>
      <c r="D52" s="8" t="s">
        <v>613</v>
      </c>
      <c r="E52" s="8"/>
      <c r="F52" s="5" t="s">
        <v>601</v>
      </c>
      <c r="G52" s="5" t="s">
        <v>74</v>
      </c>
      <c r="H52" s="5" t="s">
        <v>559</v>
      </c>
      <c r="I52" s="5" t="s">
        <v>560</v>
      </c>
      <c r="J52" s="5" t="s">
        <v>76</v>
      </c>
      <c r="K52" s="5" t="s">
        <v>77</v>
      </c>
      <c r="L52" s="5" t="s">
        <v>78</v>
      </c>
      <c r="M52" s="99">
        <v>44126</v>
      </c>
      <c r="N52" s="5" t="s">
        <v>614</v>
      </c>
      <c r="O52" s="5" t="s">
        <v>462</v>
      </c>
      <c r="P52" s="5" t="s">
        <v>615</v>
      </c>
      <c r="Q52" s="5" t="s">
        <v>82</v>
      </c>
      <c r="R52" s="6" t="s">
        <v>83</v>
      </c>
      <c r="S52" s="6" t="s">
        <v>209</v>
      </c>
      <c r="V52" s="6">
        <v>4326</v>
      </c>
      <c r="X52" s="25"/>
      <c r="Y52" s="94" t="s">
        <v>86</v>
      </c>
      <c r="Z52" s="94" t="s">
        <v>86</v>
      </c>
      <c r="AA52" s="94" t="s">
        <v>86</v>
      </c>
      <c r="AB52" s="94" t="s">
        <v>86</v>
      </c>
      <c r="AC52" s="6" t="s">
        <v>211</v>
      </c>
      <c r="AD52" s="81" t="s">
        <v>563</v>
      </c>
      <c r="AE52" s="81" t="s">
        <v>77</v>
      </c>
      <c r="AF52" s="81" t="s">
        <v>77</v>
      </c>
      <c r="AG52" s="81" t="s">
        <v>77</v>
      </c>
      <c r="AH52" s="81" t="s">
        <v>77</v>
      </c>
      <c r="AI52" s="11" t="s">
        <v>283</v>
      </c>
      <c r="AJ52" s="20" t="s">
        <v>343</v>
      </c>
      <c r="AK52" s="20">
        <v>2236</v>
      </c>
      <c r="AN52" s="11" t="s">
        <v>95</v>
      </c>
      <c r="AR52" s="15" t="s">
        <v>97</v>
      </c>
      <c r="AS52" s="14" t="s">
        <v>616</v>
      </c>
      <c r="AT52" s="7" t="s">
        <v>217</v>
      </c>
      <c r="AU52" s="7" t="s">
        <v>617</v>
      </c>
      <c r="AV52" s="7" t="s">
        <v>140</v>
      </c>
      <c r="AW52" s="7" t="s">
        <v>121</v>
      </c>
      <c r="AX52" s="7" t="s">
        <v>617</v>
      </c>
      <c r="AY52" s="7" t="s">
        <v>140</v>
      </c>
      <c r="AZ52" s="7" t="s">
        <v>77</v>
      </c>
      <c r="BA52" s="7" t="s">
        <v>77</v>
      </c>
      <c r="BB52" s="17" t="s">
        <v>77</v>
      </c>
      <c r="BC52" s="29" t="s">
        <v>86</v>
      </c>
      <c r="BD52" s="29" t="s">
        <v>86</v>
      </c>
      <c r="BE52" s="17" t="s">
        <v>77</v>
      </c>
      <c r="BF52" s="29" t="s">
        <v>86</v>
      </c>
      <c r="BG52" s="29" t="s">
        <v>86</v>
      </c>
      <c r="BH52" s="92">
        <v>44760</v>
      </c>
      <c r="BI52" s="7" t="s">
        <v>332</v>
      </c>
      <c r="BJ52" s="7" t="s">
        <v>77</v>
      </c>
      <c r="BK52" s="7" t="s">
        <v>568</v>
      </c>
    </row>
    <row r="53" spans="1:66" ht="96.75">
      <c r="A53" s="11">
        <v>50</v>
      </c>
      <c r="B53" s="49" t="s">
        <v>618</v>
      </c>
      <c r="C53" s="5" t="s">
        <v>619</v>
      </c>
      <c r="D53" s="4" t="s">
        <v>620</v>
      </c>
      <c r="E53" s="4"/>
      <c r="F53" s="5" t="s">
        <v>621</v>
      </c>
      <c r="G53" s="5" t="s">
        <v>74</v>
      </c>
      <c r="H53" s="5" t="s">
        <v>206</v>
      </c>
      <c r="J53" s="5" t="s">
        <v>111</v>
      </c>
      <c r="K53" s="5" t="s">
        <v>77</v>
      </c>
      <c r="L53" s="5" t="s">
        <v>78</v>
      </c>
      <c r="M53" s="99">
        <v>36945</v>
      </c>
      <c r="N53" s="5" t="s">
        <v>622</v>
      </c>
      <c r="O53" s="5" t="s">
        <v>462</v>
      </c>
      <c r="P53" s="5" t="s">
        <v>623</v>
      </c>
      <c r="Q53" s="5" t="s">
        <v>82</v>
      </c>
      <c r="R53" s="6" t="s">
        <v>83</v>
      </c>
      <c r="S53" s="6" t="s">
        <v>209</v>
      </c>
      <c r="V53" s="6">
        <v>4326</v>
      </c>
      <c r="X53" s="25"/>
      <c r="Y53" s="94" t="s">
        <v>86</v>
      </c>
      <c r="Z53" s="94" t="s">
        <v>86</v>
      </c>
      <c r="AA53" s="94" t="s">
        <v>86</v>
      </c>
      <c r="AB53" s="94" t="s">
        <v>86</v>
      </c>
      <c r="AC53" s="6" t="s">
        <v>211</v>
      </c>
      <c r="AD53" s="81" t="s">
        <v>212</v>
      </c>
      <c r="AE53" s="81" t="s">
        <v>624</v>
      </c>
      <c r="AF53" s="81" t="s">
        <v>625</v>
      </c>
      <c r="AG53" s="81" t="s">
        <v>77</v>
      </c>
      <c r="AH53" s="81" t="s">
        <v>77</v>
      </c>
      <c r="AI53" s="11" t="s">
        <v>215</v>
      </c>
      <c r="AJ53" s="20" t="s">
        <v>343</v>
      </c>
      <c r="AK53" s="20">
        <v>2236</v>
      </c>
      <c r="AN53" s="11" t="s">
        <v>95</v>
      </c>
      <c r="AR53" s="15" t="s">
        <v>97</v>
      </c>
      <c r="AS53" s="18" t="s">
        <v>626</v>
      </c>
      <c r="AT53" s="7" t="s">
        <v>217</v>
      </c>
      <c r="AU53" s="7" t="s">
        <v>627</v>
      </c>
      <c r="AV53" s="7" t="s">
        <v>140</v>
      </c>
      <c r="AW53" s="7" t="s">
        <v>121</v>
      </c>
      <c r="AX53" s="7" t="s">
        <v>627</v>
      </c>
      <c r="AY53" s="7" t="s">
        <v>140</v>
      </c>
      <c r="AZ53" s="7" t="s">
        <v>77</v>
      </c>
      <c r="BA53" s="7" t="s">
        <v>77</v>
      </c>
      <c r="BB53" s="17" t="s">
        <v>77</v>
      </c>
      <c r="BC53" s="29" t="s">
        <v>86</v>
      </c>
      <c r="BD53" s="29" t="s">
        <v>86</v>
      </c>
      <c r="BE53" s="17" t="s">
        <v>77</v>
      </c>
      <c r="BF53" s="29" t="s">
        <v>86</v>
      </c>
      <c r="BG53" s="29" t="s">
        <v>86</v>
      </c>
      <c r="BH53" s="92">
        <v>44749</v>
      </c>
      <c r="BI53" s="7" t="s">
        <v>219</v>
      </c>
      <c r="BJ53" s="7" t="s">
        <v>77</v>
      </c>
      <c r="BK53" s="7" t="s">
        <v>628</v>
      </c>
    </row>
    <row r="54" spans="1:66" ht="194.25">
      <c r="A54" s="11">
        <v>51</v>
      </c>
      <c r="B54" s="49" t="s">
        <v>629</v>
      </c>
      <c r="C54" s="5" t="s">
        <v>630</v>
      </c>
      <c r="D54" s="4" t="s">
        <v>631</v>
      </c>
      <c r="E54" s="4"/>
      <c r="F54" s="5" t="s">
        <v>321</v>
      </c>
      <c r="G54" s="5" t="s">
        <v>74</v>
      </c>
      <c r="H54" s="5" t="s">
        <v>322</v>
      </c>
      <c r="J54" s="5" t="s">
        <v>228</v>
      </c>
      <c r="K54" s="5" t="s">
        <v>77</v>
      </c>
      <c r="L54" s="5" t="s">
        <v>78</v>
      </c>
      <c r="M54" s="99">
        <v>43256</v>
      </c>
      <c r="N54" s="5" t="s">
        <v>632</v>
      </c>
      <c r="O54" s="5" t="s">
        <v>462</v>
      </c>
      <c r="P54" s="5" t="s">
        <v>633</v>
      </c>
      <c r="Q54" s="5" t="s">
        <v>82</v>
      </c>
      <c r="R54" s="6" t="s">
        <v>83</v>
      </c>
      <c r="S54" s="6" t="s">
        <v>209</v>
      </c>
      <c r="V54" s="6">
        <v>4326</v>
      </c>
      <c r="X54" s="25"/>
      <c r="Y54" s="94" t="s">
        <v>86</v>
      </c>
      <c r="Z54" s="94" t="s">
        <v>86</v>
      </c>
      <c r="AA54" s="94" t="s">
        <v>86</v>
      </c>
      <c r="AB54" s="94" t="s">
        <v>86</v>
      </c>
      <c r="AC54" s="6" t="s">
        <v>211</v>
      </c>
      <c r="AD54" s="81" t="s">
        <v>212</v>
      </c>
      <c r="AE54" s="81" t="s">
        <v>448</v>
      </c>
      <c r="AF54" s="81" t="s">
        <v>634</v>
      </c>
      <c r="AG54" s="81" t="s">
        <v>77</v>
      </c>
      <c r="AH54" s="81" t="s">
        <v>77</v>
      </c>
      <c r="AI54" s="11" t="s">
        <v>635</v>
      </c>
      <c r="AJ54" s="20" t="s">
        <v>343</v>
      </c>
      <c r="AK54" s="20">
        <v>2236</v>
      </c>
      <c r="AL54" s="11" t="s">
        <v>93</v>
      </c>
      <c r="AM54" s="11" t="s">
        <v>636</v>
      </c>
      <c r="AN54" s="11" t="s">
        <v>95</v>
      </c>
      <c r="AR54" s="15" t="s">
        <v>97</v>
      </c>
      <c r="AS54" s="18" t="s">
        <v>637</v>
      </c>
      <c r="AT54" s="7" t="s">
        <v>217</v>
      </c>
      <c r="AU54" s="7" t="s">
        <v>638</v>
      </c>
      <c r="AV54" s="7" t="s">
        <v>140</v>
      </c>
      <c r="AW54" s="7" t="s">
        <v>121</v>
      </c>
      <c r="AX54" s="7" t="s">
        <v>638</v>
      </c>
      <c r="AY54" s="7" t="s">
        <v>140</v>
      </c>
      <c r="AZ54" s="7" t="s">
        <v>77</v>
      </c>
      <c r="BA54" s="7" t="s">
        <v>77</v>
      </c>
      <c r="BB54" s="17" t="s">
        <v>77</v>
      </c>
      <c r="BC54" s="29" t="s">
        <v>86</v>
      </c>
      <c r="BD54" s="29" t="s">
        <v>86</v>
      </c>
      <c r="BE54" s="17" t="s">
        <v>77</v>
      </c>
      <c r="BF54" s="29" t="s">
        <v>86</v>
      </c>
      <c r="BG54" s="29" t="s">
        <v>86</v>
      </c>
      <c r="BH54" s="92">
        <v>43417</v>
      </c>
      <c r="BI54" s="7" t="s">
        <v>332</v>
      </c>
      <c r="BJ54" s="7" t="s">
        <v>77</v>
      </c>
      <c r="BK54" s="7" t="s">
        <v>639</v>
      </c>
    </row>
    <row r="55" spans="1:66" ht="194.25">
      <c r="A55" s="11">
        <v>52</v>
      </c>
      <c r="B55" s="49" t="s">
        <v>640</v>
      </c>
      <c r="C55" s="5" t="s">
        <v>641</v>
      </c>
      <c r="D55" s="4" t="s">
        <v>642</v>
      </c>
      <c r="F55" s="5" t="s">
        <v>321</v>
      </c>
      <c r="G55" s="5" t="s">
        <v>74</v>
      </c>
      <c r="H55" s="5" t="s">
        <v>322</v>
      </c>
      <c r="J55" s="5" t="s">
        <v>228</v>
      </c>
      <c r="K55" s="5" t="s">
        <v>77</v>
      </c>
      <c r="L55" s="5" t="s">
        <v>78</v>
      </c>
      <c r="M55" s="99">
        <v>43256</v>
      </c>
      <c r="N55" s="5" t="s">
        <v>643</v>
      </c>
      <c r="O55" s="5" t="s">
        <v>462</v>
      </c>
      <c r="P55" s="5" t="s">
        <v>644</v>
      </c>
      <c r="Q55" s="5" t="s">
        <v>82</v>
      </c>
      <c r="R55" s="6" t="s">
        <v>83</v>
      </c>
      <c r="S55" s="6" t="s">
        <v>84</v>
      </c>
      <c r="V55" s="6">
        <v>4326</v>
      </c>
      <c r="X55" s="25"/>
      <c r="Y55" s="94" t="s">
        <v>86</v>
      </c>
      <c r="Z55" s="94" t="s">
        <v>86</v>
      </c>
      <c r="AA55" s="94" t="s">
        <v>86</v>
      </c>
      <c r="AB55" s="94" t="s">
        <v>86</v>
      </c>
      <c r="AC55" s="6" t="s">
        <v>211</v>
      </c>
      <c r="AD55" s="81" t="s">
        <v>212</v>
      </c>
      <c r="AE55" s="81" t="s">
        <v>645</v>
      </c>
      <c r="AF55" s="81" t="s">
        <v>646</v>
      </c>
      <c r="AG55" s="81" t="s">
        <v>77</v>
      </c>
      <c r="AH55" s="81" t="s">
        <v>77</v>
      </c>
      <c r="AI55" s="11" t="s">
        <v>215</v>
      </c>
      <c r="AJ55" s="20" t="s">
        <v>92</v>
      </c>
      <c r="AK55" s="20">
        <v>2236</v>
      </c>
      <c r="AM55" s="11" t="s">
        <v>647</v>
      </c>
      <c r="AN55" s="11" t="s">
        <v>95</v>
      </c>
      <c r="AR55" s="15" t="s">
        <v>97</v>
      </c>
      <c r="AS55" s="18" t="s">
        <v>648</v>
      </c>
      <c r="AT55" s="7" t="s">
        <v>217</v>
      </c>
      <c r="AU55" s="7" t="s">
        <v>649</v>
      </c>
      <c r="AV55" s="7" t="s">
        <v>140</v>
      </c>
      <c r="AW55" s="7" t="s">
        <v>121</v>
      </c>
      <c r="AX55" s="7" t="s">
        <v>649</v>
      </c>
      <c r="AY55" s="7" t="s">
        <v>140</v>
      </c>
      <c r="AZ55" s="7" t="s">
        <v>77</v>
      </c>
      <c r="BA55" s="7" t="s">
        <v>77</v>
      </c>
      <c r="BB55" s="17" t="s">
        <v>77</v>
      </c>
      <c r="BC55" s="29" t="s">
        <v>86</v>
      </c>
      <c r="BD55" s="29" t="s">
        <v>86</v>
      </c>
      <c r="BE55" s="17" t="s">
        <v>77</v>
      </c>
      <c r="BF55" s="29" t="s">
        <v>86</v>
      </c>
      <c r="BG55" s="29" t="s">
        <v>86</v>
      </c>
      <c r="BH55" s="92">
        <v>45021</v>
      </c>
      <c r="BI55" s="7" t="s">
        <v>332</v>
      </c>
      <c r="BJ55" s="7" t="s">
        <v>77</v>
      </c>
      <c r="BK55" s="7" t="s">
        <v>650</v>
      </c>
      <c r="BM55" s="142" t="s">
        <v>357</v>
      </c>
    </row>
    <row r="56" spans="1:66" ht="194.25">
      <c r="A56" s="11">
        <v>53</v>
      </c>
      <c r="B56" s="12" t="s">
        <v>651</v>
      </c>
      <c r="C56" s="5" t="s">
        <v>652</v>
      </c>
      <c r="D56" s="4" t="s">
        <v>653</v>
      </c>
      <c r="E56" s="4"/>
      <c r="F56" s="5" t="s">
        <v>321</v>
      </c>
      <c r="G56" s="5" t="s">
        <v>74</v>
      </c>
      <c r="H56" s="5" t="s">
        <v>322</v>
      </c>
      <c r="J56" s="5" t="s">
        <v>228</v>
      </c>
      <c r="K56" s="5" t="s">
        <v>77</v>
      </c>
      <c r="L56" s="5" t="s">
        <v>78</v>
      </c>
      <c r="M56" s="99">
        <v>42109</v>
      </c>
      <c r="N56" s="5" t="s">
        <v>654</v>
      </c>
      <c r="O56" s="5" t="s">
        <v>462</v>
      </c>
      <c r="P56" s="5" t="s">
        <v>655</v>
      </c>
      <c r="Q56" s="5" t="s">
        <v>82</v>
      </c>
      <c r="R56" s="6" t="s">
        <v>83</v>
      </c>
      <c r="S56" s="6" t="s">
        <v>84</v>
      </c>
      <c r="V56" s="6">
        <v>4326</v>
      </c>
      <c r="X56" s="25"/>
      <c r="Y56" s="94" t="s">
        <v>86</v>
      </c>
      <c r="Z56" s="94" t="s">
        <v>86</v>
      </c>
      <c r="AA56" s="94" t="s">
        <v>86</v>
      </c>
      <c r="AB56" s="94" t="s">
        <v>86</v>
      </c>
      <c r="AC56" s="6" t="s">
        <v>211</v>
      </c>
      <c r="AD56" s="81" t="s">
        <v>656</v>
      </c>
      <c r="AE56" s="81" t="s">
        <v>657</v>
      </c>
      <c r="AF56" s="81" t="s">
        <v>658</v>
      </c>
      <c r="AG56" s="81" t="s">
        <v>77</v>
      </c>
      <c r="AH56" s="81" t="s">
        <v>77</v>
      </c>
      <c r="AI56" s="11" t="s">
        <v>659</v>
      </c>
      <c r="AJ56" s="20" t="s">
        <v>92</v>
      </c>
      <c r="AK56" s="20">
        <v>2236</v>
      </c>
      <c r="AL56" s="11" t="s">
        <v>93</v>
      </c>
      <c r="AM56" s="11" t="s">
        <v>660</v>
      </c>
      <c r="AN56" s="11" t="s">
        <v>95</v>
      </c>
      <c r="AR56" s="15" t="s">
        <v>661</v>
      </c>
      <c r="AS56" s="18" t="s">
        <v>662</v>
      </c>
      <c r="AT56" s="7" t="s">
        <v>663</v>
      </c>
      <c r="AU56" s="7" t="s">
        <v>664</v>
      </c>
      <c r="AV56" s="7" t="s">
        <v>140</v>
      </c>
      <c r="AW56" s="7" t="s">
        <v>121</v>
      </c>
      <c r="AX56" s="7" t="s">
        <v>664</v>
      </c>
      <c r="AY56" s="7" t="s">
        <v>140</v>
      </c>
      <c r="AZ56" s="7" t="s">
        <v>77</v>
      </c>
      <c r="BA56" s="7" t="s">
        <v>77</v>
      </c>
      <c r="BB56" s="17" t="s">
        <v>77</v>
      </c>
      <c r="BC56" s="29" t="s">
        <v>86</v>
      </c>
      <c r="BD56" s="29" t="s">
        <v>86</v>
      </c>
      <c r="BE56" s="17" t="s">
        <v>77</v>
      </c>
      <c r="BF56" s="29" t="s">
        <v>86</v>
      </c>
      <c r="BG56" s="29" t="s">
        <v>86</v>
      </c>
      <c r="BH56" s="92">
        <v>45021</v>
      </c>
      <c r="BI56" s="7" t="s">
        <v>665</v>
      </c>
      <c r="BJ56" s="7" t="s">
        <v>77</v>
      </c>
      <c r="BK56" s="7" t="s">
        <v>666</v>
      </c>
      <c r="BM56" s="142" t="s">
        <v>357</v>
      </c>
    </row>
    <row r="57" spans="1:66" ht="96.75">
      <c r="A57" s="11">
        <v>54</v>
      </c>
      <c r="B57" s="12" t="s">
        <v>667</v>
      </c>
      <c r="C57" s="5" t="s">
        <v>668</v>
      </c>
      <c r="D57" s="4" t="s">
        <v>669</v>
      </c>
      <c r="E57" s="4"/>
      <c r="F57" s="5" t="s">
        <v>670</v>
      </c>
      <c r="G57" s="5" t="s">
        <v>74</v>
      </c>
      <c r="H57" s="5" t="s">
        <v>671</v>
      </c>
      <c r="J57" s="5" t="s">
        <v>672</v>
      </c>
      <c r="K57" s="5" t="s">
        <v>77</v>
      </c>
      <c r="L57" s="5" t="s">
        <v>78</v>
      </c>
      <c r="M57" s="99">
        <v>44224</v>
      </c>
      <c r="N57" s="5" t="s">
        <v>673</v>
      </c>
      <c r="O57" s="5" t="s">
        <v>113</v>
      </c>
      <c r="P57" s="5" t="s">
        <v>674</v>
      </c>
      <c r="Q57" s="5" t="s">
        <v>82</v>
      </c>
      <c r="R57" s="6" t="s">
        <v>83</v>
      </c>
      <c r="S57" s="6" t="s">
        <v>483</v>
      </c>
      <c r="X57" s="25"/>
      <c r="Y57" s="94" t="s">
        <v>86</v>
      </c>
      <c r="Z57" s="94" t="s">
        <v>86</v>
      </c>
      <c r="AA57" s="94" t="s">
        <v>86</v>
      </c>
      <c r="AB57" s="94" t="s">
        <v>86</v>
      </c>
      <c r="AC57" s="6" t="s">
        <v>211</v>
      </c>
      <c r="AD57" s="81" t="s">
        <v>77</v>
      </c>
      <c r="AE57" s="81" t="s">
        <v>77</v>
      </c>
      <c r="AF57" s="81" t="s">
        <v>77</v>
      </c>
      <c r="AG57" s="81" t="s">
        <v>77</v>
      </c>
      <c r="AH57" s="81" t="s">
        <v>77</v>
      </c>
      <c r="AI57" s="11" t="s">
        <v>675</v>
      </c>
      <c r="AJ57" s="20" t="s">
        <v>77</v>
      </c>
      <c r="AK57" s="20">
        <v>2236</v>
      </c>
      <c r="AN57" s="11" t="s">
        <v>95</v>
      </c>
      <c r="AR57" s="15" t="s">
        <v>77</v>
      </c>
      <c r="AS57" s="7" t="s">
        <v>77</v>
      </c>
      <c r="AU57" s="7" t="s">
        <v>676</v>
      </c>
      <c r="AV57" s="7" t="s">
        <v>77</v>
      </c>
      <c r="AW57" s="7" t="s">
        <v>77</v>
      </c>
      <c r="AX57" s="7" t="s">
        <v>676</v>
      </c>
      <c r="AY57" s="7" t="s">
        <v>77</v>
      </c>
      <c r="AZ57" s="7" t="s">
        <v>77</v>
      </c>
      <c r="BA57" s="7" t="s">
        <v>77</v>
      </c>
      <c r="BB57" s="17" t="s">
        <v>77</v>
      </c>
      <c r="BC57" s="29" t="s">
        <v>86</v>
      </c>
      <c r="BD57" s="29" t="s">
        <v>86</v>
      </c>
      <c r="BE57" s="17" t="s">
        <v>77</v>
      </c>
      <c r="BF57" s="29" t="s">
        <v>86</v>
      </c>
      <c r="BG57" s="29" t="s">
        <v>86</v>
      </c>
      <c r="BH57" s="92">
        <v>44713</v>
      </c>
      <c r="BI57" s="7" t="s">
        <v>332</v>
      </c>
      <c r="BJ57" s="7" t="s">
        <v>77</v>
      </c>
      <c r="BK57" s="7" t="s">
        <v>677</v>
      </c>
      <c r="BN57" s="142" t="s">
        <v>70</v>
      </c>
    </row>
    <row r="58" spans="1:66" ht="194.25">
      <c r="A58" s="11">
        <v>55</v>
      </c>
      <c r="B58" s="12" t="s">
        <v>678</v>
      </c>
      <c r="C58" s="5" t="s">
        <v>321</v>
      </c>
      <c r="D58" s="4" t="s">
        <v>679</v>
      </c>
      <c r="E58" s="4"/>
      <c r="F58" s="5" t="s">
        <v>321</v>
      </c>
      <c r="G58" s="5" t="s">
        <v>74</v>
      </c>
      <c r="H58" s="5" t="s">
        <v>322</v>
      </c>
      <c r="J58" s="5" t="s">
        <v>319</v>
      </c>
      <c r="K58" s="5" t="s">
        <v>680</v>
      </c>
      <c r="L58" s="5" t="s">
        <v>229</v>
      </c>
      <c r="M58" s="99">
        <v>42965</v>
      </c>
      <c r="N58" s="5" t="s">
        <v>681</v>
      </c>
      <c r="O58" s="5" t="s">
        <v>113</v>
      </c>
      <c r="P58" s="5" t="s">
        <v>682</v>
      </c>
      <c r="Q58" s="5" t="s">
        <v>82</v>
      </c>
      <c r="R58" s="6" t="s">
        <v>233</v>
      </c>
      <c r="S58" s="6" t="s">
        <v>77</v>
      </c>
      <c r="T58" s="6" t="s">
        <v>683</v>
      </c>
      <c r="U58" s="6">
        <v>10</v>
      </c>
      <c r="V58" s="6">
        <v>2236</v>
      </c>
      <c r="W58" s="6" t="s">
        <v>684</v>
      </c>
      <c r="X58" s="25"/>
      <c r="Y58" s="94" t="s">
        <v>86</v>
      </c>
      <c r="Z58" s="94" t="s">
        <v>86</v>
      </c>
      <c r="AA58" s="94" t="s">
        <v>86</v>
      </c>
      <c r="AB58" s="94" t="s">
        <v>86</v>
      </c>
      <c r="AC58" s="6" t="s">
        <v>211</v>
      </c>
      <c r="AD58" s="81" t="s">
        <v>77</v>
      </c>
      <c r="AE58" s="81" t="s">
        <v>77</v>
      </c>
      <c r="AF58" s="81" t="s">
        <v>77</v>
      </c>
      <c r="AG58" s="81" t="s">
        <v>77</v>
      </c>
      <c r="AH58" s="81" t="s">
        <v>77</v>
      </c>
      <c r="AI58" s="11" t="s">
        <v>675</v>
      </c>
      <c r="AJ58" s="20" t="s">
        <v>237</v>
      </c>
      <c r="AK58" s="20">
        <v>2236</v>
      </c>
      <c r="AN58" s="11" t="s">
        <v>95</v>
      </c>
      <c r="AR58" s="15" t="s">
        <v>77</v>
      </c>
      <c r="AS58" s="18" t="s">
        <v>685</v>
      </c>
      <c r="AU58" s="7" t="s">
        <v>686</v>
      </c>
      <c r="AV58" s="7" t="s">
        <v>120</v>
      </c>
      <c r="AW58" s="7" t="s">
        <v>121</v>
      </c>
      <c r="AX58" s="7" t="s">
        <v>687</v>
      </c>
      <c r="AY58" s="7" t="s">
        <v>688</v>
      </c>
      <c r="AZ58" s="7" t="s">
        <v>77</v>
      </c>
      <c r="BA58" s="7" t="s">
        <v>77</v>
      </c>
      <c r="BB58" s="17" t="s">
        <v>77</v>
      </c>
      <c r="BC58" s="29" t="s">
        <v>86</v>
      </c>
      <c r="BD58" s="29" t="s">
        <v>86</v>
      </c>
      <c r="BE58" s="17" t="s">
        <v>77</v>
      </c>
      <c r="BF58" s="29" t="s">
        <v>86</v>
      </c>
      <c r="BG58" s="29" t="s">
        <v>86</v>
      </c>
      <c r="BH58" s="92">
        <v>43424</v>
      </c>
      <c r="BI58" s="7" t="s">
        <v>103</v>
      </c>
      <c r="BJ58" s="7" t="s">
        <v>77</v>
      </c>
    </row>
    <row r="59" spans="1:66" ht="210.75">
      <c r="A59" s="11">
        <v>56</v>
      </c>
      <c r="B59" s="12" t="s">
        <v>689</v>
      </c>
      <c r="C59" s="5" t="s">
        <v>458</v>
      </c>
      <c r="D59" s="4"/>
      <c r="E59" s="4"/>
      <c r="F59" s="5" t="s">
        <v>290</v>
      </c>
      <c r="G59" s="5" t="s">
        <v>74</v>
      </c>
      <c r="H59" s="5" t="s">
        <v>690</v>
      </c>
      <c r="J59" s="5" t="s">
        <v>319</v>
      </c>
      <c r="K59" s="5" t="s">
        <v>687</v>
      </c>
      <c r="L59" s="5" t="s">
        <v>229</v>
      </c>
      <c r="M59" s="99">
        <v>42965</v>
      </c>
      <c r="N59" s="5" t="s">
        <v>691</v>
      </c>
      <c r="O59" s="5" t="s">
        <v>692</v>
      </c>
      <c r="P59" s="5" t="s">
        <v>693</v>
      </c>
      <c r="Q59" s="5" t="s">
        <v>82</v>
      </c>
      <c r="R59" s="6" t="s">
        <v>233</v>
      </c>
      <c r="S59" s="6" t="s">
        <v>77</v>
      </c>
      <c r="T59" s="6" t="s">
        <v>694</v>
      </c>
      <c r="U59" s="6">
        <v>30</v>
      </c>
      <c r="V59" s="6">
        <v>2236</v>
      </c>
      <c r="X59" s="25"/>
      <c r="Y59" s="94" t="s">
        <v>86</v>
      </c>
      <c r="Z59" s="94" t="s">
        <v>86</v>
      </c>
      <c r="AA59" s="94" t="s">
        <v>86</v>
      </c>
      <c r="AB59" s="94" t="s">
        <v>86</v>
      </c>
      <c r="AC59" s="6" t="s">
        <v>87</v>
      </c>
      <c r="AD59" s="81" t="s">
        <v>77</v>
      </c>
      <c r="AE59" s="81" t="s">
        <v>77</v>
      </c>
      <c r="AF59" s="81" t="s">
        <v>77</v>
      </c>
      <c r="AG59" s="81" t="s">
        <v>77</v>
      </c>
      <c r="AH59" s="81" t="s">
        <v>77</v>
      </c>
      <c r="AI59" s="11" t="s">
        <v>695</v>
      </c>
      <c r="AJ59" s="20" t="s">
        <v>237</v>
      </c>
      <c r="AK59" s="20">
        <v>2236</v>
      </c>
      <c r="AL59" s="11" t="s">
        <v>93</v>
      </c>
      <c r="AN59" s="11" t="s">
        <v>95</v>
      </c>
      <c r="AR59" s="15" t="s">
        <v>77</v>
      </c>
      <c r="AS59" s="18" t="s">
        <v>685</v>
      </c>
      <c r="AU59" s="15" t="s">
        <v>696</v>
      </c>
      <c r="AV59" s="15" t="s">
        <v>242</v>
      </c>
      <c r="AW59" s="15" t="s">
        <v>77</v>
      </c>
      <c r="AX59" s="7" t="s">
        <v>696</v>
      </c>
      <c r="AY59" s="7" t="s">
        <v>242</v>
      </c>
      <c r="AZ59" s="7" t="s">
        <v>687</v>
      </c>
      <c r="BA59" s="7" t="s">
        <v>697</v>
      </c>
      <c r="BB59" s="17" t="s">
        <v>698</v>
      </c>
      <c r="BC59" s="29" t="s">
        <v>86</v>
      </c>
      <c r="BD59" s="29" t="s">
        <v>86</v>
      </c>
      <c r="BE59" s="17" t="s">
        <v>77</v>
      </c>
      <c r="BF59" s="29" t="s">
        <v>86</v>
      </c>
      <c r="BG59" s="29" t="s">
        <v>86</v>
      </c>
      <c r="BH59" s="92">
        <v>43424</v>
      </c>
      <c r="BI59" s="7" t="s">
        <v>103</v>
      </c>
      <c r="BJ59" s="7" t="s">
        <v>77</v>
      </c>
    </row>
    <row r="60" spans="1:66" ht="210.75">
      <c r="A60" s="11">
        <v>85</v>
      </c>
      <c r="B60" s="12" t="s">
        <v>699</v>
      </c>
      <c r="C60" s="5" t="s">
        <v>458</v>
      </c>
      <c r="D60" s="4"/>
      <c r="E60" s="4"/>
      <c r="F60" s="5" t="s">
        <v>290</v>
      </c>
      <c r="G60" s="5" t="s">
        <v>74</v>
      </c>
      <c r="H60" s="5" t="s">
        <v>690</v>
      </c>
      <c r="J60" s="5" t="s">
        <v>319</v>
      </c>
      <c r="K60" s="5" t="s">
        <v>700</v>
      </c>
      <c r="L60" s="5" t="s">
        <v>229</v>
      </c>
      <c r="M60" s="99">
        <v>42965</v>
      </c>
      <c r="N60" s="5" t="s">
        <v>691</v>
      </c>
      <c r="O60" s="5" t="s">
        <v>701</v>
      </c>
      <c r="P60" s="5" t="s">
        <v>702</v>
      </c>
      <c r="Q60" s="5" t="s">
        <v>82</v>
      </c>
      <c r="R60" s="6" t="s">
        <v>233</v>
      </c>
      <c r="S60" s="6" t="s">
        <v>77</v>
      </c>
      <c r="T60" s="6" t="s">
        <v>703</v>
      </c>
      <c r="U60" s="6">
        <v>100</v>
      </c>
      <c r="V60" s="6">
        <v>2236</v>
      </c>
      <c r="X60" s="25"/>
      <c r="Y60" s="94" t="s">
        <v>86</v>
      </c>
      <c r="Z60" s="94" t="s">
        <v>86</v>
      </c>
      <c r="AA60" s="94" t="s">
        <v>86</v>
      </c>
      <c r="AB60" s="94" t="s">
        <v>86</v>
      </c>
      <c r="AC60" s="6" t="s">
        <v>87</v>
      </c>
      <c r="AD60" s="81" t="s">
        <v>77</v>
      </c>
      <c r="AE60" s="81" t="s">
        <v>77</v>
      </c>
      <c r="AF60" s="81" t="s">
        <v>77</v>
      </c>
      <c r="AG60" s="81" t="s">
        <v>77</v>
      </c>
      <c r="AH60" s="81" t="s">
        <v>77</v>
      </c>
      <c r="AI60" s="11" t="s">
        <v>704</v>
      </c>
      <c r="AJ60" s="20" t="s">
        <v>237</v>
      </c>
      <c r="AK60" s="20">
        <v>2236</v>
      </c>
      <c r="AL60" s="11" t="s">
        <v>93</v>
      </c>
      <c r="AN60" s="11" t="s">
        <v>95</v>
      </c>
      <c r="AO60" s="11" t="s">
        <v>705</v>
      </c>
      <c r="AR60" s="15" t="s">
        <v>77</v>
      </c>
      <c r="AS60" s="18" t="s">
        <v>685</v>
      </c>
      <c r="AU60" s="15" t="s">
        <v>700</v>
      </c>
      <c r="AV60" s="15" t="s">
        <v>242</v>
      </c>
      <c r="AW60" s="15" t="s">
        <v>77</v>
      </c>
      <c r="AX60" s="7" t="s">
        <v>700</v>
      </c>
      <c r="AY60" s="7" t="s">
        <v>242</v>
      </c>
      <c r="AZ60" s="7" t="s">
        <v>687</v>
      </c>
      <c r="BA60" s="7" t="s">
        <v>697</v>
      </c>
      <c r="BB60" s="17" t="s">
        <v>706</v>
      </c>
      <c r="BC60" s="29" t="s">
        <v>86</v>
      </c>
      <c r="BD60" s="29" t="s">
        <v>86</v>
      </c>
      <c r="BE60" s="17" t="s">
        <v>77</v>
      </c>
      <c r="BF60" s="29" t="s">
        <v>86</v>
      </c>
      <c r="BG60" s="29" t="s">
        <v>86</v>
      </c>
      <c r="BH60" s="92">
        <v>43424</v>
      </c>
      <c r="BI60" s="7" t="s">
        <v>103</v>
      </c>
      <c r="BJ60" s="7" t="s">
        <v>77</v>
      </c>
    </row>
    <row r="61" spans="1:66" ht="194.25">
      <c r="A61" s="11">
        <v>57</v>
      </c>
      <c r="B61" s="12" t="s">
        <v>707</v>
      </c>
      <c r="C61" s="5" t="s">
        <v>708</v>
      </c>
      <c r="D61" s="4" t="s">
        <v>709</v>
      </c>
      <c r="E61" s="4"/>
      <c r="F61" s="5" t="s">
        <v>708</v>
      </c>
      <c r="G61" s="5" t="s">
        <v>74</v>
      </c>
      <c r="H61" s="5" t="s">
        <v>322</v>
      </c>
      <c r="J61" s="5" t="s">
        <v>321</v>
      </c>
      <c r="K61" s="10" t="s">
        <v>77</v>
      </c>
      <c r="L61" s="5" t="s">
        <v>78</v>
      </c>
      <c r="M61" s="99">
        <v>44792</v>
      </c>
      <c r="N61" s="5" t="s">
        <v>710</v>
      </c>
      <c r="O61" s="5" t="s">
        <v>462</v>
      </c>
      <c r="P61" s="5" t="s">
        <v>711</v>
      </c>
      <c r="Q61" s="5" t="s">
        <v>82</v>
      </c>
      <c r="R61" s="6" t="s">
        <v>83</v>
      </c>
      <c r="S61" s="6" t="s">
        <v>84</v>
      </c>
      <c r="V61" s="6">
        <v>4326</v>
      </c>
      <c r="X61" s="25"/>
      <c r="Y61" s="94" t="s">
        <v>86</v>
      </c>
      <c r="Z61" s="94" t="s">
        <v>86</v>
      </c>
      <c r="AA61" s="94" t="s">
        <v>86</v>
      </c>
      <c r="AB61" s="94" t="s">
        <v>86</v>
      </c>
      <c r="AC61" s="6" t="s">
        <v>87</v>
      </c>
      <c r="AD61" s="81" t="s">
        <v>448</v>
      </c>
      <c r="AE61" s="81" t="s">
        <v>712</v>
      </c>
      <c r="AF61" s="81" t="s">
        <v>713</v>
      </c>
      <c r="AG61" s="81" t="s">
        <v>77</v>
      </c>
      <c r="AH61" s="81" t="s">
        <v>77</v>
      </c>
      <c r="AI61" s="11" t="s">
        <v>714</v>
      </c>
      <c r="AJ61" s="20" t="s">
        <v>135</v>
      </c>
      <c r="AK61" s="20">
        <v>2236</v>
      </c>
      <c r="AM61" s="11" t="s">
        <v>715</v>
      </c>
      <c r="AN61" s="11" t="s">
        <v>95</v>
      </c>
      <c r="AR61" s="15" t="s">
        <v>661</v>
      </c>
      <c r="AS61" s="18" t="s">
        <v>716</v>
      </c>
      <c r="AT61" s="7" t="s">
        <v>663</v>
      </c>
      <c r="AU61" s="7" t="s">
        <v>717</v>
      </c>
      <c r="AV61" s="7" t="s">
        <v>140</v>
      </c>
      <c r="AW61" s="7" t="s">
        <v>121</v>
      </c>
      <c r="AX61" s="7" t="s">
        <v>717</v>
      </c>
      <c r="AY61" s="7" t="s">
        <v>140</v>
      </c>
      <c r="AZ61" s="7" t="s">
        <v>77</v>
      </c>
      <c r="BA61" s="7" t="s">
        <v>77</v>
      </c>
      <c r="BB61" s="17" t="s">
        <v>77</v>
      </c>
      <c r="BC61" s="29" t="s">
        <v>86</v>
      </c>
      <c r="BD61" s="29" t="s">
        <v>86</v>
      </c>
      <c r="BE61" s="17" t="s">
        <v>77</v>
      </c>
      <c r="BF61" s="29" t="s">
        <v>86</v>
      </c>
      <c r="BG61" s="29" t="s">
        <v>86</v>
      </c>
      <c r="BH61" s="92">
        <v>45049</v>
      </c>
      <c r="BI61" s="7" t="s">
        <v>332</v>
      </c>
      <c r="BJ61" s="7" t="s">
        <v>77</v>
      </c>
      <c r="BK61" s="7" t="s">
        <v>718</v>
      </c>
      <c r="BL61" s="142" t="s">
        <v>456</v>
      </c>
      <c r="BM61" s="142" t="s">
        <v>719</v>
      </c>
      <c r="BN61" s="142" t="s">
        <v>720</v>
      </c>
    </row>
    <row r="62" spans="1:66" ht="324">
      <c r="A62" s="11">
        <v>58</v>
      </c>
      <c r="B62" s="12" t="s">
        <v>721</v>
      </c>
      <c r="C62" s="5" t="s">
        <v>708</v>
      </c>
      <c r="D62" s="4" t="s">
        <v>722</v>
      </c>
      <c r="E62" s="4"/>
      <c r="F62" s="5" t="s">
        <v>708</v>
      </c>
      <c r="G62" s="5" t="s">
        <v>74</v>
      </c>
      <c r="H62" s="5" t="s">
        <v>322</v>
      </c>
      <c r="J62" s="5" t="s">
        <v>321</v>
      </c>
      <c r="K62" s="10" t="s">
        <v>77</v>
      </c>
      <c r="L62" s="5" t="s">
        <v>78</v>
      </c>
      <c r="M62" s="99">
        <v>43551</v>
      </c>
      <c r="N62" s="5" t="s">
        <v>723</v>
      </c>
      <c r="O62" s="5" t="s">
        <v>462</v>
      </c>
      <c r="P62" s="5" t="s">
        <v>711</v>
      </c>
      <c r="Q62" s="5" t="s">
        <v>82</v>
      </c>
      <c r="R62" s="6" t="s">
        <v>83</v>
      </c>
      <c r="S62" s="6" t="s">
        <v>84</v>
      </c>
      <c r="V62" s="6">
        <v>4326</v>
      </c>
      <c r="X62" s="25"/>
      <c r="Y62" s="94" t="s">
        <v>86</v>
      </c>
      <c r="Z62" s="94" t="s">
        <v>86</v>
      </c>
      <c r="AA62" s="94" t="s">
        <v>86</v>
      </c>
      <c r="AB62" s="94" t="s">
        <v>86</v>
      </c>
      <c r="AC62" s="6" t="s">
        <v>87</v>
      </c>
      <c r="AD62" s="81" t="s">
        <v>448</v>
      </c>
      <c r="AE62" s="81" t="s">
        <v>724</v>
      </c>
      <c r="AF62" s="81" t="s">
        <v>725</v>
      </c>
      <c r="AG62" s="81" t="s">
        <v>77</v>
      </c>
      <c r="AH62" s="81" t="s">
        <v>77</v>
      </c>
      <c r="AI62" s="11" t="s">
        <v>714</v>
      </c>
      <c r="AJ62" s="20" t="s">
        <v>135</v>
      </c>
      <c r="AK62" s="20">
        <v>2236</v>
      </c>
      <c r="AN62" s="11" t="s">
        <v>95</v>
      </c>
      <c r="AR62" s="15" t="s">
        <v>661</v>
      </c>
      <c r="AS62" s="18" t="s">
        <v>726</v>
      </c>
      <c r="AT62" s="7" t="s">
        <v>727</v>
      </c>
      <c r="AU62" s="7" t="s">
        <v>728</v>
      </c>
      <c r="AV62" s="7" t="s">
        <v>140</v>
      </c>
      <c r="AW62" s="7" t="s">
        <v>121</v>
      </c>
      <c r="AX62" s="7" t="s">
        <v>728</v>
      </c>
      <c r="AY62" s="7" t="s">
        <v>140</v>
      </c>
      <c r="AZ62" s="7" t="s">
        <v>77</v>
      </c>
      <c r="BA62" s="7" t="s">
        <v>77</v>
      </c>
      <c r="BB62" s="17" t="s">
        <v>77</v>
      </c>
      <c r="BC62" s="29" t="s">
        <v>86</v>
      </c>
      <c r="BD62" s="29" t="s">
        <v>86</v>
      </c>
      <c r="BE62" s="17" t="s">
        <v>77</v>
      </c>
      <c r="BF62" s="29" t="s">
        <v>86</v>
      </c>
      <c r="BG62" s="29" t="s">
        <v>86</v>
      </c>
      <c r="BH62" s="92">
        <v>45069</v>
      </c>
      <c r="BI62" s="7" t="s">
        <v>332</v>
      </c>
      <c r="BJ62" s="7" t="s">
        <v>77</v>
      </c>
      <c r="BK62" s="7" t="s">
        <v>729</v>
      </c>
      <c r="BL62" s="142" t="s">
        <v>456</v>
      </c>
      <c r="BN62" s="142" t="s">
        <v>720</v>
      </c>
    </row>
    <row r="63" spans="1:66" ht="194.25">
      <c r="A63" s="11">
        <v>59</v>
      </c>
      <c r="B63" s="12" t="s">
        <v>730</v>
      </c>
      <c r="C63" s="5" t="s">
        <v>708</v>
      </c>
      <c r="D63" s="4" t="s">
        <v>731</v>
      </c>
      <c r="E63" s="4"/>
      <c r="F63" s="5" t="s">
        <v>708</v>
      </c>
      <c r="G63" s="5" t="s">
        <v>74</v>
      </c>
      <c r="H63" s="5" t="s">
        <v>322</v>
      </c>
      <c r="J63" s="5" t="s">
        <v>321</v>
      </c>
      <c r="K63" s="10" t="s">
        <v>77</v>
      </c>
      <c r="L63" s="5" t="s">
        <v>78</v>
      </c>
      <c r="M63" s="99">
        <v>43319</v>
      </c>
      <c r="N63" s="5" t="s">
        <v>732</v>
      </c>
      <c r="O63" s="5" t="s">
        <v>462</v>
      </c>
      <c r="P63" s="5" t="s">
        <v>733</v>
      </c>
      <c r="Q63" s="5" t="s">
        <v>82</v>
      </c>
      <c r="R63" s="6" t="s">
        <v>83</v>
      </c>
      <c r="S63" s="6" t="s">
        <v>84</v>
      </c>
      <c r="V63" s="6">
        <v>4326</v>
      </c>
      <c r="X63" s="25"/>
      <c r="Y63" s="94" t="s">
        <v>86</v>
      </c>
      <c r="Z63" s="94" t="s">
        <v>86</v>
      </c>
      <c r="AA63" s="94" t="s">
        <v>86</v>
      </c>
      <c r="AB63" s="94" t="s">
        <v>86</v>
      </c>
      <c r="AC63" s="6" t="s">
        <v>87</v>
      </c>
      <c r="AD63" s="81" t="s">
        <v>734</v>
      </c>
      <c r="AE63" s="81" t="s">
        <v>735</v>
      </c>
      <c r="AF63" s="81" t="s">
        <v>736</v>
      </c>
      <c r="AG63" s="81" t="s">
        <v>77</v>
      </c>
      <c r="AH63" s="81" t="s">
        <v>77</v>
      </c>
      <c r="AI63" s="11" t="s">
        <v>714</v>
      </c>
      <c r="AJ63" s="20" t="s">
        <v>135</v>
      </c>
      <c r="AK63" s="20">
        <v>2236</v>
      </c>
      <c r="AN63" s="11" t="s">
        <v>95</v>
      </c>
      <c r="AR63" s="15" t="s">
        <v>661</v>
      </c>
      <c r="AS63" s="18" t="s">
        <v>737</v>
      </c>
      <c r="AT63" s="7" t="s">
        <v>663</v>
      </c>
      <c r="AU63" s="7" t="s">
        <v>738</v>
      </c>
      <c r="AV63" s="7" t="s">
        <v>140</v>
      </c>
      <c r="AW63" s="7" t="s">
        <v>121</v>
      </c>
      <c r="AX63" s="7" t="s">
        <v>738</v>
      </c>
      <c r="AY63" s="7" t="s">
        <v>140</v>
      </c>
      <c r="AZ63" s="7" t="s">
        <v>77</v>
      </c>
      <c r="BA63" s="7" t="s">
        <v>77</v>
      </c>
      <c r="BB63" s="17" t="s">
        <v>77</v>
      </c>
      <c r="BC63" s="29" t="s">
        <v>86</v>
      </c>
      <c r="BD63" s="29" t="s">
        <v>86</v>
      </c>
      <c r="BE63" s="17" t="s">
        <v>77</v>
      </c>
      <c r="BF63" s="29" t="s">
        <v>86</v>
      </c>
      <c r="BG63" s="29" t="s">
        <v>86</v>
      </c>
      <c r="BH63" s="92">
        <v>45069</v>
      </c>
      <c r="BI63" s="7" t="s">
        <v>469</v>
      </c>
      <c r="BJ63" s="7" t="s">
        <v>77</v>
      </c>
      <c r="BK63" s="7" t="s">
        <v>739</v>
      </c>
      <c r="BN63" s="142" t="s">
        <v>720</v>
      </c>
    </row>
    <row r="64" spans="1:66" ht="129">
      <c r="A64" s="11">
        <v>60</v>
      </c>
      <c r="B64" s="12" t="s">
        <v>740</v>
      </c>
      <c r="C64" s="5" t="s">
        <v>741</v>
      </c>
      <c r="D64" s="4" t="s">
        <v>742</v>
      </c>
      <c r="E64" s="4"/>
      <c r="F64" s="5" t="s">
        <v>741</v>
      </c>
      <c r="G64" s="5" t="s">
        <v>74</v>
      </c>
      <c r="H64" s="5" t="s">
        <v>743</v>
      </c>
      <c r="J64" s="5" t="s">
        <v>741</v>
      </c>
      <c r="K64" s="10"/>
      <c r="L64" s="5" t="s">
        <v>78</v>
      </c>
      <c r="M64" s="99">
        <v>43515</v>
      </c>
      <c r="N64" s="5" t="s">
        <v>744</v>
      </c>
      <c r="O64" s="5" t="s">
        <v>462</v>
      </c>
      <c r="P64" s="5" t="s">
        <v>745</v>
      </c>
      <c r="Q64" s="5" t="s">
        <v>82</v>
      </c>
      <c r="R64" s="6" t="s">
        <v>83</v>
      </c>
      <c r="S64" s="6" t="s">
        <v>84</v>
      </c>
      <c r="V64" s="6">
        <v>4326</v>
      </c>
      <c r="X64" s="25"/>
      <c r="Y64" s="94" t="s">
        <v>86</v>
      </c>
      <c r="Z64" s="94" t="s">
        <v>86</v>
      </c>
      <c r="AA64" s="94" t="s">
        <v>86</v>
      </c>
      <c r="AB64" s="94" t="s">
        <v>86</v>
      </c>
      <c r="AC64" s="6" t="s">
        <v>87</v>
      </c>
      <c r="AD64" s="81" t="s">
        <v>746</v>
      </c>
      <c r="AE64" s="81" t="s">
        <v>747</v>
      </c>
      <c r="AF64" s="81" t="s">
        <v>748</v>
      </c>
      <c r="AG64" s="81" t="s">
        <v>77</v>
      </c>
      <c r="AH64" s="81" t="s">
        <v>77</v>
      </c>
      <c r="AJ64" s="20" t="s">
        <v>135</v>
      </c>
      <c r="AK64" s="20">
        <v>2236</v>
      </c>
      <c r="AN64" s="11" t="s">
        <v>95</v>
      </c>
      <c r="AO64" s="11" t="s">
        <v>385</v>
      </c>
      <c r="AP64" s="11" t="s">
        <v>749</v>
      </c>
      <c r="AR64" s="15" t="s">
        <v>661</v>
      </c>
      <c r="AS64" s="18" t="s">
        <v>750</v>
      </c>
      <c r="AT64" s="7" t="s">
        <v>751</v>
      </c>
      <c r="AU64" s="7" t="s">
        <v>752</v>
      </c>
      <c r="AV64" s="7" t="s">
        <v>140</v>
      </c>
      <c r="AW64" s="7" t="s">
        <v>102</v>
      </c>
      <c r="AX64" s="7" t="s">
        <v>752</v>
      </c>
      <c r="AY64" s="7" t="s">
        <v>140</v>
      </c>
      <c r="AZ64" s="7" t="s">
        <v>77</v>
      </c>
      <c r="BA64" s="7" t="s">
        <v>77</v>
      </c>
      <c r="BB64" s="17" t="s">
        <v>77</v>
      </c>
      <c r="BC64" s="29" t="s">
        <v>86</v>
      </c>
      <c r="BD64" s="29" t="s">
        <v>86</v>
      </c>
      <c r="BE64" s="17" t="s">
        <v>77</v>
      </c>
      <c r="BF64" s="29" t="s">
        <v>86</v>
      </c>
      <c r="BG64" s="29" t="s">
        <v>86</v>
      </c>
      <c r="BH64" s="92">
        <v>44902</v>
      </c>
      <c r="BI64" s="7" t="s">
        <v>332</v>
      </c>
      <c r="BJ64" s="7" t="s">
        <v>77</v>
      </c>
      <c r="BK64" s="7" t="s">
        <v>753</v>
      </c>
    </row>
    <row r="65" spans="1:66" ht="259.5">
      <c r="A65" s="11">
        <v>61</v>
      </c>
      <c r="B65" s="12" t="s">
        <v>754</v>
      </c>
      <c r="C65" s="5" t="s">
        <v>755</v>
      </c>
      <c r="D65" s="4"/>
      <c r="E65" s="4"/>
      <c r="F65" s="5" t="s">
        <v>756</v>
      </c>
      <c r="G65" s="5" t="s">
        <v>74</v>
      </c>
      <c r="H65" s="5" t="s">
        <v>757</v>
      </c>
      <c r="J65" s="5" t="s">
        <v>321</v>
      </c>
      <c r="K65" s="10"/>
      <c r="L65" s="5" t="s">
        <v>78</v>
      </c>
      <c r="N65" s="5" t="s">
        <v>758</v>
      </c>
      <c r="O65" s="5" t="s">
        <v>759</v>
      </c>
      <c r="P65" s="5" t="s">
        <v>760</v>
      </c>
      <c r="Q65" s="5" t="s">
        <v>82</v>
      </c>
      <c r="R65" s="6" t="s">
        <v>83</v>
      </c>
      <c r="S65" s="6" t="s">
        <v>84</v>
      </c>
      <c r="V65" s="6">
        <v>4326</v>
      </c>
      <c r="X65" s="25"/>
      <c r="Y65" s="94" t="s">
        <v>86</v>
      </c>
      <c r="Z65" s="94" t="s">
        <v>86</v>
      </c>
      <c r="AA65" s="94" t="s">
        <v>86</v>
      </c>
      <c r="AB65" s="94" t="s">
        <v>86</v>
      </c>
      <c r="AC65" s="6" t="s">
        <v>87</v>
      </c>
      <c r="AD65" s="81" t="s">
        <v>448</v>
      </c>
      <c r="AE65" s="81" t="s">
        <v>761</v>
      </c>
      <c r="AF65" s="118" t="s">
        <v>762</v>
      </c>
      <c r="AG65" s="81" t="s">
        <v>77</v>
      </c>
      <c r="AH65" s="81" t="s">
        <v>77</v>
      </c>
      <c r="AI65" s="11" t="s">
        <v>294</v>
      </c>
      <c r="AJ65" s="20" t="s">
        <v>135</v>
      </c>
      <c r="AK65" s="20">
        <v>2236</v>
      </c>
      <c r="AN65" s="11" t="s">
        <v>95</v>
      </c>
      <c r="AR65" s="7" t="s">
        <v>77</v>
      </c>
      <c r="AS65" s="7" t="s">
        <v>763</v>
      </c>
      <c r="AT65" s="7" t="s">
        <v>77</v>
      </c>
      <c r="AU65" s="7" t="s">
        <v>764</v>
      </c>
      <c r="AW65" s="7" t="s">
        <v>77</v>
      </c>
      <c r="AX65" s="7" t="s">
        <v>764</v>
      </c>
      <c r="AZ65" s="7" t="s">
        <v>765</v>
      </c>
      <c r="BA65" s="7" t="s">
        <v>766</v>
      </c>
      <c r="BB65" s="17" t="s">
        <v>767</v>
      </c>
      <c r="BC65" s="29" t="s">
        <v>86</v>
      </c>
      <c r="BD65" s="29"/>
      <c r="BE65" s="17" t="s">
        <v>77</v>
      </c>
      <c r="BF65" s="29" t="s">
        <v>86</v>
      </c>
      <c r="BG65" s="29" t="s">
        <v>86</v>
      </c>
      <c r="BH65" s="92">
        <v>45310</v>
      </c>
      <c r="BI65" s="7" t="s">
        <v>332</v>
      </c>
      <c r="BJ65" s="7" t="s">
        <v>77</v>
      </c>
      <c r="BM65" s="142" t="s">
        <v>768</v>
      </c>
    </row>
    <row r="66" spans="1:66" ht="178.5" customHeight="1">
      <c r="A66" s="11">
        <v>62</v>
      </c>
      <c r="B66" s="12" t="s">
        <v>769</v>
      </c>
      <c r="C66" s="5" t="s">
        <v>319</v>
      </c>
      <c r="D66" s="4" t="s">
        <v>770</v>
      </c>
      <c r="E66" s="4"/>
      <c r="F66" s="5" t="s">
        <v>321</v>
      </c>
      <c r="G66" s="5" t="s">
        <v>74</v>
      </c>
      <c r="H66" s="5" t="s">
        <v>322</v>
      </c>
      <c r="J66" s="5" t="s">
        <v>321</v>
      </c>
      <c r="K66" s="10" t="s">
        <v>77</v>
      </c>
      <c r="L66" s="5" t="s">
        <v>78</v>
      </c>
      <c r="M66" s="99">
        <v>43441</v>
      </c>
      <c r="N66" s="5" t="s">
        <v>771</v>
      </c>
      <c r="O66" s="5" t="s">
        <v>462</v>
      </c>
      <c r="P66" s="5" t="s">
        <v>772</v>
      </c>
      <c r="Q66" s="5" t="s">
        <v>82</v>
      </c>
      <c r="R66" s="6" t="s">
        <v>83</v>
      </c>
      <c r="S66" s="6" t="s">
        <v>84</v>
      </c>
      <c r="V66" s="6">
        <v>4326</v>
      </c>
      <c r="X66" s="25" t="s">
        <v>773</v>
      </c>
      <c r="Y66" s="94" t="s">
        <v>86</v>
      </c>
      <c r="Z66" s="94" t="s">
        <v>86</v>
      </c>
      <c r="AA66" s="94" t="s">
        <v>86</v>
      </c>
      <c r="AB66" s="94" t="s">
        <v>86</v>
      </c>
      <c r="AC66" s="6" t="s">
        <v>211</v>
      </c>
      <c r="AD66" s="81" t="s">
        <v>774</v>
      </c>
      <c r="AE66" s="81" t="s">
        <v>77</v>
      </c>
      <c r="AF66" s="81" t="s">
        <v>77</v>
      </c>
      <c r="AG66" s="81" t="s">
        <v>77</v>
      </c>
      <c r="AH66" s="81" t="s">
        <v>77</v>
      </c>
      <c r="AI66" s="11" t="s">
        <v>775</v>
      </c>
      <c r="AJ66" s="20" t="s">
        <v>343</v>
      </c>
      <c r="AK66" s="20">
        <v>2236</v>
      </c>
      <c r="AL66" s="11" t="s">
        <v>93</v>
      </c>
      <c r="AM66" s="11" t="s">
        <v>776</v>
      </c>
      <c r="AN66" s="11" t="s">
        <v>95</v>
      </c>
      <c r="AQ66" s="11" t="s">
        <v>322</v>
      </c>
      <c r="AR66" s="15" t="s">
        <v>97</v>
      </c>
      <c r="AS66" s="18" t="s">
        <v>777</v>
      </c>
      <c r="AT66" s="28" t="s">
        <v>77</v>
      </c>
      <c r="AU66" s="7" t="s">
        <v>778</v>
      </c>
      <c r="AV66" s="7" t="s">
        <v>140</v>
      </c>
      <c r="AW66" s="7" t="s">
        <v>121</v>
      </c>
      <c r="AX66" s="7" t="s">
        <v>778</v>
      </c>
      <c r="AY66" s="7" t="s">
        <v>140</v>
      </c>
      <c r="AZ66" s="7" t="s">
        <v>77</v>
      </c>
      <c r="BA66" s="7" t="s">
        <v>77</v>
      </c>
      <c r="BB66" s="17" t="s">
        <v>77</v>
      </c>
      <c r="BC66" s="29" t="s">
        <v>86</v>
      </c>
      <c r="BD66" s="29" t="s">
        <v>86</v>
      </c>
      <c r="BE66" s="17" t="s">
        <v>77</v>
      </c>
      <c r="BF66" s="29" t="s">
        <v>86</v>
      </c>
      <c r="BG66" s="29" t="s">
        <v>86</v>
      </c>
      <c r="BH66" s="92">
        <v>45021</v>
      </c>
      <c r="BI66" s="7" t="s">
        <v>332</v>
      </c>
      <c r="BJ66" s="7" t="s">
        <v>77</v>
      </c>
      <c r="BK66" s="7" t="s">
        <v>779</v>
      </c>
      <c r="BM66" s="142" t="s">
        <v>492</v>
      </c>
    </row>
    <row r="67" spans="1:66" ht="178.5" customHeight="1">
      <c r="A67" s="11">
        <v>63</v>
      </c>
      <c r="B67" s="12" t="s">
        <v>780</v>
      </c>
      <c r="C67" s="5" t="s">
        <v>319</v>
      </c>
      <c r="D67" s="4" t="s">
        <v>781</v>
      </c>
      <c r="E67" s="4"/>
      <c r="F67" s="5" t="s">
        <v>321</v>
      </c>
      <c r="G67" s="5" t="s">
        <v>74</v>
      </c>
      <c r="H67" s="5" t="s">
        <v>322</v>
      </c>
      <c r="J67" s="5" t="s">
        <v>321</v>
      </c>
      <c r="K67" s="10" t="s">
        <v>77</v>
      </c>
      <c r="L67" s="5" t="s">
        <v>78</v>
      </c>
      <c r="M67" s="99">
        <v>43256</v>
      </c>
      <c r="N67" s="5" t="s">
        <v>782</v>
      </c>
      <c r="O67" s="5" t="s">
        <v>462</v>
      </c>
      <c r="P67" s="5" t="s">
        <v>783</v>
      </c>
      <c r="Q67" s="5" t="s">
        <v>82</v>
      </c>
      <c r="R67" s="6" t="s">
        <v>83</v>
      </c>
      <c r="S67" s="6" t="s">
        <v>84</v>
      </c>
      <c r="V67" s="6">
        <v>4326</v>
      </c>
      <c r="X67" s="6" t="s">
        <v>784</v>
      </c>
      <c r="Y67" s="94" t="s">
        <v>86</v>
      </c>
      <c r="Z67" s="94" t="s">
        <v>86</v>
      </c>
      <c r="AA67" s="94" t="s">
        <v>86</v>
      </c>
      <c r="AB67" s="94" t="s">
        <v>86</v>
      </c>
      <c r="AC67" s="6" t="s">
        <v>211</v>
      </c>
      <c r="AD67" s="81" t="s">
        <v>578</v>
      </c>
      <c r="AE67" s="81" t="s">
        <v>77</v>
      </c>
      <c r="AF67" s="81" t="s">
        <v>77</v>
      </c>
      <c r="AG67" s="81" t="s">
        <v>77</v>
      </c>
      <c r="AH67" s="81" t="s">
        <v>77</v>
      </c>
      <c r="AI67" s="11" t="s">
        <v>342</v>
      </c>
      <c r="AJ67" s="20" t="s">
        <v>343</v>
      </c>
      <c r="AK67" s="20">
        <v>2236</v>
      </c>
      <c r="AL67" s="11" t="s">
        <v>93</v>
      </c>
      <c r="AM67" s="11" t="s">
        <v>785</v>
      </c>
      <c r="AN67" s="11" t="s">
        <v>95</v>
      </c>
      <c r="AQ67" s="11" t="s">
        <v>322</v>
      </c>
      <c r="AR67" s="15" t="s">
        <v>97</v>
      </c>
      <c r="AS67" s="18" t="s">
        <v>786</v>
      </c>
      <c r="AT67" s="28" t="s">
        <v>77</v>
      </c>
      <c r="AU67" s="7" t="s">
        <v>787</v>
      </c>
      <c r="AV67" s="7" t="s">
        <v>140</v>
      </c>
      <c r="AW67" s="7" t="s">
        <v>121</v>
      </c>
      <c r="AX67" s="7" t="s">
        <v>787</v>
      </c>
      <c r="AY67" s="7" t="s">
        <v>140</v>
      </c>
      <c r="AZ67" s="7" t="s">
        <v>77</v>
      </c>
      <c r="BA67" s="7" t="s">
        <v>77</v>
      </c>
      <c r="BB67" s="17" t="s">
        <v>77</v>
      </c>
      <c r="BC67" s="29" t="s">
        <v>86</v>
      </c>
      <c r="BD67" s="29" t="s">
        <v>86</v>
      </c>
      <c r="BE67" s="17" t="s">
        <v>77</v>
      </c>
      <c r="BF67" s="29" t="s">
        <v>86</v>
      </c>
      <c r="BG67" s="29" t="s">
        <v>86</v>
      </c>
      <c r="BH67" s="92">
        <v>44705</v>
      </c>
      <c r="BI67" s="7" t="s">
        <v>376</v>
      </c>
      <c r="BJ67" s="7" t="s">
        <v>77</v>
      </c>
      <c r="BK67" s="7" t="s">
        <v>788</v>
      </c>
      <c r="BM67" s="142" t="s">
        <v>789</v>
      </c>
    </row>
    <row r="68" spans="1:66" ht="178.5" customHeight="1">
      <c r="A68" s="11">
        <v>64</v>
      </c>
      <c r="B68" s="12" t="s">
        <v>790</v>
      </c>
      <c r="C68" s="5" t="s">
        <v>791</v>
      </c>
      <c r="D68" s="4" t="s">
        <v>792</v>
      </c>
      <c r="E68" s="4"/>
      <c r="F68" s="5" t="s">
        <v>793</v>
      </c>
      <c r="G68" s="5" t="s">
        <v>74</v>
      </c>
      <c r="J68" s="5" t="s">
        <v>76</v>
      </c>
      <c r="K68" s="10" t="s">
        <v>77</v>
      </c>
      <c r="L68" s="5" t="s">
        <v>78</v>
      </c>
      <c r="M68" s="99">
        <v>42431</v>
      </c>
      <c r="N68" s="5" t="s">
        <v>794</v>
      </c>
      <c r="O68" s="5" t="s">
        <v>462</v>
      </c>
      <c r="P68" s="5" t="s">
        <v>795</v>
      </c>
      <c r="Q68" s="5" t="s">
        <v>82</v>
      </c>
      <c r="R68" s="6" t="s">
        <v>83</v>
      </c>
      <c r="S68" s="6" t="s">
        <v>209</v>
      </c>
      <c r="V68" s="6">
        <v>4326</v>
      </c>
      <c r="X68" s="6" t="s">
        <v>796</v>
      </c>
      <c r="Y68" s="94" t="s">
        <v>86</v>
      </c>
      <c r="Z68" s="94" t="s">
        <v>86</v>
      </c>
      <c r="AA68" s="94" t="s">
        <v>86</v>
      </c>
      <c r="AB68" s="94" t="s">
        <v>86</v>
      </c>
      <c r="AC68" s="6" t="s">
        <v>211</v>
      </c>
      <c r="AD68" s="81" t="s">
        <v>797</v>
      </c>
      <c r="AE68" s="81" t="s">
        <v>798</v>
      </c>
      <c r="AF68" s="81" t="s">
        <v>799</v>
      </c>
      <c r="AG68" s="81" t="s">
        <v>77</v>
      </c>
      <c r="AH68" s="81" t="s">
        <v>77</v>
      </c>
      <c r="AI68" s="11" t="s">
        <v>800</v>
      </c>
      <c r="AJ68" s="20" t="s">
        <v>135</v>
      </c>
      <c r="AK68" s="20">
        <v>2236</v>
      </c>
      <c r="AL68" s="11" t="s">
        <v>93</v>
      </c>
      <c r="AM68" s="11" t="s">
        <v>801</v>
      </c>
      <c r="AN68" s="11" t="s">
        <v>95</v>
      </c>
      <c r="AQ68" s="11" t="s">
        <v>802</v>
      </c>
      <c r="AR68" s="15" t="s">
        <v>97</v>
      </c>
      <c r="AS68" s="18" t="s">
        <v>803</v>
      </c>
      <c r="AT68" s="85" t="s">
        <v>804</v>
      </c>
      <c r="AU68" s="7" t="s">
        <v>805</v>
      </c>
      <c r="AV68" s="7" t="s">
        <v>140</v>
      </c>
      <c r="AW68" s="7" t="s">
        <v>121</v>
      </c>
      <c r="AX68" s="7" t="s">
        <v>805</v>
      </c>
      <c r="AY68" s="7" t="s">
        <v>140</v>
      </c>
      <c r="AZ68" s="7" t="s">
        <v>77</v>
      </c>
      <c r="BA68" s="7" t="s">
        <v>77</v>
      </c>
      <c r="BB68" s="17" t="s">
        <v>77</v>
      </c>
      <c r="BC68" s="29" t="s">
        <v>86</v>
      </c>
      <c r="BD68" s="29" t="s">
        <v>86</v>
      </c>
      <c r="BE68" s="17" t="s">
        <v>77</v>
      </c>
      <c r="BF68" s="29" t="s">
        <v>86</v>
      </c>
      <c r="BG68" s="29" t="s">
        <v>86</v>
      </c>
      <c r="BH68" s="92">
        <v>45015</v>
      </c>
      <c r="BI68" s="7" t="s">
        <v>806</v>
      </c>
      <c r="BJ68" s="7" t="s">
        <v>77</v>
      </c>
      <c r="BK68" s="7" t="s">
        <v>799</v>
      </c>
      <c r="BM68" s="142" t="s">
        <v>807</v>
      </c>
    </row>
    <row r="69" spans="1:66" ht="178.5" customHeight="1">
      <c r="A69" s="11">
        <v>65</v>
      </c>
      <c r="B69" s="12" t="s">
        <v>808</v>
      </c>
      <c r="C69" s="5" t="s">
        <v>708</v>
      </c>
      <c r="D69" s="4" t="s">
        <v>809</v>
      </c>
      <c r="E69" s="4"/>
      <c r="F69" s="5" t="s">
        <v>708</v>
      </c>
      <c r="G69" s="5" t="s">
        <v>74</v>
      </c>
      <c r="H69" s="5" t="s">
        <v>322</v>
      </c>
      <c r="J69" s="5" t="s">
        <v>321</v>
      </c>
      <c r="K69" s="10" t="s">
        <v>77</v>
      </c>
      <c r="L69" s="5" t="s">
        <v>78</v>
      </c>
      <c r="M69" s="99">
        <v>43256</v>
      </c>
      <c r="N69" s="5" t="s">
        <v>810</v>
      </c>
      <c r="O69" s="5" t="s">
        <v>462</v>
      </c>
      <c r="P69" s="10" t="s">
        <v>811</v>
      </c>
      <c r="Q69" s="5" t="s">
        <v>82</v>
      </c>
      <c r="R69" s="6" t="s">
        <v>83</v>
      </c>
      <c r="S69" s="6" t="s">
        <v>209</v>
      </c>
      <c r="V69" s="6">
        <v>4326</v>
      </c>
      <c r="X69" s="6" t="s">
        <v>812</v>
      </c>
      <c r="Y69" s="94" t="s">
        <v>86</v>
      </c>
      <c r="Z69" s="94" t="s">
        <v>86</v>
      </c>
      <c r="AA69" s="94" t="s">
        <v>86</v>
      </c>
      <c r="AB69" s="94" t="s">
        <v>86</v>
      </c>
      <c r="AC69" s="6" t="s">
        <v>211</v>
      </c>
      <c r="AD69" s="81" t="s">
        <v>77</v>
      </c>
      <c r="AE69" s="81" t="s">
        <v>77</v>
      </c>
      <c r="AF69" s="81" t="s">
        <v>813</v>
      </c>
      <c r="AG69" s="81" t="s">
        <v>77</v>
      </c>
      <c r="AH69" s="81" t="s">
        <v>77</v>
      </c>
      <c r="AI69" s="11" t="s">
        <v>814</v>
      </c>
      <c r="AJ69" s="20" t="s">
        <v>528</v>
      </c>
      <c r="AK69" s="20">
        <v>2236</v>
      </c>
      <c r="AL69" s="11" t="s">
        <v>93</v>
      </c>
      <c r="AM69" s="11" t="s">
        <v>815</v>
      </c>
      <c r="AN69" s="11" t="s">
        <v>95</v>
      </c>
      <c r="AQ69" s="11" t="s">
        <v>322</v>
      </c>
      <c r="AR69" s="15" t="s">
        <v>97</v>
      </c>
      <c r="AS69" s="18" t="s">
        <v>816</v>
      </c>
      <c r="AT69" s="28" t="s">
        <v>77</v>
      </c>
      <c r="AU69" s="7" t="s">
        <v>817</v>
      </c>
      <c r="AV69" s="7" t="s">
        <v>140</v>
      </c>
      <c r="AW69" s="7" t="s">
        <v>102</v>
      </c>
      <c r="AX69" s="7" t="s">
        <v>817</v>
      </c>
      <c r="AY69" s="7" t="s">
        <v>140</v>
      </c>
      <c r="AZ69" s="7" t="s">
        <v>77</v>
      </c>
      <c r="BA69" s="7" t="s">
        <v>77</v>
      </c>
      <c r="BB69" s="17" t="s">
        <v>77</v>
      </c>
      <c r="BC69" s="29" t="s">
        <v>86</v>
      </c>
      <c r="BD69" s="29" t="s">
        <v>86</v>
      </c>
      <c r="BE69" s="17" t="s">
        <v>77</v>
      </c>
      <c r="BF69" s="29" t="s">
        <v>86</v>
      </c>
      <c r="BG69" s="29" t="s">
        <v>86</v>
      </c>
      <c r="BH69" s="92">
        <v>45014</v>
      </c>
      <c r="BI69" s="7" t="s">
        <v>219</v>
      </c>
      <c r="BJ69" s="7" t="s">
        <v>77</v>
      </c>
      <c r="BK69" s="7" t="s">
        <v>818</v>
      </c>
      <c r="BM69" s="142" t="s">
        <v>357</v>
      </c>
    </row>
    <row r="70" spans="1:66" ht="36.75" customHeight="1">
      <c r="A70" s="11">
        <v>66</v>
      </c>
      <c r="B70" s="12" t="s">
        <v>819</v>
      </c>
      <c r="J70" s="10" t="s">
        <v>77</v>
      </c>
      <c r="K70" s="10" t="s">
        <v>77</v>
      </c>
      <c r="L70" s="10" t="s">
        <v>77</v>
      </c>
      <c r="O70" s="5" t="s">
        <v>462</v>
      </c>
      <c r="P70" s="5" t="s">
        <v>820</v>
      </c>
      <c r="Q70" s="5" t="s">
        <v>82</v>
      </c>
      <c r="R70" s="6" t="s">
        <v>77</v>
      </c>
      <c r="S70" s="6" t="s">
        <v>77</v>
      </c>
      <c r="Y70" s="94" t="s">
        <v>86</v>
      </c>
      <c r="Z70" s="94" t="s">
        <v>86</v>
      </c>
      <c r="AA70" s="94" t="s">
        <v>86</v>
      </c>
      <c r="AB70" s="94" t="s">
        <v>86</v>
      </c>
      <c r="AD70" s="81" t="s">
        <v>77</v>
      </c>
      <c r="AE70" s="81" t="s">
        <v>77</v>
      </c>
      <c r="AF70" s="81" t="s">
        <v>77</v>
      </c>
      <c r="AG70" s="81" t="s">
        <v>77</v>
      </c>
      <c r="AH70" s="81" t="s">
        <v>77</v>
      </c>
      <c r="AI70" s="11" t="s">
        <v>821</v>
      </c>
      <c r="AJ70" s="20" t="s">
        <v>77</v>
      </c>
      <c r="AK70" s="20">
        <v>2236</v>
      </c>
      <c r="AN70" s="11" t="s">
        <v>95</v>
      </c>
      <c r="AR70" s="15" t="s">
        <v>77</v>
      </c>
      <c r="AS70" s="7" t="s">
        <v>77</v>
      </c>
      <c r="AT70" s="28" t="s">
        <v>77</v>
      </c>
      <c r="AU70" s="7" t="s">
        <v>822</v>
      </c>
      <c r="AV70" s="7" t="s">
        <v>77</v>
      </c>
      <c r="AW70" s="7" t="s">
        <v>77</v>
      </c>
      <c r="AX70" s="7" t="s">
        <v>822</v>
      </c>
      <c r="AY70" s="7" t="s">
        <v>77</v>
      </c>
      <c r="AZ70" s="7" t="s">
        <v>77</v>
      </c>
      <c r="BA70" s="7" t="s">
        <v>77</v>
      </c>
      <c r="BB70" s="17" t="s">
        <v>77</v>
      </c>
      <c r="BC70" s="29" t="s">
        <v>86</v>
      </c>
      <c r="BD70" s="29" t="s">
        <v>86</v>
      </c>
      <c r="BE70" s="17" t="s">
        <v>77</v>
      </c>
      <c r="BF70" s="29" t="s">
        <v>86</v>
      </c>
      <c r="BG70" s="29" t="s">
        <v>86</v>
      </c>
      <c r="BI70" s="7" t="s">
        <v>332</v>
      </c>
      <c r="BJ70" s="7" t="s">
        <v>77</v>
      </c>
      <c r="BN70" s="142" t="s">
        <v>70</v>
      </c>
    </row>
    <row r="71" spans="1:66" ht="81">
      <c r="A71" s="11">
        <v>67</v>
      </c>
      <c r="B71" s="12" t="s">
        <v>823</v>
      </c>
      <c r="D71" s="4" t="s">
        <v>824</v>
      </c>
      <c r="E71" s="4"/>
      <c r="J71" s="10" t="s">
        <v>77</v>
      </c>
      <c r="K71" s="10" t="s">
        <v>77</v>
      </c>
      <c r="L71" s="10" t="s">
        <v>77</v>
      </c>
      <c r="O71" s="5" t="s">
        <v>462</v>
      </c>
      <c r="P71" s="5" t="s">
        <v>825</v>
      </c>
      <c r="Q71" s="5" t="s">
        <v>82</v>
      </c>
      <c r="R71" s="6" t="s">
        <v>77</v>
      </c>
      <c r="S71" s="6" t="s">
        <v>77</v>
      </c>
      <c r="Y71" s="94" t="s">
        <v>86</v>
      </c>
      <c r="Z71" s="94" t="s">
        <v>86</v>
      </c>
      <c r="AA71" s="94" t="s">
        <v>86</v>
      </c>
      <c r="AB71" s="94" t="s">
        <v>86</v>
      </c>
      <c r="AD71" s="81" t="s">
        <v>77</v>
      </c>
      <c r="AE71" s="81" t="s">
        <v>77</v>
      </c>
      <c r="AF71" s="81" t="s">
        <v>77</v>
      </c>
      <c r="AG71" s="81" t="s">
        <v>77</v>
      </c>
      <c r="AH71" s="81" t="s">
        <v>77</v>
      </c>
      <c r="AI71" s="11" t="s">
        <v>821</v>
      </c>
      <c r="AJ71" s="20" t="s">
        <v>77</v>
      </c>
      <c r="AK71" s="20">
        <v>2236</v>
      </c>
      <c r="AN71" s="11" t="s">
        <v>95</v>
      </c>
      <c r="AR71" s="15" t="s">
        <v>77</v>
      </c>
      <c r="AS71" s="7" t="s">
        <v>77</v>
      </c>
      <c r="AT71" s="28" t="s">
        <v>77</v>
      </c>
      <c r="AU71" s="15" t="s">
        <v>826</v>
      </c>
      <c r="AV71" s="15" t="s">
        <v>77</v>
      </c>
      <c r="AW71" s="7" t="s">
        <v>77</v>
      </c>
      <c r="AX71" s="15" t="s">
        <v>826</v>
      </c>
      <c r="AY71" s="15" t="s">
        <v>77</v>
      </c>
      <c r="AZ71" s="7" t="s">
        <v>77</v>
      </c>
      <c r="BA71" s="15" t="s">
        <v>77</v>
      </c>
      <c r="BB71" s="17" t="s">
        <v>77</v>
      </c>
      <c r="BC71" s="29" t="s">
        <v>86</v>
      </c>
      <c r="BD71" s="29" t="s">
        <v>86</v>
      </c>
      <c r="BE71" s="17" t="s">
        <v>77</v>
      </c>
      <c r="BF71" s="29" t="s">
        <v>86</v>
      </c>
      <c r="BG71" s="29" t="s">
        <v>86</v>
      </c>
      <c r="BI71" s="7" t="s">
        <v>332</v>
      </c>
      <c r="BJ71" s="15" t="s">
        <v>77</v>
      </c>
      <c r="BN71" s="142" t="s">
        <v>70</v>
      </c>
    </row>
    <row r="72" spans="1:66" ht="78" customHeight="1">
      <c r="A72" s="11">
        <v>68</v>
      </c>
      <c r="B72" s="12" t="s">
        <v>827</v>
      </c>
      <c r="C72" s="5" t="s">
        <v>321</v>
      </c>
      <c r="D72" s="8"/>
      <c r="E72" s="8"/>
      <c r="F72" s="5" t="s">
        <v>321</v>
      </c>
      <c r="G72" s="5" t="s">
        <v>74</v>
      </c>
      <c r="H72" s="5" t="s">
        <v>322</v>
      </c>
      <c r="J72" s="5" t="s">
        <v>228</v>
      </c>
      <c r="K72" s="5" t="s">
        <v>77</v>
      </c>
      <c r="L72" s="5" t="s">
        <v>78</v>
      </c>
      <c r="O72" s="5" t="s">
        <v>462</v>
      </c>
      <c r="P72" s="5" t="s">
        <v>828</v>
      </c>
      <c r="Q72" s="5" t="s">
        <v>82</v>
      </c>
      <c r="R72" s="6" t="s">
        <v>83</v>
      </c>
      <c r="S72" s="6" t="s">
        <v>209</v>
      </c>
      <c r="V72" s="6">
        <v>4326</v>
      </c>
      <c r="X72" s="25" t="s">
        <v>341</v>
      </c>
      <c r="Y72" s="94" t="s">
        <v>86</v>
      </c>
      <c r="Z72" s="94" t="s">
        <v>86</v>
      </c>
      <c r="AA72" s="94" t="s">
        <v>86</v>
      </c>
      <c r="AB72" s="94" t="s">
        <v>86</v>
      </c>
      <c r="AC72" s="6" t="s">
        <v>211</v>
      </c>
      <c r="AD72" s="81"/>
      <c r="AE72" s="81" t="s">
        <v>77</v>
      </c>
      <c r="AF72" s="81" t="s">
        <v>77</v>
      </c>
      <c r="AG72" s="81" t="s">
        <v>77</v>
      </c>
      <c r="AH72" s="81" t="s">
        <v>77</v>
      </c>
      <c r="AI72" s="11" t="s">
        <v>309</v>
      </c>
      <c r="AJ72" s="20" t="s">
        <v>343</v>
      </c>
      <c r="AK72" s="20">
        <v>2236</v>
      </c>
      <c r="AN72" s="11" t="s">
        <v>95</v>
      </c>
      <c r="AQ72" s="11" t="s">
        <v>322</v>
      </c>
      <c r="AR72" s="15" t="s">
        <v>97</v>
      </c>
      <c r="AS72" s="7" t="s">
        <v>77</v>
      </c>
      <c r="AT72" s="28" t="s">
        <v>77</v>
      </c>
      <c r="AU72" s="7" t="s">
        <v>829</v>
      </c>
      <c r="AV72" s="7" t="s">
        <v>140</v>
      </c>
      <c r="AW72" s="7" t="s">
        <v>121</v>
      </c>
      <c r="AX72" s="7" t="s">
        <v>829</v>
      </c>
      <c r="AY72" s="7" t="s">
        <v>140</v>
      </c>
      <c r="AZ72" s="7" t="s">
        <v>77</v>
      </c>
      <c r="BA72" s="7" t="s">
        <v>77</v>
      </c>
      <c r="BB72" s="17" t="s">
        <v>77</v>
      </c>
      <c r="BC72" s="29" t="s">
        <v>86</v>
      </c>
      <c r="BD72" s="29" t="s">
        <v>86</v>
      </c>
      <c r="BE72" s="17" t="s">
        <v>77</v>
      </c>
      <c r="BF72" s="29" t="s">
        <v>86</v>
      </c>
      <c r="BG72" s="29" t="s">
        <v>86</v>
      </c>
      <c r="BI72" s="7" t="s">
        <v>77</v>
      </c>
      <c r="BJ72" s="7" t="s">
        <v>77</v>
      </c>
    </row>
    <row r="73" spans="1:66" s="30" customFormat="1" ht="186.75" customHeight="1">
      <c r="A73" s="117">
        <v>69</v>
      </c>
      <c r="B73" s="21" t="s">
        <v>830</v>
      </c>
      <c r="C73" s="22" t="s">
        <v>831</v>
      </c>
      <c r="D73" s="23" t="s">
        <v>832</v>
      </c>
      <c r="E73" s="23"/>
      <c r="F73" s="22" t="s">
        <v>831</v>
      </c>
      <c r="G73" s="22" t="s">
        <v>833</v>
      </c>
      <c r="H73" s="22" t="s">
        <v>834</v>
      </c>
      <c r="I73" s="22"/>
      <c r="J73" s="22" t="s">
        <v>76</v>
      </c>
      <c r="K73" s="24" t="s">
        <v>77</v>
      </c>
      <c r="L73" s="22" t="s">
        <v>229</v>
      </c>
      <c r="M73" s="98">
        <v>44340</v>
      </c>
      <c r="N73" s="22" t="s">
        <v>835</v>
      </c>
      <c r="O73" s="22" t="s">
        <v>836</v>
      </c>
      <c r="P73" s="22" t="s">
        <v>837</v>
      </c>
      <c r="Q73" s="5" t="s">
        <v>82</v>
      </c>
      <c r="R73" s="25" t="s">
        <v>233</v>
      </c>
      <c r="S73" s="25" t="s">
        <v>77</v>
      </c>
      <c r="T73" s="25" t="s">
        <v>838</v>
      </c>
      <c r="U73" s="25">
        <v>30</v>
      </c>
      <c r="V73" s="25">
        <v>102008</v>
      </c>
      <c r="W73" s="25"/>
      <c r="X73" s="25" t="s">
        <v>839</v>
      </c>
      <c r="Y73" s="94" t="s">
        <v>86</v>
      </c>
      <c r="Z73" s="94" t="s">
        <v>86</v>
      </c>
      <c r="AA73" s="94" t="s">
        <v>86</v>
      </c>
      <c r="AB73" s="94" t="s">
        <v>86</v>
      </c>
      <c r="AC73" s="25" t="s">
        <v>87</v>
      </c>
      <c r="AD73" s="81" t="s">
        <v>77</v>
      </c>
      <c r="AE73" s="81" t="s">
        <v>77</v>
      </c>
      <c r="AF73" s="81" t="s">
        <v>77</v>
      </c>
      <c r="AG73" s="81" t="s">
        <v>77</v>
      </c>
      <c r="AH73" s="81" t="s">
        <v>77</v>
      </c>
      <c r="AI73" s="20" t="s">
        <v>840</v>
      </c>
      <c r="AJ73" s="20" t="s">
        <v>77</v>
      </c>
      <c r="AK73" s="20">
        <v>2236</v>
      </c>
      <c r="AL73" s="20"/>
      <c r="AM73" s="20"/>
      <c r="AN73" s="11" t="s">
        <v>95</v>
      </c>
      <c r="AO73" s="20"/>
      <c r="AP73" s="20"/>
      <c r="AQ73" s="20" t="s">
        <v>834</v>
      </c>
      <c r="AR73" s="27" t="s">
        <v>841</v>
      </c>
      <c r="AS73" s="26" t="s">
        <v>842</v>
      </c>
      <c r="AT73" s="28" t="s">
        <v>77</v>
      </c>
      <c r="AU73" s="28" t="s">
        <v>843</v>
      </c>
      <c r="AV73" s="28" t="s">
        <v>77</v>
      </c>
      <c r="AW73" s="7" t="s">
        <v>77</v>
      </c>
      <c r="AX73" s="28" t="s">
        <v>843</v>
      </c>
      <c r="AY73" s="28" t="s">
        <v>77</v>
      </c>
      <c r="AZ73" s="7" t="s">
        <v>77</v>
      </c>
      <c r="BA73" s="28" t="s">
        <v>77</v>
      </c>
      <c r="BB73" s="17" t="s">
        <v>77</v>
      </c>
      <c r="BC73" s="29" t="s">
        <v>86</v>
      </c>
      <c r="BD73" s="29" t="s">
        <v>86</v>
      </c>
      <c r="BE73" s="17" t="s">
        <v>77</v>
      </c>
      <c r="BF73" s="29" t="s">
        <v>86</v>
      </c>
      <c r="BG73" s="29" t="s">
        <v>86</v>
      </c>
      <c r="BH73" s="91">
        <v>44340</v>
      </c>
      <c r="BI73" s="28" t="s">
        <v>376</v>
      </c>
      <c r="BJ73" s="28" t="s">
        <v>77</v>
      </c>
      <c r="BK73" s="28"/>
      <c r="BL73" s="144"/>
      <c r="BM73" s="144" t="s">
        <v>844</v>
      </c>
      <c r="BN73" s="144" t="s">
        <v>845</v>
      </c>
    </row>
    <row r="74" spans="1:66" s="30" customFormat="1" ht="186.75" customHeight="1">
      <c r="A74" s="117">
        <v>70</v>
      </c>
      <c r="B74" s="21" t="s">
        <v>846</v>
      </c>
      <c r="C74" s="22" t="s">
        <v>847</v>
      </c>
      <c r="D74" s="113" t="s">
        <v>848</v>
      </c>
      <c r="E74" s="23"/>
      <c r="F74" s="22" t="s">
        <v>847</v>
      </c>
      <c r="G74" s="22" t="s">
        <v>74</v>
      </c>
      <c r="H74" s="22" t="s">
        <v>849</v>
      </c>
      <c r="I74" s="22"/>
      <c r="J74" s="22" t="s">
        <v>76</v>
      </c>
      <c r="K74" s="24" t="s">
        <v>77</v>
      </c>
      <c r="L74" s="22" t="s">
        <v>78</v>
      </c>
      <c r="M74" s="98">
        <v>44879</v>
      </c>
      <c r="N74" s="22" t="s">
        <v>850</v>
      </c>
      <c r="O74" s="22" t="s">
        <v>851</v>
      </c>
      <c r="P74" s="22" t="s">
        <v>852</v>
      </c>
      <c r="Q74" s="5" t="s">
        <v>82</v>
      </c>
      <c r="R74" s="25" t="s">
        <v>83</v>
      </c>
      <c r="S74" s="25" t="s">
        <v>209</v>
      </c>
      <c r="T74" s="25"/>
      <c r="U74" s="25"/>
      <c r="V74" s="25">
        <v>4269</v>
      </c>
      <c r="W74" s="25"/>
      <c r="X74" s="25" t="s">
        <v>853</v>
      </c>
      <c r="Y74" s="94" t="s">
        <v>86</v>
      </c>
      <c r="Z74" s="94" t="s">
        <v>86</v>
      </c>
      <c r="AA74" s="94" t="s">
        <v>86</v>
      </c>
      <c r="AB74" s="94" t="s">
        <v>86</v>
      </c>
      <c r="AC74" s="25" t="s">
        <v>211</v>
      </c>
      <c r="AD74" s="81" t="s">
        <v>854</v>
      </c>
      <c r="AE74" s="81" t="s">
        <v>855</v>
      </c>
      <c r="AF74" s="81" t="s">
        <v>856</v>
      </c>
      <c r="AG74" s="81" t="s">
        <v>77</v>
      </c>
      <c r="AH74" s="81" t="s">
        <v>77</v>
      </c>
      <c r="AI74" s="20" t="s">
        <v>840</v>
      </c>
      <c r="AJ74" s="20" t="s">
        <v>343</v>
      </c>
      <c r="AK74" s="20">
        <v>4269</v>
      </c>
      <c r="AL74" s="20"/>
      <c r="AM74" s="20"/>
      <c r="AN74" s="11" t="s">
        <v>95</v>
      </c>
      <c r="AO74" s="20"/>
      <c r="AP74" s="20"/>
      <c r="AQ74" s="20" t="s">
        <v>857</v>
      </c>
      <c r="AR74" s="15" t="s">
        <v>858</v>
      </c>
      <c r="AS74" s="112" t="s">
        <v>859</v>
      </c>
      <c r="AT74" s="28" t="s">
        <v>77</v>
      </c>
      <c r="AU74" s="28" t="s">
        <v>860</v>
      </c>
      <c r="AV74" s="28" t="s">
        <v>120</v>
      </c>
      <c r="AW74" s="7" t="s">
        <v>121</v>
      </c>
      <c r="AX74" s="28" t="s">
        <v>861</v>
      </c>
      <c r="AY74" s="28" t="s">
        <v>862</v>
      </c>
      <c r="AZ74" s="7" t="s">
        <v>77</v>
      </c>
      <c r="BA74" s="28" t="s">
        <v>77</v>
      </c>
      <c r="BB74" s="7" t="s">
        <v>863</v>
      </c>
      <c r="BC74" s="29" t="s">
        <v>86</v>
      </c>
      <c r="BD74" s="29" t="s">
        <v>86</v>
      </c>
      <c r="BE74" s="17" t="s">
        <v>77</v>
      </c>
      <c r="BF74" s="29" t="s">
        <v>86</v>
      </c>
      <c r="BG74" s="29" t="s">
        <v>86</v>
      </c>
      <c r="BH74" s="91">
        <v>44773</v>
      </c>
      <c r="BI74" s="28" t="s">
        <v>332</v>
      </c>
      <c r="BJ74" s="28" t="s">
        <v>77</v>
      </c>
      <c r="BK74" s="28" t="s">
        <v>864</v>
      </c>
      <c r="BL74" s="144" t="s">
        <v>864</v>
      </c>
      <c r="BM74" s="144" t="s">
        <v>864</v>
      </c>
      <c r="BN74" s="144" t="s">
        <v>864</v>
      </c>
    </row>
    <row r="75" spans="1:66" ht="243">
      <c r="A75" s="11">
        <v>71</v>
      </c>
      <c r="B75" s="12" t="s">
        <v>865</v>
      </c>
      <c r="C75" s="5" t="s">
        <v>866</v>
      </c>
      <c r="D75" s="113" t="s">
        <v>848</v>
      </c>
      <c r="F75" s="5" t="s">
        <v>866</v>
      </c>
      <c r="G75" s="5" t="s">
        <v>74</v>
      </c>
      <c r="H75" s="22" t="s">
        <v>849</v>
      </c>
      <c r="J75" s="5" t="s">
        <v>76</v>
      </c>
      <c r="K75" s="5" t="s">
        <v>861</v>
      </c>
      <c r="L75" s="5" t="s">
        <v>78</v>
      </c>
      <c r="M75" s="99">
        <v>44879</v>
      </c>
      <c r="N75" s="5" t="s">
        <v>867</v>
      </c>
      <c r="O75" s="5" t="s">
        <v>867</v>
      </c>
      <c r="P75" s="22" t="s">
        <v>868</v>
      </c>
      <c r="Q75" s="5" t="s">
        <v>82</v>
      </c>
      <c r="R75" s="6" t="s">
        <v>83</v>
      </c>
      <c r="S75" s="6" t="s">
        <v>209</v>
      </c>
      <c r="V75" s="6">
        <v>4269</v>
      </c>
      <c r="X75" s="25" t="s">
        <v>853</v>
      </c>
      <c r="Y75" s="94" t="s">
        <v>86</v>
      </c>
      <c r="Z75" s="94" t="s">
        <v>86</v>
      </c>
      <c r="AA75" s="94" t="s">
        <v>86</v>
      </c>
      <c r="AB75" s="94" t="s">
        <v>86</v>
      </c>
      <c r="AC75" s="6" t="s">
        <v>87</v>
      </c>
      <c r="AD75" s="82" t="s">
        <v>854</v>
      </c>
      <c r="AE75" s="81" t="s">
        <v>855</v>
      </c>
      <c r="AF75" s="82" t="s">
        <v>869</v>
      </c>
      <c r="AG75" s="81" t="s">
        <v>77</v>
      </c>
      <c r="AH75" s="81" t="s">
        <v>77</v>
      </c>
      <c r="AI75" s="20" t="s">
        <v>840</v>
      </c>
      <c r="AJ75" s="20" t="s">
        <v>343</v>
      </c>
      <c r="AK75" s="11">
        <v>4269</v>
      </c>
      <c r="AN75" s="11" t="s">
        <v>95</v>
      </c>
      <c r="AQ75" s="20" t="s">
        <v>857</v>
      </c>
      <c r="AS75" s="18" t="s">
        <v>859</v>
      </c>
      <c r="AT75" s="28" t="s">
        <v>77</v>
      </c>
      <c r="AU75" s="7" t="s">
        <v>870</v>
      </c>
      <c r="AV75" s="28" t="s">
        <v>77</v>
      </c>
      <c r="AW75" s="7" t="s">
        <v>77</v>
      </c>
      <c r="AX75" s="7" t="s">
        <v>870</v>
      </c>
      <c r="AZ75" s="28" t="s">
        <v>861</v>
      </c>
      <c r="BA75" s="7" t="s">
        <v>871</v>
      </c>
      <c r="BB75" s="17" t="s">
        <v>872</v>
      </c>
      <c r="BC75" s="29" t="s">
        <v>86</v>
      </c>
      <c r="BD75" s="29" t="s">
        <v>86</v>
      </c>
      <c r="BE75" s="17" t="s">
        <v>77</v>
      </c>
      <c r="BF75" s="29" t="s">
        <v>86</v>
      </c>
      <c r="BG75" s="29" t="s">
        <v>86</v>
      </c>
      <c r="BH75" s="91">
        <v>44773</v>
      </c>
      <c r="BI75" s="28" t="s">
        <v>332</v>
      </c>
      <c r="BJ75" s="28" t="s">
        <v>77</v>
      </c>
      <c r="BM75" s="142" t="s">
        <v>873</v>
      </c>
    </row>
    <row r="76" spans="1:66" ht="226.5">
      <c r="A76" s="11">
        <v>72</v>
      </c>
      <c r="B76" s="12" t="s">
        <v>874</v>
      </c>
      <c r="C76" s="5" t="s">
        <v>866</v>
      </c>
      <c r="D76" s="113" t="s">
        <v>848</v>
      </c>
      <c r="F76" s="5" t="s">
        <v>866</v>
      </c>
      <c r="G76" s="5" t="s">
        <v>74</v>
      </c>
      <c r="H76" s="22" t="s">
        <v>849</v>
      </c>
      <c r="J76" s="5" t="s">
        <v>574</v>
      </c>
      <c r="K76" s="5" t="s">
        <v>875</v>
      </c>
      <c r="L76" s="5" t="s">
        <v>229</v>
      </c>
      <c r="M76" s="99">
        <v>44879</v>
      </c>
      <c r="N76" s="5" t="s">
        <v>876</v>
      </c>
      <c r="O76" s="5" t="s">
        <v>876</v>
      </c>
      <c r="P76" s="22" t="s">
        <v>877</v>
      </c>
      <c r="Q76" s="5" t="s">
        <v>82</v>
      </c>
      <c r="R76" s="6" t="s">
        <v>233</v>
      </c>
      <c r="T76" s="6" t="s">
        <v>878</v>
      </c>
      <c r="U76" s="6">
        <v>450</v>
      </c>
      <c r="V76" s="6">
        <v>4269</v>
      </c>
      <c r="X76" s="6" t="s">
        <v>879</v>
      </c>
      <c r="Y76" s="94" t="s">
        <v>86</v>
      </c>
      <c r="Z76" s="94" t="s">
        <v>86</v>
      </c>
      <c r="AA76" s="94" t="s">
        <v>86</v>
      </c>
      <c r="AB76" s="94" t="s">
        <v>86</v>
      </c>
      <c r="AC76" s="6" t="s">
        <v>87</v>
      </c>
      <c r="AF76" s="82" t="s">
        <v>880</v>
      </c>
      <c r="AG76" s="81" t="s">
        <v>77</v>
      </c>
      <c r="AH76" s="81" t="s">
        <v>77</v>
      </c>
      <c r="AI76" s="20" t="s">
        <v>840</v>
      </c>
      <c r="AJ76" s="20" t="s">
        <v>237</v>
      </c>
      <c r="AK76" s="11">
        <v>4269</v>
      </c>
      <c r="AN76" s="11" t="s">
        <v>95</v>
      </c>
      <c r="AQ76" s="20" t="s">
        <v>857</v>
      </c>
      <c r="AS76" s="18" t="s">
        <v>859</v>
      </c>
      <c r="AT76" s="28" t="s">
        <v>77</v>
      </c>
      <c r="AU76" s="7" t="s">
        <v>881</v>
      </c>
      <c r="AV76" s="28" t="s">
        <v>77</v>
      </c>
      <c r="AW76" s="7" t="s">
        <v>77</v>
      </c>
      <c r="AX76" s="7" t="s">
        <v>881</v>
      </c>
      <c r="AY76" s="7" t="s">
        <v>242</v>
      </c>
      <c r="AZ76" s="7" t="s">
        <v>870</v>
      </c>
      <c r="BA76" s="7" t="s">
        <v>882</v>
      </c>
      <c r="BB76" s="17" t="s">
        <v>883</v>
      </c>
      <c r="BC76" s="29" t="s">
        <v>86</v>
      </c>
      <c r="BD76" s="29" t="s">
        <v>86</v>
      </c>
      <c r="BE76" s="17" t="s">
        <v>77</v>
      </c>
      <c r="BF76" s="29" t="s">
        <v>86</v>
      </c>
      <c r="BG76" s="29" t="s">
        <v>86</v>
      </c>
      <c r="BH76" s="91">
        <v>44773</v>
      </c>
      <c r="BI76" s="28" t="s">
        <v>332</v>
      </c>
      <c r="BJ76" s="28" t="s">
        <v>77</v>
      </c>
      <c r="BL76" s="142" t="s">
        <v>884</v>
      </c>
    </row>
    <row r="77" spans="1:66" ht="409.6">
      <c r="A77" s="11">
        <v>73</v>
      </c>
      <c r="B77" s="12" t="s">
        <v>885</v>
      </c>
      <c r="C77" s="22" t="s">
        <v>847</v>
      </c>
      <c r="D77" s="113" t="s">
        <v>848</v>
      </c>
      <c r="F77" s="22" t="s">
        <v>847</v>
      </c>
      <c r="G77" s="5" t="s">
        <v>74</v>
      </c>
      <c r="H77" s="22" t="s">
        <v>849</v>
      </c>
      <c r="J77" s="5" t="s">
        <v>886</v>
      </c>
      <c r="K77" s="5" t="s">
        <v>887</v>
      </c>
      <c r="L77" s="5" t="s">
        <v>78</v>
      </c>
      <c r="M77" s="99">
        <v>44879</v>
      </c>
      <c r="N77" s="5" t="s">
        <v>888</v>
      </c>
      <c r="O77" s="5" t="s">
        <v>889</v>
      </c>
      <c r="P77" s="5" t="s">
        <v>890</v>
      </c>
      <c r="Q77" s="5" t="s">
        <v>82</v>
      </c>
      <c r="R77" s="6" t="s">
        <v>891</v>
      </c>
      <c r="S77" s="6" t="s">
        <v>77</v>
      </c>
      <c r="T77" s="6" t="s">
        <v>77</v>
      </c>
      <c r="V77" s="6" t="s">
        <v>77</v>
      </c>
      <c r="W77" s="6" t="s">
        <v>77</v>
      </c>
      <c r="X77" s="25" t="s">
        <v>77</v>
      </c>
      <c r="Y77" s="94" t="s">
        <v>86</v>
      </c>
      <c r="Z77" s="94" t="s">
        <v>86</v>
      </c>
      <c r="AA77" s="94" t="s">
        <v>86</v>
      </c>
      <c r="AB77" s="94" t="s">
        <v>86</v>
      </c>
      <c r="AC77" s="6" t="s">
        <v>87</v>
      </c>
      <c r="AD77" s="82" t="s">
        <v>892</v>
      </c>
      <c r="AF77" s="82" t="s">
        <v>893</v>
      </c>
      <c r="AG77" s="81" t="s">
        <v>77</v>
      </c>
      <c r="AH77" s="81" t="s">
        <v>77</v>
      </c>
      <c r="AI77" s="11" t="s">
        <v>840</v>
      </c>
      <c r="AJ77" s="11" t="s">
        <v>135</v>
      </c>
      <c r="AN77" s="11" t="s">
        <v>95</v>
      </c>
      <c r="AQ77" s="11" t="s">
        <v>894</v>
      </c>
      <c r="AR77" s="7" t="s">
        <v>895</v>
      </c>
      <c r="AS77" s="18" t="s">
        <v>896</v>
      </c>
      <c r="AU77" s="7" t="s">
        <v>897</v>
      </c>
      <c r="AV77" s="7" t="s">
        <v>120</v>
      </c>
      <c r="AW77" s="7" t="s">
        <v>898</v>
      </c>
      <c r="AX77" s="7" t="s">
        <v>899</v>
      </c>
      <c r="AY77" s="7" t="s">
        <v>862</v>
      </c>
      <c r="AZ77" s="7" t="s">
        <v>887</v>
      </c>
      <c r="BA77" s="7" t="s">
        <v>900</v>
      </c>
      <c r="BC77" s="29" t="s">
        <v>86</v>
      </c>
      <c r="BD77" s="29" t="s">
        <v>86</v>
      </c>
      <c r="BE77" s="17" t="s">
        <v>77</v>
      </c>
      <c r="BF77" s="29" t="s">
        <v>86</v>
      </c>
      <c r="BG77" s="29" t="s">
        <v>86</v>
      </c>
      <c r="BH77" s="91">
        <v>44773</v>
      </c>
      <c r="BI77" s="28" t="s">
        <v>332</v>
      </c>
      <c r="BJ77" s="28" t="s">
        <v>77</v>
      </c>
    </row>
    <row r="78" spans="1:66" ht="409.6">
      <c r="A78" s="11">
        <v>74</v>
      </c>
      <c r="B78" s="12" t="s">
        <v>901</v>
      </c>
      <c r="C78" s="5" t="s">
        <v>902</v>
      </c>
      <c r="D78" s="4" t="s">
        <v>903</v>
      </c>
      <c r="F78" s="5" t="s">
        <v>904</v>
      </c>
      <c r="G78" s="5" t="s">
        <v>74</v>
      </c>
      <c r="H78" s="5" t="s">
        <v>110</v>
      </c>
      <c r="J78" s="5" t="s">
        <v>76</v>
      </c>
      <c r="K78" s="10" t="s">
        <v>77</v>
      </c>
      <c r="L78" s="5" t="s">
        <v>130</v>
      </c>
      <c r="M78" s="99">
        <v>44903</v>
      </c>
      <c r="N78" s="5" t="s">
        <v>905</v>
      </c>
      <c r="O78" s="5" t="s">
        <v>906</v>
      </c>
      <c r="P78" s="5" t="s">
        <v>907</v>
      </c>
      <c r="Q78" s="5" t="s">
        <v>82</v>
      </c>
      <c r="R78" s="6" t="s">
        <v>891</v>
      </c>
      <c r="S78" s="6" t="s">
        <v>77</v>
      </c>
      <c r="T78" s="6" t="s">
        <v>77</v>
      </c>
      <c r="V78" s="6" t="s">
        <v>77</v>
      </c>
      <c r="W78" s="6" t="s">
        <v>77</v>
      </c>
      <c r="X78" s="25" t="s">
        <v>77</v>
      </c>
      <c r="Y78" s="94" t="s">
        <v>86</v>
      </c>
      <c r="Z78" s="94" t="s">
        <v>86</v>
      </c>
      <c r="AA78" s="94" t="s">
        <v>86</v>
      </c>
      <c r="AB78" s="94" t="s">
        <v>86</v>
      </c>
      <c r="AC78" s="6" t="s">
        <v>87</v>
      </c>
      <c r="AD78" s="81" t="s">
        <v>116</v>
      </c>
      <c r="AE78" s="81" t="s">
        <v>77</v>
      </c>
      <c r="AF78" s="81" t="s">
        <v>908</v>
      </c>
      <c r="AG78" s="81" t="s">
        <v>77</v>
      </c>
      <c r="AH78" s="81" t="s">
        <v>77</v>
      </c>
      <c r="AI78" s="11" t="s">
        <v>117</v>
      </c>
      <c r="AS78" s="18" t="s">
        <v>909</v>
      </c>
      <c r="AU78" s="7" t="s">
        <v>910</v>
      </c>
      <c r="AV78" s="7" t="s">
        <v>140</v>
      </c>
      <c r="AW78" s="7" t="s">
        <v>77</v>
      </c>
      <c r="AX78" s="7" t="s">
        <v>910</v>
      </c>
      <c r="AY78" s="7" t="s">
        <v>140</v>
      </c>
      <c r="AZ78" s="7" t="s">
        <v>77</v>
      </c>
      <c r="BA78" s="7" t="s">
        <v>911</v>
      </c>
      <c r="BB78" s="17" t="s">
        <v>77</v>
      </c>
      <c r="BC78" s="29" t="s">
        <v>86</v>
      </c>
      <c r="BD78" s="29" t="s">
        <v>86</v>
      </c>
      <c r="BE78" s="17" t="s">
        <v>77</v>
      </c>
      <c r="BF78" s="29" t="s">
        <v>86</v>
      </c>
      <c r="BG78" s="29" t="s">
        <v>86</v>
      </c>
      <c r="BH78" s="91" t="s">
        <v>77</v>
      </c>
      <c r="BI78" s="28" t="s">
        <v>103</v>
      </c>
      <c r="BJ78" s="28" t="s">
        <v>77</v>
      </c>
      <c r="BM78" s="142" t="s">
        <v>912</v>
      </c>
    </row>
    <row r="79" spans="1:66" ht="356.25">
      <c r="A79" s="11">
        <v>75</v>
      </c>
      <c r="B79" s="21" t="s">
        <v>913</v>
      </c>
      <c r="C79" s="22" t="s">
        <v>847</v>
      </c>
      <c r="D79" s="113" t="s">
        <v>848</v>
      </c>
      <c r="E79" s="23"/>
      <c r="F79" s="22" t="s">
        <v>847</v>
      </c>
      <c r="G79" s="22" t="s">
        <v>74</v>
      </c>
      <c r="H79" s="22" t="s">
        <v>849</v>
      </c>
      <c r="I79" s="22"/>
      <c r="J79" s="22" t="s">
        <v>76</v>
      </c>
      <c r="K79" s="24" t="s">
        <v>77</v>
      </c>
      <c r="L79" s="22" t="s">
        <v>78</v>
      </c>
      <c r="M79" s="98">
        <v>44879</v>
      </c>
      <c r="N79" s="22" t="s">
        <v>850</v>
      </c>
      <c r="O79" s="22" t="s">
        <v>851</v>
      </c>
      <c r="P79" s="22" t="s">
        <v>914</v>
      </c>
      <c r="Q79" s="5" t="s">
        <v>82</v>
      </c>
      <c r="R79" s="25" t="s">
        <v>891</v>
      </c>
      <c r="S79" s="25" t="s">
        <v>77</v>
      </c>
      <c r="T79" s="25"/>
      <c r="U79" s="25"/>
      <c r="V79" s="25" t="s">
        <v>77</v>
      </c>
      <c r="W79" s="25"/>
      <c r="X79" s="25" t="s">
        <v>853</v>
      </c>
      <c r="Y79" s="94" t="s">
        <v>86</v>
      </c>
      <c r="Z79" s="94" t="s">
        <v>86</v>
      </c>
      <c r="AA79" s="94" t="s">
        <v>86</v>
      </c>
      <c r="AB79" s="94" t="s">
        <v>86</v>
      </c>
      <c r="AC79" s="25" t="s">
        <v>211</v>
      </c>
      <c r="AD79" s="81" t="s">
        <v>915</v>
      </c>
      <c r="AE79" s="81" t="s">
        <v>916</v>
      </c>
      <c r="AF79" s="81" t="s">
        <v>917</v>
      </c>
      <c r="AG79" s="81" t="s">
        <v>77</v>
      </c>
      <c r="AH79" s="81" t="s">
        <v>77</v>
      </c>
      <c r="AI79" s="20" t="s">
        <v>840</v>
      </c>
      <c r="AJ79" s="20" t="s">
        <v>343</v>
      </c>
      <c r="AK79" s="20" t="s">
        <v>77</v>
      </c>
      <c r="AL79" s="20"/>
      <c r="AM79" s="20"/>
      <c r="AN79" s="11" t="s">
        <v>95</v>
      </c>
      <c r="AO79" s="20"/>
      <c r="AP79" s="20"/>
      <c r="AQ79" s="20" t="s">
        <v>857</v>
      </c>
      <c r="AR79" s="15" t="s">
        <v>858</v>
      </c>
      <c r="AS79" s="112" t="s">
        <v>918</v>
      </c>
      <c r="AT79" s="28" t="s">
        <v>77</v>
      </c>
      <c r="AU79" s="28" t="s">
        <v>919</v>
      </c>
      <c r="AV79" s="28" t="s">
        <v>120</v>
      </c>
      <c r="AW79" s="7" t="s">
        <v>898</v>
      </c>
      <c r="AX79" s="28" t="s">
        <v>920</v>
      </c>
      <c r="AY79" s="28" t="s">
        <v>862</v>
      </c>
      <c r="AZ79" s="7" t="s">
        <v>77</v>
      </c>
      <c r="BA79" s="17" t="s">
        <v>77</v>
      </c>
      <c r="BB79" s="17" t="s">
        <v>77</v>
      </c>
      <c r="BC79" s="29" t="s">
        <v>86</v>
      </c>
      <c r="BD79" s="29" t="s">
        <v>86</v>
      </c>
      <c r="BE79" s="17" t="s">
        <v>77</v>
      </c>
      <c r="BF79" s="29" t="s">
        <v>86</v>
      </c>
      <c r="BG79" s="29" t="s">
        <v>86</v>
      </c>
      <c r="BH79" s="91">
        <v>44773</v>
      </c>
      <c r="BI79" s="28" t="s">
        <v>332</v>
      </c>
      <c r="BJ79" s="28" t="s">
        <v>77</v>
      </c>
      <c r="BK79" s="28" t="s">
        <v>864</v>
      </c>
      <c r="BL79" s="144" t="s">
        <v>864</v>
      </c>
      <c r="BM79" s="144" t="s">
        <v>864</v>
      </c>
      <c r="BN79" s="144" t="s">
        <v>864</v>
      </c>
    </row>
    <row r="80" spans="1:66" ht="66" customHeight="1">
      <c r="A80" s="11">
        <v>76</v>
      </c>
      <c r="B80" s="12" t="s">
        <v>921</v>
      </c>
      <c r="D80" s="4" t="s">
        <v>922</v>
      </c>
      <c r="AG80" s="81" t="s">
        <v>77</v>
      </c>
      <c r="AH80" s="81" t="s">
        <v>77</v>
      </c>
      <c r="AI80" s="11" t="s">
        <v>594</v>
      </c>
      <c r="AO80" s="11" t="s">
        <v>705</v>
      </c>
    </row>
    <row r="81" spans="1:67" ht="195.75" customHeight="1">
      <c r="A81" s="11">
        <v>77</v>
      </c>
      <c r="B81" s="12" t="s">
        <v>923</v>
      </c>
      <c r="C81" s="5" t="s">
        <v>708</v>
      </c>
      <c r="D81" s="4" t="s">
        <v>924</v>
      </c>
      <c r="F81" s="5" t="s">
        <v>708</v>
      </c>
      <c r="G81" s="5" t="s">
        <v>74</v>
      </c>
      <c r="H81" s="5" t="s">
        <v>322</v>
      </c>
      <c r="J81" s="5" t="s">
        <v>321</v>
      </c>
      <c r="L81" s="5" t="s">
        <v>78</v>
      </c>
      <c r="M81" s="99">
        <v>43256</v>
      </c>
      <c r="N81" s="5" t="s">
        <v>925</v>
      </c>
      <c r="O81" s="5" t="s">
        <v>462</v>
      </c>
      <c r="P81" s="5" t="s">
        <v>926</v>
      </c>
      <c r="Q81" s="5" t="s">
        <v>82</v>
      </c>
      <c r="R81" s="6" t="s">
        <v>83</v>
      </c>
      <c r="S81" s="6" t="s">
        <v>84</v>
      </c>
      <c r="V81" s="6">
        <v>4326</v>
      </c>
      <c r="Y81" s="6" t="s">
        <v>86</v>
      </c>
      <c r="Z81" s="6" t="s">
        <v>86</v>
      </c>
      <c r="AA81" s="6" t="s">
        <v>86</v>
      </c>
      <c r="AB81" s="6" t="s">
        <v>86</v>
      </c>
      <c r="AC81" s="6" t="s">
        <v>927</v>
      </c>
      <c r="AD81" s="82" t="s">
        <v>734</v>
      </c>
      <c r="AE81" s="82" t="s">
        <v>77</v>
      </c>
      <c r="AF81" s="82" t="s">
        <v>928</v>
      </c>
      <c r="AG81" s="81" t="s">
        <v>77</v>
      </c>
      <c r="AH81" s="81" t="s">
        <v>77</v>
      </c>
      <c r="AI81" s="11" t="s">
        <v>309</v>
      </c>
      <c r="AJ81" s="11" t="s">
        <v>135</v>
      </c>
      <c r="AK81" s="11">
        <v>2236</v>
      </c>
      <c r="AN81" s="11" t="s">
        <v>95</v>
      </c>
      <c r="AQ81" s="11" t="s">
        <v>322</v>
      </c>
      <c r="AR81" s="15" t="s">
        <v>97</v>
      </c>
      <c r="AS81" s="18" t="s">
        <v>929</v>
      </c>
      <c r="AT81" s="7" t="s">
        <v>77</v>
      </c>
      <c r="AU81" s="7" t="s">
        <v>930</v>
      </c>
      <c r="AV81" s="7" t="s">
        <v>140</v>
      </c>
      <c r="AW81" s="7" t="s">
        <v>102</v>
      </c>
      <c r="AX81" s="7" t="s">
        <v>930</v>
      </c>
      <c r="AY81" s="7" t="s">
        <v>140</v>
      </c>
      <c r="AZ81" s="7" t="s">
        <v>77</v>
      </c>
      <c r="BA81" s="7" t="s">
        <v>77</v>
      </c>
      <c r="BB81" s="17" t="s">
        <v>77</v>
      </c>
      <c r="BC81" s="29" t="s">
        <v>86</v>
      </c>
      <c r="BD81" s="29" t="s">
        <v>86</v>
      </c>
      <c r="BE81" s="17" t="s">
        <v>77</v>
      </c>
      <c r="BF81" s="29" t="s">
        <v>86</v>
      </c>
      <c r="BG81" s="29" t="s">
        <v>86</v>
      </c>
      <c r="BH81" s="92">
        <v>45266</v>
      </c>
      <c r="BI81" s="28" t="s">
        <v>376</v>
      </c>
      <c r="BJ81" s="28" t="s">
        <v>77</v>
      </c>
    </row>
    <row r="82" spans="1:67" ht="178.5">
      <c r="A82" s="11">
        <v>78</v>
      </c>
      <c r="B82" s="12" t="s">
        <v>931</v>
      </c>
      <c r="C82" s="5" t="s">
        <v>932</v>
      </c>
      <c r="D82" s="4" t="s">
        <v>933</v>
      </c>
      <c r="F82" s="5" t="s">
        <v>934</v>
      </c>
      <c r="H82" s="5" t="s">
        <v>935</v>
      </c>
      <c r="I82" s="5" t="s">
        <v>936</v>
      </c>
      <c r="J82" s="5" t="s">
        <v>937</v>
      </c>
      <c r="L82" s="5" t="s">
        <v>78</v>
      </c>
      <c r="M82" s="99">
        <v>45260</v>
      </c>
      <c r="N82" s="5" t="s">
        <v>938</v>
      </c>
      <c r="O82" s="5" t="s">
        <v>939</v>
      </c>
      <c r="P82" s="5" t="s">
        <v>940</v>
      </c>
      <c r="R82" s="6" t="s">
        <v>83</v>
      </c>
      <c r="S82" s="6" t="s">
        <v>84</v>
      </c>
      <c r="V82" s="6">
        <v>4326</v>
      </c>
      <c r="Y82" s="94" t="s">
        <v>86</v>
      </c>
      <c r="Z82" s="94" t="s">
        <v>86</v>
      </c>
      <c r="AA82" s="94" t="s">
        <v>86</v>
      </c>
      <c r="AB82" s="94" t="s">
        <v>86</v>
      </c>
      <c r="AC82" s="25" t="s">
        <v>211</v>
      </c>
      <c r="AD82" s="82" t="s">
        <v>212</v>
      </c>
      <c r="AE82" s="82" t="s">
        <v>77</v>
      </c>
      <c r="AF82" s="82" t="s">
        <v>941</v>
      </c>
      <c r="AG82" s="81" t="s">
        <v>77</v>
      </c>
      <c r="AH82" s="81" t="s">
        <v>77</v>
      </c>
      <c r="AI82" s="11" t="s">
        <v>942</v>
      </c>
      <c r="AJ82" s="11" t="s">
        <v>135</v>
      </c>
      <c r="AK82" s="11">
        <v>8035</v>
      </c>
      <c r="AL82" s="11" t="s">
        <v>93</v>
      </c>
      <c r="AN82" s="11" t="s">
        <v>95</v>
      </c>
      <c r="AQ82" s="11" t="s">
        <v>943</v>
      </c>
      <c r="AR82" s="7" t="s">
        <v>944</v>
      </c>
      <c r="AS82" s="18" t="s">
        <v>945</v>
      </c>
      <c r="AT82" s="7" t="s">
        <v>946</v>
      </c>
      <c r="AU82" s="7" t="s">
        <v>947</v>
      </c>
      <c r="AV82" s="7" t="s">
        <v>948</v>
      </c>
      <c r="AW82" s="7" t="s">
        <v>898</v>
      </c>
      <c r="AX82" s="7" t="s">
        <v>947</v>
      </c>
      <c r="AY82" s="7" t="s">
        <v>948</v>
      </c>
      <c r="AZ82" s="7" t="s">
        <v>77</v>
      </c>
      <c r="BA82" s="17" t="s">
        <v>77</v>
      </c>
      <c r="BB82" s="17" t="s">
        <v>949</v>
      </c>
      <c r="BC82" s="29" t="s">
        <v>86</v>
      </c>
      <c r="BD82" s="29" t="s">
        <v>86</v>
      </c>
      <c r="BE82" s="17" t="s">
        <v>77</v>
      </c>
      <c r="BF82" s="29" t="s">
        <v>86</v>
      </c>
      <c r="BG82" s="29" t="s">
        <v>86</v>
      </c>
      <c r="BH82" s="91">
        <v>45260</v>
      </c>
      <c r="BI82" s="28" t="s">
        <v>332</v>
      </c>
      <c r="BJ82" s="28" t="s">
        <v>77</v>
      </c>
      <c r="BL82" s="142" t="s">
        <v>950</v>
      </c>
    </row>
    <row r="83" spans="1:67" ht="146.25">
      <c r="A83" s="11">
        <v>79</v>
      </c>
      <c r="B83" s="12" t="s">
        <v>951</v>
      </c>
      <c r="C83" s="5" t="s">
        <v>932</v>
      </c>
      <c r="D83" s="4" t="s">
        <v>933</v>
      </c>
      <c r="F83" s="5" t="s">
        <v>934</v>
      </c>
      <c r="H83" s="5" t="s">
        <v>935</v>
      </c>
      <c r="I83" s="5" t="s">
        <v>936</v>
      </c>
      <c r="J83" s="5" t="s">
        <v>937</v>
      </c>
      <c r="L83" s="5" t="s">
        <v>78</v>
      </c>
      <c r="M83" s="99">
        <v>45260</v>
      </c>
      <c r="N83" s="5" t="s">
        <v>952</v>
      </c>
      <c r="O83" s="5" t="s">
        <v>939</v>
      </c>
      <c r="P83" s="5" t="s">
        <v>953</v>
      </c>
      <c r="R83" s="6" t="s">
        <v>83</v>
      </c>
      <c r="S83" s="6" t="s">
        <v>483</v>
      </c>
      <c r="V83" s="6">
        <v>4326</v>
      </c>
      <c r="Y83" s="94" t="s">
        <v>86</v>
      </c>
      <c r="Z83" s="94" t="s">
        <v>86</v>
      </c>
      <c r="AA83" s="94" t="s">
        <v>86</v>
      </c>
      <c r="AB83" s="94" t="s">
        <v>86</v>
      </c>
      <c r="AC83" s="25" t="s">
        <v>211</v>
      </c>
      <c r="AD83" s="82" t="s">
        <v>212</v>
      </c>
      <c r="AF83" s="82" t="s">
        <v>954</v>
      </c>
      <c r="AG83" s="81" t="s">
        <v>77</v>
      </c>
      <c r="AH83" s="81" t="s">
        <v>77</v>
      </c>
      <c r="AI83" s="11" t="s">
        <v>942</v>
      </c>
      <c r="AJ83" s="11" t="s">
        <v>135</v>
      </c>
      <c r="AK83" s="11">
        <v>8035</v>
      </c>
      <c r="AL83" s="11" t="s">
        <v>93</v>
      </c>
      <c r="AN83" s="11" t="s">
        <v>95</v>
      </c>
      <c r="AQ83" s="11" t="s">
        <v>943</v>
      </c>
      <c r="AR83" s="7" t="s">
        <v>944</v>
      </c>
      <c r="AS83" s="18" t="s">
        <v>955</v>
      </c>
      <c r="AT83" s="7" t="s">
        <v>956</v>
      </c>
      <c r="AU83" s="7" t="s">
        <v>957</v>
      </c>
      <c r="AV83" s="7" t="s">
        <v>948</v>
      </c>
      <c r="AW83" s="7" t="s">
        <v>898</v>
      </c>
      <c r="AX83" s="7" t="s">
        <v>957</v>
      </c>
      <c r="AY83" s="7" t="s">
        <v>948</v>
      </c>
      <c r="AZ83" s="7" t="s">
        <v>77</v>
      </c>
      <c r="BA83" s="17" t="s">
        <v>77</v>
      </c>
      <c r="BB83" s="17" t="s">
        <v>958</v>
      </c>
      <c r="BC83" s="29" t="s">
        <v>86</v>
      </c>
      <c r="BD83" s="29" t="s">
        <v>86</v>
      </c>
      <c r="BE83" s="17" t="s">
        <v>77</v>
      </c>
      <c r="BF83" s="29" t="s">
        <v>86</v>
      </c>
      <c r="BG83" s="29" t="s">
        <v>86</v>
      </c>
      <c r="BH83" s="91">
        <v>45260</v>
      </c>
      <c r="BI83" s="28" t="s">
        <v>332</v>
      </c>
      <c r="BJ83" s="28" t="s">
        <v>77</v>
      </c>
    </row>
    <row r="84" spans="1:67" ht="96.75">
      <c r="A84" s="11">
        <v>80</v>
      </c>
      <c r="B84" s="12" t="s">
        <v>959</v>
      </c>
      <c r="C84" s="5" t="s">
        <v>932</v>
      </c>
      <c r="D84" s="4" t="s">
        <v>933</v>
      </c>
      <c r="F84" s="5" t="s">
        <v>934</v>
      </c>
      <c r="H84" s="5" t="s">
        <v>935</v>
      </c>
      <c r="I84" s="5" t="s">
        <v>936</v>
      </c>
      <c r="J84" s="5" t="s">
        <v>937</v>
      </c>
      <c r="L84" s="5" t="s">
        <v>78</v>
      </c>
      <c r="M84" s="99">
        <v>45260</v>
      </c>
      <c r="N84" s="5" t="s">
        <v>960</v>
      </c>
      <c r="O84" s="5" t="s">
        <v>939</v>
      </c>
      <c r="P84" s="5" t="s">
        <v>961</v>
      </c>
      <c r="R84" s="6" t="s">
        <v>83</v>
      </c>
      <c r="S84" s="6" t="s">
        <v>483</v>
      </c>
      <c r="V84" s="6">
        <v>4326</v>
      </c>
      <c r="Y84" s="94" t="s">
        <v>86</v>
      </c>
      <c r="Z84" s="94" t="s">
        <v>86</v>
      </c>
      <c r="AA84" s="94" t="s">
        <v>86</v>
      </c>
      <c r="AB84" s="94" t="s">
        <v>86</v>
      </c>
      <c r="AC84" s="25" t="s">
        <v>211</v>
      </c>
      <c r="AD84" s="82" t="s">
        <v>212</v>
      </c>
      <c r="AF84" s="82" t="s">
        <v>962</v>
      </c>
      <c r="AG84" s="81" t="s">
        <v>77</v>
      </c>
      <c r="AH84" s="81" t="s">
        <v>77</v>
      </c>
      <c r="AI84" s="11" t="s">
        <v>942</v>
      </c>
      <c r="AJ84" s="11" t="s">
        <v>135</v>
      </c>
      <c r="AK84" s="11">
        <v>8035</v>
      </c>
      <c r="AL84" s="11" t="s">
        <v>93</v>
      </c>
      <c r="AN84" s="11" t="s">
        <v>95</v>
      </c>
      <c r="AQ84" s="11" t="s">
        <v>943</v>
      </c>
      <c r="AR84" s="7" t="s">
        <v>944</v>
      </c>
      <c r="AS84" s="18" t="s">
        <v>963</v>
      </c>
      <c r="AT84" s="7" t="s">
        <v>964</v>
      </c>
      <c r="AU84" s="7" t="s">
        <v>965</v>
      </c>
      <c r="AV84" s="7" t="s">
        <v>948</v>
      </c>
      <c r="AW84" s="7" t="s">
        <v>898</v>
      </c>
      <c r="AX84" s="7" t="s">
        <v>965</v>
      </c>
      <c r="AY84" s="7" t="s">
        <v>948</v>
      </c>
      <c r="AZ84" s="7" t="s">
        <v>77</v>
      </c>
      <c r="BA84" s="17" t="s">
        <v>77</v>
      </c>
      <c r="BB84" s="17" t="s">
        <v>958</v>
      </c>
      <c r="BC84" s="29" t="s">
        <v>86</v>
      </c>
      <c r="BD84" s="29" t="s">
        <v>86</v>
      </c>
      <c r="BE84" s="17" t="s">
        <v>77</v>
      </c>
      <c r="BF84" s="29" t="s">
        <v>86</v>
      </c>
      <c r="BG84" s="29" t="s">
        <v>86</v>
      </c>
      <c r="BH84" s="91">
        <v>45260</v>
      </c>
      <c r="BI84" s="28" t="s">
        <v>332</v>
      </c>
      <c r="BJ84" s="28" t="s">
        <v>77</v>
      </c>
    </row>
    <row r="85" spans="1:67" ht="96.75">
      <c r="A85" s="11">
        <v>80</v>
      </c>
      <c r="B85" s="12" t="s">
        <v>966</v>
      </c>
      <c r="C85" s="5" t="s">
        <v>932</v>
      </c>
      <c r="D85" s="4" t="s">
        <v>933</v>
      </c>
      <c r="F85" s="5" t="s">
        <v>934</v>
      </c>
      <c r="H85" s="5" t="s">
        <v>935</v>
      </c>
      <c r="I85" s="5" t="s">
        <v>936</v>
      </c>
      <c r="J85" s="5" t="s">
        <v>937</v>
      </c>
      <c r="L85" s="5" t="s">
        <v>78</v>
      </c>
      <c r="M85" s="99">
        <v>45260</v>
      </c>
      <c r="N85" s="5" t="s">
        <v>967</v>
      </c>
      <c r="O85" s="5" t="s">
        <v>939</v>
      </c>
      <c r="P85" s="5" t="s">
        <v>968</v>
      </c>
      <c r="R85" s="6" t="s">
        <v>83</v>
      </c>
      <c r="S85" s="6" t="s">
        <v>209</v>
      </c>
      <c r="V85" s="6">
        <v>4326</v>
      </c>
      <c r="Y85" s="94" t="s">
        <v>86</v>
      </c>
      <c r="Z85" s="94" t="s">
        <v>86</v>
      </c>
      <c r="AA85" s="94" t="s">
        <v>86</v>
      </c>
      <c r="AB85" s="94" t="s">
        <v>86</v>
      </c>
      <c r="AC85" s="25" t="s">
        <v>211</v>
      </c>
      <c r="AD85" s="82" t="s">
        <v>212</v>
      </c>
      <c r="AF85" s="82" t="s">
        <v>962</v>
      </c>
      <c r="AG85" s="81" t="s">
        <v>77</v>
      </c>
      <c r="AH85" s="81" t="s">
        <v>77</v>
      </c>
      <c r="AI85" s="11" t="s">
        <v>942</v>
      </c>
      <c r="AJ85" s="11" t="s">
        <v>135</v>
      </c>
      <c r="AK85" s="11">
        <v>8035</v>
      </c>
      <c r="AL85" s="11" t="s">
        <v>93</v>
      </c>
      <c r="AN85" s="11" t="s">
        <v>95</v>
      </c>
      <c r="AQ85" s="11" t="s">
        <v>943</v>
      </c>
      <c r="AR85" s="7" t="s">
        <v>944</v>
      </c>
      <c r="AS85" s="18" t="s">
        <v>969</v>
      </c>
      <c r="AT85" s="7" t="s">
        <v>970</v>
      </c>
      <c r="AU85" s="7" t="s">
        <v>971</v>
      </c>
      <c r="AV85" s="7" t="s">
        <v>948</v>
      </c>
      <c r="AW85" s="7" t="s">
        <v>898</v>
      </c>
      <c r="AX85" s="7" t="s">
        <v>971</v>
      </c>
      <c r="AY85" s="7" t="s">
        <v>948</v>
      </c>
      <c r="AZ85" s="7" t="s">
        <v>77</v>
      </c>
      <c r="BA85" s="17" t="s">
        <v>77</v>
      </c>
      <c r="BB85" s="17" t="s">
        <v>972</v>
      </c>
      <c r="BC85" s="29" t="s">
        <v>86</v>
      </c>
      <c r="BD85" s="29" t="s">
        <v>86</v>
      </c>
      <c r="BE85" s="17" t="s">
        <v>77</v>
      </c>
      <c r="BF85" s="29" t="s">
        <v>86</v>
      </c>
      <c r="BG85" s="29" t="s">
        <v>86</v>
      </c>
      <c r="BH85" s="91">
        <v>45260</v>
      </c>
      <c r="BI85" s="28" t="s">
        <v>332</v>
      </c>
      <c r="BJ85" s="28" t="s">
        <v>77</v>
      </c>
    </row>
    <row r="86" spans="1:67" ht="101.25" customHeight="1">
      <c r="A86" s="11">
        <v>81</v>
      </c>
      <c r="B86" s="12" t="s">
        <v>973</v>
      </c>
      <c r="C86" s="5" t="s">
        <v>127</v>
      </c>
      <c r="D86" s="8" t="s">
        <v>128</v>
      </c>
      <c r="E86" s="8"/>
      <c r="F86" s="5" t="s">
        <v>127</v>
      </c>
      <c r="G86" s="5" t="s">
        <v>74</v>
      </c>
      <c r="H86" s="5" t="s">
        <v>110</v>
      </c>
      <c r="J86" s="5" t="s">
        <v>111</v>
      </c>
      <c r="K86" s="10" t="s">
        <v>178</v>
      </c>
      <c r="L86" s="5" t="s">
        <v>130</v>
      </c>
      <c r="M86" s="99">
        <v>44903</v>
      </c>
      <c r="N86" s="5" t="s">
        <v>974</v>
      </c>
      <c r="O86" s="5" t="s">
        <v>132</v>
      </c>
      <c r="P86" s="5" t="s">
        <v>975</v>
      </c>
      <c r="Q86" s="5" t="s">
        <v>82</v>
      </c>
      <c r="R86" s="6" t="s">
        <v>77</v>
      </c>
      <c r="S86" s="6" t="s">
        <v>77</v>
      </c>
      <c r="T86" s="6" t="s">
        <v>77</v>
      </c>
      <c r="V86" s="6" t="s">
        <v>77</v>
      </c>
      <c r="W86" s="6" t="s">
        <v>77</v>
      </c>
      <c r="X86" s="25" t="s">
        <v>77</v>
      </c>
      <c r="Y86" s="94" t="s">
        <v>86</v>
      </c>
      <c r="Z86" s="94" t="s">
        <v>86</v>
      </c>
      <c r="AA86" s="94" t="s">
        <v>86</v>
      </c>
      <c r="AB86" s="94" t="s">
        <v>86</v>
      </c>
      <c r="AC86" s="6" t="s">
        <v>87</v>
      </c>
      <c r="AD86" s="81" t="s">
        <v>116</v>
      </c>
      <c r="AE86" s="81" t="s">
        <v>77</v>
      </c>
      <c r="AF86" s="81" t="s">
        <v>976</v>
      </c>
      <c r="AG86" s="81" t="s">
        <v>77</v>
      </c>
      <c r="AH86" s="81" t="s">
        <v>77</v>
      </c>
      <c r="AI86" s="11" t="s">
        <v>977</v>
      </c>
      <c r="AJ86" s="11" t="s">
        <v>135</v>
      </c>
      <c r="AK86" s="20">
        <v>2236</v>
      </c>
      <c r="AN86" s="11" t="s">
        <v>95</v>
      </c>
      <c r="AR86" s="15" t="s">
        <v>136</v>
      </c>
      <c r="AS86" s="18" t="s">
        <v>183</v>
      </c>
      <c r="AT86" s="7" t="s">
        <v>138</v>
      </c>
      <c r="AU86" s="7" t="s">
        <v>978</v>
      </c>
      <c r="AV86" s="7" t="s">
        <v>140</v>
      </c>
      <c r="AW86" s="7" t="s">
        <v>77</v>
      </c>
      <c r="AX86" s="7" t="s">
        <v>978</v>
      </c>
      <c r="AY86" s="7" t="s">
        <v>140</v>
      </c>
      <c r="AZ86" s="7" t="s">
        <v>175</v>
      </c>
      <c r="BA86" s="7" t="s">
        <v>141</v>
      </c>
      <c r="BB86" s="17" t="s">
        <v>979</v>
      </c>
      <c r="BC86" s="29" t="s">
        <v>86</v>
      </c>
      <c r="BD86" s="29" t="s">
        <v>86</v>
      </c>
      <c r="BE86" s="17" t="s">
        <v>77</v>
      </c>
      <c r="BF86" s="29" t="s">
        <v>86</v>
      </c>
      <c r="BG86" s="29" t="s">
        <v>86</v>
      </c>
      <c r="BH86" s="92">
        <v>44887</v>
      </c>
      <c r="BI86" s="7" t="s">
        <v>103</v>
      </c>
      <c r="BJ86" s="7" t="s">
        <v>77</v>
      </c>
      <c r="BK86" s="18" t="s">
        <v>185</v>
      </c>
      <c r="BL86" s="142" t="s">
        <v>144</v>
      </c>
      <c r="BM86" s="142" t="s">
        <v>152</v>
      </c>
      <c r="BN86" s="142" t="s">
        <v>166</v>
      </c>
    </row>
    <row r="87" spans="1:67" ht="409.6">
      <c r="A87" s="11">
        <v>82</v>
      </c>
      <c r="B87" s="12" t="s">
        <v>980</v>
      </c>
      <c r="C87" s="5" t="s">
        <v>127</v>
      </c>
      <c r="D87" s="8" t="s">
        <v>128</v>
      </c>
      <c r="E87" s="8"/>
      <c r="F87" s="5" t="s">
        <v>127</v>
      </c>
      <c r="G87" s="5" t="s">
        <v>74</v>
      </c>
      <c r="H87" s="5" t="s">
        <v>110</v>
      </c>
      <c r="J87" s="5" t="s">
        <v>111</v>
      </c>
      <c r="K87" s="10" t="s">
        <v>178</v>
      </c>
      <c r="L87" s="5" t="s">
        <v>130</v>
      </c>
      <c r="M87" s="99">
        <v>44903</v>
      </c>
      <c r="N87" s="5" t="s">
        <v>981</v>
      </c>
      <c r="O87" s="5" t="s">
        <v>132</v>
      </c>
      <c r="P87" s="5" t="s">
        <v>982</v>
      </c>
      <c r="Q87" s="5" t="s">
        <v>82</v>
      </c>
      <c r="R87" s="6" t="s">
        <v>77</v>
      </c>
      <c r="S87" s="6" t="s">
        <v>77</v>
      </c>
      <c r="T87" s="6" t="s">
        <v>77</v>
      </c>
      <c r="V87" s="6" t="s">
        <v>77</v>
      </c>
      <c r="W87" s="6" t="s">
        <v>77</v>
      </c>
      <c r="X87" s="25" t="s">
        <v>77</v>
      </c>
      <c r="Y87" s="94" t="s">
        <v>86</v>
      </c>
      <c r="Z87" s="94" t="s">
        <v>86</v>
      </c>
      <c r="AA87" s="94" t="s">
        <v>86</v>
      </c>
      <c r="AB87" s="94" t="s">
        <v>86</v>
      </c>
      <c r="AC87" s="6" t="s">
        <v>87</v>
      </c>
      <c r="AD87" s="81" t="s">
        <v>116</v>
      </c>
      <c r="AE87" s="81" t="s">
        <v>77</v>
      </c>
      <c r="AF87" s="81" t="s">
        <v>983</v>
      </c>
      <c r="AG87" s="81" t="s">
        <v>77</v>
      </c>
      <c r="AH87" s="81" t="s">
        <v>77</v>
      </c>
      <c r="AI87" s="11" t="s">
        <v>984</v>
      </c>
      <c r="AJ87" s="11" t="s">
        <v>135</v>
      </c>
      <c r="AK87" s="20">
        <v>2236</v>
      </c>
      <c r="AN87" s="11" t="s">
        <v>95</v>
      </c>
      <c r="AR87" s="15" t="s">
        <v>136</v>
      </c>
      <c r="AS87" s="18" t="s">
        <v>183</v>
      </c>
      <c r="AT87" s="7" t="s">
        <v>138</v>
      </c>
      <c r="AU87" s="7" t="s">
        <v>985</v>
      </c>
      <c r="AV87" s="7" t="s">
        <v>140</v>
      </c>
      <c r="AW87" s="7" t="s">
        <v>77</v>
      </c>
      <c r="AX87" s="7" t="s">
        <v>985</v>
      </c>
      <c r="AY87" s="7" t="s">
        <v>140</v>
      </c>
      <c r="AZ87" s="7" t="s">
        <v>175</v>
      </c>
      <c r="BA87" s="7" t="s">
        <v>141</v>
      </c>
      <c r="BB87" s="17" t="s">
        <v>979</v>
      </c>
      <c r="BC87" s="29" t="s">
        <v>86</v>
      </c>
      <c r="BD87" s="29" t="s">
        <v>86</v>
      </c>
      <c r="BE87" s="17" t="s">
        <v>77</v>
      </c>
      <c r="BF87" s="29" t="s">
        <v>86</v>
      </c>
      <c r="BG87" s="29" t="s">
        <v>86</v>
      </c>
      <c r="BH87" s="92">
        <v>44887</v>
      </c>
      <c r="BI87" s="7" t="s">
        <v>103</v>
      </c>
      <c r="BJ87" s="7" t="s">
        <v>77</v>
      </c>
      <c r="BK87" s="18" t="s">
        <v>185</v>
      </c>
      <c r="BL87" s="142" t="s">
        <v>144</v>
      </c>
      <c r="BM87" s="142" t="s">
        <v>152</v>
      </c>
      <c r="BN87" s="142" t="s">
        <v>166</v>
      </c>
    </row>
    <row r="88" spans="1:67" ht="409.6">
      <c r="A88" s="11">
        <v>84</v>
      </c>
      <c r="B88" s="12" t="s">
        <v>986</v>
      </c>
      <c r="C88" s="5" t="s">
        <v>127</v>
      </c>
      <c r="D88" s="8" t="s">
        <v>128</v>
      </c>
      <c r="E88" s="8"/>
      <c r="F88" s="5" t="s">
        <v>127</v>
      </c>
      <c r="G88" s="5" t="s">
        <v>74</v>
      </c>
      <c r="H88" s="5" t="s">
        <v>110</v>
      </c>
      <c r="J88" s="5" t="s">
        <v>111</v>
      </c>
      <c r="K88" s="10" t="s">
        <v>178</v>
      </c>
      <c r="L88" s="5" t="s">
        <v>130</v>
      </c>
      <c r="M88" s="99">
        <v>44903</v>
      </c>
      <c r="N88" s="5" t="s">
        <v>981</v>
      </c>
      <c r="O88" s="5" t="s">
        <v>132</v>
      </c>
      <c r="P88" s="5" t="s">
        <v>982</v>
      </c>
      <c r="Q88" s="5" t="s">
        <v>82</v>
      </c>
      <c r="R88" s="6" t="s">
        <v>77</v>
      </c>
      <c r="S88" s="6" t="s">
        <v>77</v>
      </c>
      <c r="T88" s="6" t="s">
        <v>77</v>
      </c>
      <c r="V88" s="6" t="s">
        <v>77</v>
      </c>
      <c r="W88" s="6" t="s">
        <v>77</v>
      </c>
      <c r="X88" s="25" t="s">
        <v>77</v>
      </c>
      <c r="Y88" s="94" t="s">
        <v>86</v>
      </c>
      <c r="Z88" s="94" t="s">
        <v>86</v>
      </c>
      <c r="AA88" s="94" t="s">
        <v>86</v>
      </c>
      <c r="AB88" s="94" t="s">
        <v>86</v>
      </c>
      <c r="AC88" s="6" t="s">
        <v>87</v>
      </c>
      <c r="AD88" s="81" t="s">
        <v>116</v>
      </c>
      <c r="AE88" s="81" t="s">
        <v>77</v>
      </c>
      <c r="AF88" s="81" t="s">
        <v>983</v>
      </c>
      <c r="AG88" s="81" t="s">
        <v>77</v>
      </c>
      <c r="AH88" s="81" t="s">
        <v>77</v>
      </c>
      <c r="AI88" s="11" t="s">
        <v>984</v>
      </c>
      <c r="AJ88" s="11" t="s">
        <v>135</v>
      </c>
      <c r="AK88" s="20">
        <v>2236</v>
      </c>
      <c r="AN88" s="11" t="s">
        <v>95</v>
      </c>
      <c r="AR88" s="15" t="s">
        <v>136</v>
      </c>
      <c r="AS88" s="18" t="s">
        <v>183</v>
      </c>
      <c r="AT88" s="7" t="s">
        <v>138</v>
      </c>
      <c r="AU88" s="7" t="s">
        <v>987</v>
      </c>
      <c r="AV88" s="7" t="s">
        <v>140</v>
      </c>
      <c r="AW88" s="7" t="s">
        <v>77</v>
      </c>
      <c r="AX88" s="7" t="s">
        <v>987</v>
      </c>
      <c r="AY88" s="7" t="s">
        <v>140</v>
      </c>
      <c r="AZ88" s="7" t="s">
        <v>191</v>
      </c>
      <c r="BA88" s="7" t="s">
        <v>141</v>
      </c>
      <c r="BB88" s="17" t="s">
        <v>192</v>
      </c>
      <c r="BC88" s="29" t="s">
        <v>86</v>
      </c>
      <c r="BD88" s="29" t="s">
        <v>86</v>
      </c>
      <c r="BE88" s="17" t="s">
        <v>77</v>
      </c>
      <c r="BF88" s="29" t="s">
        <v>86</v>
      </c>
      <c r="BG88" s="29" t="s">
        <v>86</v>
      </c>
      <c r="BH88" s="92">
        <v>44887</v>
      </c>
      <c r="BI88" s="7" t="s">
        <v>103</v>
      </c>
      <c r="BJ88" s="7" t="s">
        <v>77</v>
      </c>
      <c r="BK88" s="18" t="s">
        <v>185</v>
      </c>
      <c r="BL88" s="142" t="s">
        <v>144</v>
      </c>
      <c r="BM88" s="142" t="s">
        <v>152</v>
      </c>
      <c r="BN88" s="142" t="s">
        <v>166</v>
      </c>
    </row>
    <row r="89" spans="1:67" ht="96.75">
      <c r="A89" s="11">
        <v>86</v>
      </c>
      <c r="B89" s="12" t="s">
        <v>988</v>
      </c>
      <c r="C89" s="5" t="s">
        <v>989</v>
      </c>
      <c r="D89" s="4" t="s">
        <v>990</v>
      </c>
      <c r="F89" s="5" t="s">
        <v>989</v>
      </c>
      <c r="G89" s="5" t="s">
        <v>74</v>
      </c>
      <c r="H89" s="5" t="s">
        <v>991</v>
      </c>
      <c r="J89" s="5" t="s">
        <v>992</v>
      </c>
      <c r="M89" s="99">
        <v>43720</v>
      </c>
      <c r="N89" s="5" t="s">
        <v>86</v>
      </c>
      <c r="O89" s="5" t="s">
        <v>993</v>
      </c>
      <c r="P89" s="5" t="s">
        <v>994</v>
      </c>
      <c r="Q89" s="5" t="s">
        <v>995</v>
      </c>
      <c r="R89" s="6" t="s">
        <v>83</v>
      </c>
      <c r="S89" s="6" t="s">
        <v>84</v>
      </c>
      <c r="V89" s="6">
        <v>4686</v>
      </c>
      <c r="X89" s="25" t="s">
        <v>77</v>
      </c>
      <c r="Y89" s="94" t="s">
        <v>86</v>
      </c>
      <c r="Z89" s="94" t="s">
        <v>86</v>
      </c>
      <c r="AA89" s="94" t="s">
        <v>86</v>
      </c>
      <c r="AB89" s="94" t="s">
        <v>86</v>
      </c>
      <c r="AC89" s="6" t="s">
        <v>211</v>
      </c>
      <c r="AD89" s="82" t="s">
        <v>996</v>
      </c>
      <c r="AF89" s="82" t="s">
        <v>997</v>
      </c>
      <c r="AG89" s="81" t="s">
        <v>77</v>
      </c>
      <c r="AH89" s="81" t="s">
        <v>77</v>
      </c>
      <c r="AI89" s="11" t="s">
        <v>998</v>
      </c>
      <c r="AK89" s="11">
        <v>4686</v>
      </c>
      <c r="AS89" s="18" t="s">
        <v>999</v>
      </c>
      <c r="AU89" s="7" t="s">
        <v>1000</v>
      </c>
      <c r="AV89" s="7" t="s">
        <v>140</v>
      </c>
      <c r="AW89" s="7" t="s">
        <v>121</v>
      </c>
      <c r="AX89" s="7" t="s">
        <v>1000</v>
      </c>
      <c r="AY89" s="7" t="s">
        <v>140</v>
      </c>
      <c r="AZ89" s="7" t="s">
        <v>77</v>
      </c>
      <c r="BA89" s="7" t="s">
        <v>77</v>
      </c>
      <c r="BB89" s="17" t="s">
        <v>77</v>
      </c>
      <c r="BC89" s="17" t="s">
        <v>86</v>
      </c>
      <c r="BD89" s="17" t="s">
        <v>86</v>
      </c>
      <c r="BE89" s="17" t="s">
        <v>77</v>
      </c>
      <c r="BF89" s="17" t="s">
        <v>86</v>
      </c>
      <c r="BG89" s="17" t="s">
        <v>86</v>
      </c>
      <c r="BH89" s="92">
        <v>43720</v>
      </c>
      <c r="BI89" s="7" t="s">
        <v>103</v>
      </c>
    </row>
    <row r="90" spans="1:67" ht="291.75">
      <c r="A90" s="11">
        <v>87</v>
      </c>
      <c r="B90" s="13" t="s">
        <v>1001</v>
      </c>
      <c r="C90" s="5" t="s">
        <v>289</v>
      </c>
      <c r="D90" s="4" t="s">
        <v>1002</v>
      </c>
      <c r="E90" s="4" t="s">
        <v>1003</v>
      </c>
      <c r="F90" s="5" t="s">
        <v>1004</v>
      </c>
      <c r="G90" s="5" t="s">
        <v>74</v>
      </c>
      <c r="H90" s="5" t="s">
        <v>277</v>
      </c>
      <c r="J90" s="5" t="s">
        <v>76</v>
      </c>
      <c r="K90" s="5" t="s">
        <v>77</v>
      </c>
      <c r="L90" s="5" t="s">
        <v>229</v>
      </c>
      <c r="M90" s="99">
        <v>45107</v>
      </c>
      <c r="N90" s="5" t="s">
        <v>1005</v>
      </c>
      <c r="O90" s="5" t="s">
        <v>1006</v>
      </c>
      <c r="P90" s="5" t="s">
        <v>1007</v>
      </c>
      <c r="Q90" s="5" t="s">
        <v>82</v>
      </c>
      <c r="R90" s="6" t="s">
        <v>233</v>
      </c>
      <c r="S90" s="6" t="s">
        <v>77</v>
      </c>
      <c r="T90" s="6" t="s">
        <v>1008</v>
      </c>
      <c r="U90" s="25">
        <v>30</v>
      </c>
      <c r="V90" s="6">
        <v>5070</v>
      </c>
      <c r="X90" s="25" t="s">
        <v>282</v>
      </c>
      <c r="Y90" s="94" t="s">
        <v>86</v>
      </c>
      <c r="Z90" s="94" t="s">
        <v>86</v>
      </c>
      <c r="AA90" s="94" t="s">
        <v>86</v>
      </c>
      <c r="AB90" s="94" t="s">
        <v>86</v>
      </c>
      <c r="AC90" s="6" t="s">
        <v>211</v>
      </c>
      <c r="AD90" s="81" t="s">
        <v>77</v>
      </c>
      <c r="AE90" s="81" t="s">
        <v>77</v>
      </c>
      <c r="AF90" s="81" t="s">
        <v>77</v>
      </c>
      <c r="AG90" s="81" t="s">
        <v>77</v>
      </c>
      <c r="AH90" s="81" t="s">
        <v>77</v>
      </c>
      <c r="AI90" s="11" t="s">
        <v>283</v>
      </c>
      <c r="AJ90" s="11" t="s">
        <v>237</v>
      </c>
      <c r="AK90" s="20">
        <v>5070</v>
      </c>
      <c r="AN90" s="11" t="s">
        <v>95</v>
      </c>
      <c r="AO90" s="11" t="s">
        <v>705</v>
      </c>
      <c r="AQ90" s="11" t="s">
        <v>1009</v>
      </c>
      <c r="AR90" s="15" t="s">
        <v>77</v>
      </c>
      <c r="AS90" s="18" t="s">
        <v>1010</v>
      </c>
      <c r="AT90" s="7" t="s">
        <v>77</v>
      </c>
      <c r="AU90" s="7" t="s">
        <v>1011</v>
      </c>
      <c r="AV90" s="7" t="s">
        <v>120</v>
      </c>
      <c r="AW90" s="7" t="s">
        <v>121</v>
      </c>
      <c r="AX90" s="7" t="s">
        <v>1012</v>
      </c>
      <c r="AY90" s="7" t="s">
        <v>313</v>
      </c>
      <c r="AZ90" s="7" t="s">
        <v>77</v>
      </c>
      <c r="BA90" s="7" t="s">
        <v>77</v>
      </c>
      <c r="BB90" s="17" t="s">
        <v>77</v>
      </c>
      <c r="BC90" s="29" t="s">
        <v>86</v>
      </c>
      <c r="BD90" s="29" t="s">
        <v>86</v>
      </c>
      <c r="BE90" s="17" t="s">
        <v>77</v>
      </c>
      <c r="BF90" s="29" t="s">
        <v>86</v>
      </c>
      <c r="BG90" s="29" t="s">
        <v>86</v>
      </c>
      <c r="BH90" s="92">
        <v>45107</v>
      </c>
      <c r="BI90" s="7" t="s">
        <v>103</v>
      </c>
      <c r="BJ90" s="16" t="s">
        <v>77</v>
      </c>
    </row>
    <row r="91" spans="1:67" ht="291.75">
      <c r="A91" s="11">
        <v>88</v>
      </c>
      <c r="B91" s="13" t="s">
        <v>1013</v>
      </c>
      <c r="C91" s="5" t="s">
        <v>289</v>
      </c>
      <c r="D91" s="4" t="s">
        <v>1002</v>
      </c>
      <c r="E91" s="4" t="s">
        <v>1003</v>
      </c>
      <c r="F91" s="5" t="s">
        <v>290</v>
      </c>
      <c r="G91" s="5" t="s">
        <v>74</v>
      </c>
      <c r="H91" s="5" t="s">
        <v>277</v>
      </c>
      <c r="J91" s="5" t="s">
        <v>228</v>
      </c>
      <c r="K91" s="5" t="s">
        <v>291</v>
      </c>
      <c r="L91" s="5" t="s">
        <v>229</v>
      </c>
      <c r="M91" s="99">
        <v>45107</v>
      </c>
      <c r="N91" s="5" t="s">
        <v>1005</v>
      </c>
      <c r="O91" s="5" t="s">
        <v>1006</v>
      </c>
      <c r="P91" s="5" t="s">
        <v>1007</v>
      </c>
      <c r="Q91" s="5" t="s">
        <v>82</v>
      </c>
      <c r="R91" s="6" t="s">
        <v>233</v>
      </c>
      <c r="S91" s="6" t="s">
        <v>77</v>
      </c>
      <c r="T91" s="6" t="s">
        <v>1008</v>
      </c>
      <c r="U91" s="25">
        <v>30</v>
      </c>
      <c r="V91" s="6">
        <v>4326</v>
      </c>
      <c r="X91" s="25" t="s">
        <v>293</v>
      </c>
      <c r="Y91" s="94" t="s">
        <v>86</v>
      </c>
      <c r="Z91" s="94" t="s">
        <v>86</v>
      </c>
      <c r="AA91" s="94" t="s">
        <v>86</v>
      </c>
      <c r="AB91" s="94" t="s">
        <v>86</v>
      </c>
      <c r="AC91" s="6" t="s">
        <v>87</v>
      </c>
      <c r="AD91" s="81" t="s">
        <v>77</v>
      </c>
      <c r="AE91" s="81" t="s">
        <v>77</v>
      </c>
      <c r="AF91" s="81" t="s">
        <v>77</v>
      </c>
      <c r="AG91" s="81" t="s">
        <v>77</v>
      </c>
      <c r="AH91" s="81" t="s">
        <v>77</v>
      </c>
      <c r="AI91" s="11" t="s">
        <v>294</v>
      </c>
      <c r="AJ91" s="11" t="s">
        <v>237</v>
      </c>
      <c r="AK91" s="20">
        <v>2236</v>
      </c>
      <c r="AN91" s="11" t="s">
        <v>95</v>
      </c>
      <c r="AO91" s="11" t="s">
        <v>705</v>
      </c>
      <c r="AQ91" s="11" t="s">
        <v>1009</v>
      </c>
      <c r="AR91" s="15" t="s">
        <v>77</v>
      </c>
      <c r="AS91" s="18" t="s">
        <v>1010</v>
      </c>
      <c r="AT91" s="7" t="s">
        <v>77</v>
      </c>
      <c r="AU91" s="7" t="s">
        <v>1014</v>
      </c>
      <c r="AV91" s="7" t="s">
        <v>77</v>
      </c>
      <c r="AW91" s="7" t="s">
        <v>77</v>
      </c>
      <c r="AX91" s="7" t="s">
        <v>1014</v>
      </c>
      <c r="AY91" s="7" t="s">
        <v>242</v>
      </c>
      <c r="AZ91" s="7" t="s">
        <v>1015</v>
      </c>
      <c r="BA91" s="7" t="s">
        <v>297</v>
      </c>
      <c r="BB91" s="17" t="s">
        <v>1016</v>
      </c>
      <c r="BC91" s="29" t="s">
        <v>86</v>
      </c>
      <c r="BD91" s="29" t="s">
        <v>86</v>
      </c>
      <c r="BE91" s="17" t="s">
        <v>77</v>
      </c>
      <c r="BF91" s="29" t="s">
        <v>86</v>
      </c>
      <c r="BG91" s="29" t="s">
        <v>86</v>
      </c>
      <c r="BH91" s="92">
        <v>45107</v>
      </c>
      <c r="BI91" s="7" t="s">
        <v>103</v>
      </c>
      <c r="BJ91" s="16" t="s">
        <v>77</v>
      </c>
    </row>
    <row r="92" spans="1:67" ht="372">
      <c r="A92" s="11">
        <v>89</v>
      </c>
      <c r="B92" s="12" t="s">
        <v>1017</v>
      </c>
      <c r="C92" s="5" t="s">
        <v>321</v>
      </c>
      <c r="D92" s="4" t="s">
        <v>1018</v>
      </c>
      <c r="F92" s="5" t="s">
        <v>321</v>
      </c>
      <c r="G92" s="5" t="s">
        <v>74</v>
      </c>
      <c r="H92" s="5" t="s">
        <v>322</v>
      </c>
      <c r="J92" s="5" t="s">
        <v>321</v>
      </c>
      <c r="K92" s="5" t="s">
        <v>77</v>
      </c>
      <c r="L92" s="5" t="s">
        <v>78</v>
      </c>
      <c r="M92" s="99">
        <v>44159</v>
      </c>
      <c r="N92" s="5" t="s">
        <v>1019</v>
      </c>
      <c r="O92" s="5" t="s">
        <v>113</v>
      </c>
      <c r="P92" s="5" t="s">
        <v>1020</v>
      </c>
      <c r="Q92" s="5" t="s">
        <v>82</v>
      </c>
      <c r="R92" s="6" t="s">
        <v>83</v>
      </c>
      <c r="S92" s="6" t="s">
        <v>84</v>
      </c>
      <c r="V92" s="6">
        <v>4326</v>
      </c>
      <c r="X92" s="6" t="s">
        <v>1021</v>
      </c>
      <c r="Y92" s="6" t="s">
        <v>86</v>
      </c>
      <c r="Z92" s="6" t="s">
        <v>86</v>
      </c>
      <c r="AA92" s="6" t="s">
        <v>86</v>
      </c>
      <c r="AB92" s="6" t="s">
        <v>86</v>
      </c>
      <c r="AC92" s="6" t="s">
        <v>87</v>
      </c>
      <c r="AD92" s="82" t="s">
        <v>1022</v>
      </c>
      <c r="AE92" s="131" t="s">
        <v>77</v>
      </c>
      <c r="AF92" s="131" t="s">
        <v>1022</v>
      </c>
      <c r="AG92" s="81" t="s">
        <v>77</v>
      </c>
      <c r="AH92" s="81" t="s">
        <v>77</v>
      </c>
      <c r="AI92" s="11" t="s">
        <v>1023</v>
      </c>
      <c r="AJ92" s="117" t="s">
        <v>343</v>
      </c>
      <c r="AK92" s="11">
        <v>2236</v>
      </c>
      <c r="AN92" s="11" t="s">
        <v>95</v>
      </c>
      <c r="AO92" s="11" t="s">
        <v>705</v>
      </c>
      <c r="AQ92" s="11" t="s">
        <v>322</v>
      </c>
      <c r="AR92" s="7" t="s">
        <v>97</v>
      </c>
      <c r="AS92" s="18" t="s">
        <v>1024</v>
      </c>
      <c r="AT92" s="7" t="s">
        <v>751</v>
      </c>
      <c r="AU92" s="7" t="s">
        <v>1025</v>
      </c>
      <c r="AV92" s="7" t="s">
        <v>101</v>
      </c>
      <c r="AW92" s="7" t="s">
        <v>102</v>
      </c>
      <c r="AX92" s="7" t="s">
        <v>1025</v>
      </c>
      <c r="AY92" s="7" t="s">
        <v>101</v>
      </c>
      <c r="AZ92" s="7" t="s">
        <v>77</v>
      </c>
      <c r="BA92" s="7" t="s">
        <v>77</v>
      </c>
      <c r="BB92" s="17" t="s">
        <v>77</v>
      </c>
      <c r="BC92" s="17" t="s">
        <v>86</v>
      </c>
      <c r="BD92" s="17" t="s">
        <v>86</v>
      </c>
      <c r="BE92" s="17" t="s">
        <v>77</v>
      </c>
      <c r="BF92" s="17" t="s">
        <v>86</v>
      </c>
      <c r="BG92" s="17" t="s">
        <v>86</v>
      </c>
      <c r="BH92" s="92">
        <v>45237</v>
      </c>
      <c r="BI92" s="7" t="s">
        <v>1026</v>
      </c>
      <c r="BJ92" s="7" t="s">
        <v>77</v>
      </c>
      <c r="BK92" s="7" t="s">
        <v>1027</v>
      </c>
      <c r="BL92" s="142" t="s">
        <v>105</v>
      </c>
    </row>
    <row r="93" spans="1:67" ht="194.25">
      <c r="A93" s="11">
        <v>90</v>
      </c>
      <c r="B93" s="12" t="s">
        <v>1028</v>
      </c>
      <c r="C93" s="5" t="s">
        <v>321</v>
      </c>
      <c r="D93" s="4" t="s">
        <v>1029</v>
      </c>
      <c r="F93" s="5" t="s">
        <v>321</v>
      </c>
      <c r="G93" s="5" t="s">
        <v>74</v>
      </c>
      <c r="H93" s="5" t="s">
        <v>322</v>
      </c>
      <c r="J93" s="5" t="s">
        <v>321</v>
      </c>
      <c r="K93" s="5" t="s">
        <v>77</v>
      </c>
      <c r="L93" s="5" t="s">
        <v>78</v>
      </c>
      <c r="M93" s="99">
        <v>43256</v>
      </c>
      <c r="N93" s="5" t="s">
        <v>1030</v>
      </c>
      <c r="O93" s="5" t="s">
        <v>113</v>
      </c>
      <c r="P93" s="5" t="s">
        <v>1031</v>
      </c>
      <c r="Q93" s="5" t="s">
        <v>82</v>
      </c>
      <c r="R93" s="6" t="s">
        <v>83</v>
      </c>
      <c r="S93" s="6" t="s">
        <v>483</v>
      </c>
      <c r="V93" s="6">
        <v>4326</v>
      </c>
      <c r="X93" s="6" t="s">
        <v>1032</v>
      </c>
      <c r="Y93" s="6" t="s">
        <v>86</v>
      </c>
      <c r="Z93" s="6" t="s">
        <v>86</v>
      </c>
      <c r="AA93" s="6" t="s">
        <v>86</v>
      </c>
      <c r="AB93" s="6" t="s">
        <v>86</v>
      </c>
      <c r="AC93" s="6" t="s">
        <v>87</v>
      </c>
      <c r="AD93" s="82" t="s">
        <v>1033</v>
      </c>
      <c r="AE93" s="131" t="s">
        <v>77</v>
      </c>
      <c r="AF93" s="131" t="s">
        <v>1033</v>
      </c>
      <c r="AG93" s="81" t="s">
        <v>77</v>
      </c>
      <c r="AH93" s="81" t="s">
        <v>77</v>
      </c>
      <c r="AI93" s="11" t="s">
        <v>1023</v>
      </c>
      <c r="AJ93" s="117" t="s">
        <v>343</v>
      </c>
      <c r="AK93" s="11">
        <v>2236</v>
      </c>
      <c r="AN93" s="11" t="s">
        <v>95</v>
      </c>
      <c r="AO93" s="11" t="s">
        <v>705</v>
      </c>
      <c r="AQ93" s="11" t="s">
        <v>322</v>
      </c>
      <c r="AR93" s="7" t="s">
        <v>97</v>
      </c>
      <c r="AS93" s="18" t="s">
        <v>1034</v>
      </c>
      <c r="AT93" s="7" t="s">
        <v>751</v>
      </c>
      <c r="AU93" s="7" t="s">
        <v>1035</v>
      </c>
      <c r="AV93" s="7" t="s">
        <v>101</v>
      </c>
      <c r="AW93" s="7" t="s">
        <v>102</v>
      </c>
      <c r="AX93" s="7" t="s">
        <v>1035</v>
      </c>
      <c r="AY93" s="7" t="s">
        <v>101</v>
      </c>
      <c r="AZ93" s="7" t="s">
        <v>77</v>
      </c>
      <c r="BA93" s="7" t="s">
        <v>77</v>
      </c>
      <c r="BB93" s="17" t="s">
        <v>77</v>
      </c>
      <c r="BC93" s="17" t="s">
        <v>86</v>
      </c>
      <c r="BD93" s="17" t="s">
        <v>86</v>
      </c>
      <c r="BE93" s="17" t="s">
        <v>77</v>
      </c>
      <c r="BF93" s="17" t="s">
        <v>86</v>
      </c>
      <c r="BG93" s="17" t="s">
        <v>86</v>
      </c>
      <c r="BH93" s="92">
        <v>45350</v>
      </c>
      <c r="BI93" s="7" t="s">
        <v>469</v>
      </c>
      <c r="BJ93" s="7" t="s">
        <v>77</v>
      </c>
      <c r="BK93" s="7" t="s">
        <v>1036</v>
      </c>
      <c r="BL93" s="142" t="s">
        <v>105</v>
      </c>
    </row>
    <row r="94" spans="1:67" ht="194.25">
      <c r="A94" s="11">
        <v>91</v>
      </c>
      <c r="B94" s="12" t="s">
        <v>1037</v>
      </c>
      <c r="C94" s="5" t="s">
        <v>321</v>
      </c>
      <c r="D94" s="4" t="s">
        <v>1029</v>
      </c>
      <c r="F94" s="5" t="s">
        <v>290</v>
      </c>
      <c r="G94" s="5" t="s">
        <v>74</v>
      </c>
      <c r="H94" s="5" t="s">
        <v>322</v>
      </c>
      <c r="J94" s="5" t="s">
        <v>321</v>
      </c>
      <c r="K94" s="5" t="s">
        <v>77</v>
      </c>
      <c r="L94" s="5" t="s">
        <v>78</v>
      </c>
      <c r="M94" s="99">
        <v>43256</v>
      </c>
      <c r="N94" s="5" t="s">
        <v>1030</v>
      </c>
      <c r="O94" s="5" t="s">
        <v>113</v>
      </c>
      <c r="P94" s="5" t="s">
        <v>1031</v>
      </c>
      <c r="Q94" s="5" t="s">
        <v>82</v>
      </c>
      <c r="R94" s="6" t="s">
        <v>83</v>
      </c>
      <c r="S94" s="6" t="s">
        <v>483</v>
      </c>
      <c r="V94" s="6">
        <v>4326</v>
      </c>
      <c r="X94" s="6" t="s">
        <v>1032</v>
      </c>
      <c r="Y94" s="6" t="s">
        <v>86</v>
      </c>
      <c r="Z94" s="6" t="s">
        <v>86</v>
      </c>
      <c r="AA94" s="6" t="s">
        <v>86</v>
      </c>
      <c r="AB94" s="6" t="s">
        <v>86</v>
      </c>
      <c r="AC94" s="6" t="s">
        <v>87</v>
      </c>
      <c r="AD94" s="82" t="s">
        <v>1033</v>
      </c>
      <c r="AE94" s="131" t="s">
        <v>77</v>
      </c>
      <c r="AF94" s="131" t="s">
        <v>1033</v>
      </c>
      <c r="AG94" s="81" t="s">
        <v>77</v>
      </c>
      <c r="AH94" s="81" t="s">
        <v>77</v>
      </c>
      <c r="AI94" s="11" t="s">
        <v>1023</v>
      </c>
      <c r="AJ94" s="117" t="s">
        <v>343</v>
      </c>
      <c r="AK94" s="11">
        <v>2236</v>
      </c>
      <c r="AN94" s="11" t="s">
        <v>95</v>
      </c>
      <c r="AO94" s="11" t="s">
        <v>705</v>
      </c>
      <c r="AQ94" s="11" t="s">
        <v>322</v>
      </c>
      <c r="AR94" s="7" t="s">
        <v>97</v>
      </c>
      <c r="AS94" s="18" t="s">
        <v>1034</v>
      </c>
      <c r="AT94" s="7" t="s">
        <v>751</v>
      </c>
      <c r="AU94" s="7" t="s">
        <v>1038</v>
      </c>
      <c r="AV94" s="7" t="s">
        <v>77</v>
      </c>
      <c r="AW94" s="7" t="s">
        <v>77</v>
      </c>
      <c r="AX94" s="7" t="s">
        <v>1038</v>
      </c>
      <c r="AY94" s="7" t="s">
        <v>101</v>
      </c>
      <c r="AZ94" s="132" t="s">
        <v>1035</v>
      </c>
      <c r="BA94" s="7" t="s">
        <v>1039</v>
      </c>
      <c r="BB94" s="17" t="s">
        <v>1040</v>
      </c>
      <c r="BC94" s="17" t="s">
        <v>86</v>
      </c>
      <c r="BD94" s="17" t="s">
        <v>86</v>
      </c>
      <c r="BE94" s="17" t="s">
        <v>77</v>
      </c>
      <c r="BF94" s="17" t="s">
        <v>86</v>
      </c>
      <c r="BG94" s="17" t="s">
        <v>86</v>
      </c>
      <c r="BH94" s="92">
        <v>45350</v>
      </c>
      <c r="BI94" s="7" t="s">
        <v>469</v>
      </c>
      <c r="BJ94" s="7" t="s">
        <v>77</v>
      </c>
      <c r="BK94" s="7" t="s">
        <v>1036</v>
      </c>
      <c r="BL94" s="142" t="s">
        <v>105</v>
      </c>
    </row>
    <row r="95" spans="1:67" ht="388.5">
      <c r="A95" s="117">
        <v>92</v>
      </c>
      <c r="B95" s="133" t="s">
        <v>1041</v>
      </c>
      <c r="C95" s="134" t="s">
        <v>1042</v>
      </c>
      <c r="D95" s="4" t="s">
        <v>1043</v>
      </c>
      <c r="E95" s="4" t="s">
        <v>1044</v>
      </c>
      <c r="F95" s="134" t="s">
        <v>290</v>
      </c>
      <c r="G95" s="134" t="s">
        <v>74</v>
      </c>
      <c r="H95" s="134" t="s">
        <v>1045</v>
      </c>
      <c r="I95" s="134"/>
      <c r="J95" s="134" t="s">
        <v>1046</v>
      </c>
      <c r="K95" s="134" t="s">
        <v>1047</v>
      </c>
      <c r="L95" s="134" t="s">
        <v>229</v>
      </c>
      <c r="M95" s="135" t="s">
        <v>1048</v>
      </c>
      <c r="N95" s="134" t="s">
        <v>1049</v>
      </c>
      <c r="O95" s="134"/>
      <c r="P95" s="134" t="s">
        <v>1050</v>
      </c>
      <c r="Q95" s="134" t="s">
        <v>82</v>
      </c>
      <c r="R95" s="136" t="s">
        <v>233</v>
      </c>
      <c r="S95" s="136"/>
      <c r="T95" s="136" t="s">
        <v>1051</v>
      </c>
      <c r="U95" s="136">
        <v>9</v>
      </c>
      <c r="V95" s="136">
        <v>4269</v>
      </c>
      <c r="W95" s="136"/>
      <c r="X95" s="25" t="s">
        <v>77</v>
      </c>
      <c r="Y95" s="136" t="s">
        <v>86</v>
      </c>
      <c r="Z95" s="136" t="s">
        <v>86</v>
      </c>
      <c r="AA95" s="136" t="s">
        <v>86</v>
      </c>
      <c r="AB95" s="136" t="s">
        <v>86</v>
      </c>
      <c r="AC95" s="136" t="s">
        <v>87</v>
      </c>
      <c r="AD95" s="137" t="s">
        <v>77</v>
      </c>
      <c r="AE95" s="131" t="s">
        <v>77</v>
      </c>
      <c r="AF95" s="131" t="s">
        <v>77</v>
      </c>
      <c r="AG95" s="81" t="s">
        <v>77</v>
      </c>
      <c r="AH95" s="81" t="s">
        <v>77</v>
      </c>
      <c r="AI95" s="117" t="s">
        <v>1052</v>
      </c>
      <c r="AJ95" s="117" t="s">
        <v>237</v>
      </c>
      <c r="AK95" s="117">
        <v>2236</v>
      </c>
      <c r="AL95" s="117"/>
      <c r="AM95" s="117"/>
      <c r="AN95" s="117" t="s">
        <v>95</v>
      </c>
      <c r="AO95" s="117" t="s">
        <v>705</v>
      </c>
      <c r="AP95" s="117"/>
      <c r="AQ95" s="117" t="s">
        <v>1045</v>
      </c>
      <c r="AR95" s="132" t="s">
        <v>77</v>
      </c>
      <c r="AS95" s="18" t="s">
        <v>1053</v>
      </c>
      <c r="AT95" s="132"/>
      <c r="AU95" s="132" t="s">
        <v>1054</v>
      </c>
      <c r="AV95" s="132" t="s">
        <v>120</v>
      </c>
      <c r="AW95" s="132" t="s">
        <v>121</v>
      </c>
      <c r="AX95" s="132" t="s">
        <v>1055</v>
      </c>
      <c r="AY95" s="132" t="s">
        <v>242</v>
      </c>
      <c r="AZ95" s="132" t="s">
        <v>77</v>
      </c>
      <c r="BA95" s="132" t="s">
        <v>77</v>
      </c>
      <c r="BB95" s="132" t="s">
        <v>77</v>
      </c>
      <c r="BC95" s="138" t="s">
        <v>86</v>
      </c>
      <c r="BD95" s="138" t="s">
        <v>86</v>
      </c>
      <c r="BE95" s="138" t="s">
        <v>77</v>
      </c>
      <c r="BF95" s="138" t="s">
        <v>86</v>
      </c>
      <c r="BG95" s="138" t="s">
        <v>86</v>
      </c>
      <c r="BH95" s="139" t="s">
        <v>1056</v>
      </c>
      <c r="BI95" s="132" t="s">
        <v>1026</v>
      </c>
      <c r="BJ95" s="132" t="s">
        <v>77</v>
      </c>
      <c r="BK95" s="132"/>
      <c r="BL95" s="145"/>
      <c r="BM95" s="145"/>
      <c r="BN95" s="145"/>
      <c r="BO95" s="140"/>
    </row>
    <row r="96" spans="1:67" ht="388.5">
      <c r="A96" s="11">
        <v>93</v>
      </c>
      <c r="B96" s="12" t="s">
        <v>1057</v>
      </c>
      <c r="C96" s="5" t="s">
        <v>1042</v>
      </c>
      <c r="D96" s="4" t="s">
        <v>1043</v>
      </c>
      <c r="E96" s="4" t="s">
        <v>1044</v>
      </c>
      <c r="F96" s="5" t="s">
        <v>290</v>
      </c>
      <c r="G96" s="5" t="s">
        <v>74</v>
      </c>
      <c r="H96" s="5" t="s">
        <v>1045</v>
      </c>
      <c r="J96" s="5" t="s">
        <v>321</v>
      </c>
      <c r="K96" s="5" t="s">
        <v>1047</v>
      </c>
      <c r="L96" s="5" t="s">
        <v>229</v>
      </c>
      <c r="M96" s="99" t="s">
        <v>1048</v>
      </c>
      <c r="N96" s="5" t="s">
        <v>1058</v>
      </c>
      <c r="P96" s="5" t="s">
        <v>1059</v>
      </c>
      <c r="Q96" s="5" t="s">
        <v>82</v>
      </c>
      <c r="R96" s="6" t="s">
        <v>233</v>
      </c>
      <c r="T96" s="6" t="s">
        <v>1060</v>
      </c>
      <c r="V96" s="6">
        <v>4269</v>
      </c>
      <c r="X96" s="25" t="s">
        <v>77</v>
      </c>
      <c r="Y96" s="6" t="s">
        <v>86</v>
      </c>
      <c r="Z96" s="6" t="s">
        <v>86</v>
      </c>
      <c r="AA96" s="6" t="s">
        <v>86</v>
      </c>
      <c r="AB96" s="6" t="s">
        <v>86</v>
      </c>
      <c r="AC96" s="6" t="s">
        <v>87</v>
      </c>
      <c r="AD96" s="82" t="s">
        <v>77</v>
      </c>
      <c r="AE96" s="131" t="s">
        <v>77</v>
      </c>
      <c r="AF96" s="131" t="s">
        <v>77</v>
      </c>
      <c r="AG96" s="81" t="s">
        <v>77</v>
      </c>
      <c r="AH96" s="81" t="s">
        <v>77</v>
      </c>
      <c r="AI96" s="11" t="s">
        <v>1052</v>
      </c>
      <c r="AJ96" s="11" t="s">
        <v>237</v>
      </c>
      <c r="AK96" s="11">
        <v>2236</v>
      </c>
      <c r="AN96" s="11" t="s">
        <v>95</v>
      </c>
      <c r="AO96" s="11" t="s">
        <v>705</v>
      </c>
      <c r="AQ96" s="11" t="s">
        <v>1045</v>
      </c>
      <c r="AR96" s="7" t="s">
        <v>77</v>
      </c>
      <c r="AS96" s="18" t="s">
        <v>1053</v>
      </c>
      <c r="AU96" s="7" t="s">
        <v>1061</v>
      </c>
      <c r="AV96" s="7" t="s">
        <v>77</v>
      </c>
      <c r="AW96" s="7" t="s">
        <v>77</v>
      </c>
      <c r="AX96" s="7" t="s">
        <v>1061</v>
      </c>
      <c r="AY96" s="7" t="s">
        <v>242</v>
      </c>
      <c r="AZ96" s="132" t="s">
        <v>1062</v>
      </c>
      <c r="BA96" s="7" t="s">
        <v>297</v>
      </c>
      <c r="BB96" s="17" t="s">
        <v>1063</v>
      </c>
      <c r="BC96" s="17" t="s">
        <v>86</v>
      </c>
      <c r="BD96" s="17" t="s">
        <v>86</v>
      </c>
      <c r="BE96" s="17" t="s">
        <v>77</v>
      </c>
      <c r="BF96" s="17" t="s">
        <v>86</v>
      </c>
      <c r="BG96" s="17" t="s">
        <v>86</v>
      </c>
      <c r="BH96" s="92" t="s">
        <v>1056</v>
      </c>
      <c r="BI96" s="7" t="s">
        <v>1026</v>
      </c>
      <c r="BJ96" s="7" t="s">
        <v>77</v>
      </c>
    </row>
    <row r="97" spans="1:67" ht="388.5">
      <c r="A97" s="117">
        <v>94</v>
      </c>
      <c r="B97" s="133" t="s">
        <v>1064</v>
      </c>
      <c r="C97" s="134" t="s">
        <v>1042</v>
      </c>
      <c r="D97" s="4" t="s">
        <v>1043</v>
      </c>
      <c r="E97" s="4" t="s">
        <v>1044</v>
      </c>
      <c r="F97" s="134" t="s">
        <v>290</v>
      </c>
      <c r="G97" s="134" t="s">
        <v>74</v>
      </c>
      <c r="H97" s="134" t="s">
        <v>1045</v>
      </c>
      <c r="I97" s="134"/>
      <c r="J97" s="134" t="s">
        <v>1046</v>
      </c>
      <c r="K97" s="134" t="s">
        <v>1047</v>
      </c>
      <c r="L97" s="134" t="s">
        <v>229</v>
      </c>
      <c r="M97" s="135" t="s">
        <v>1048</v>
      </c>
      <c r="N97" s="134" t="s">
        <v>1065</v>
      </c>
      <c r="O97" s="134"/>
      <c r="P97" s="134" t="s">
        <v>1066</v>
      </c>
      <c r="Q97" s="134" t="s">
        <v>82</v>
      </c>
      <c r="R97" s="136" t="s">
        <v>233</v>
      </c>
      <c r="S97" s="136"/>
      <c r="T97" s="136" t="s">
        <v>1051</v>
      </c>
      <c r="U97" s="136">
        <v>9</v>
      </c>
      <c r="V97" s="136">
        <v>4269</v>
      </c>
      <c r="W97" s="136"/>
      <c r="X97" s="25" t="s">
        <v>77</v>
      </c>
      <c r="Y97" s="136" t="s">
        <v>86</v>
      </c>
      <c r="Z97" s="136" t="s">
        <v>86</v>
      </c>
      <c r="AA97" s="136" t="s">
        <v>86</v>
      </c>
      <c r="AB97" s="136" t="s">
        <v>86</v>
      </c>
      <c r="AC97" s="136" t="s">
        <v>87</v>
      </c>
      <c r="AD97" s="137" t="s">
        <v>77</v>
      </c>
      <c r="AE97" s="131" t="s">
        <v>77</v>
      </c>
      <c r="AF97" s="131" t="s">
        <v>77</v>
      </c>
      <c r="AG97" s="81" t="s">
        <v>77</v>
      </c>
      <c r="AH97" s="81" t="s">
        <v>77</v>
      </c>
      <c r="AI97" s="117" t="s">
        <v>1052</v>
      </c>
      <c r="AJ97" s="117" t="s">
        <v>237</v>
      </c>
      <c r="AK97" s="117">
        <v>2236</v>
      </c>
      <c r="AL97" s="117"/>
      <c r="AM97" s="117"/>
      <c r="AN97" s="117" t="s">
        <v>95</v>
      </c>
      <c r="AO97" s="117" t="s">
        <v>705</v>
      </c>
      <c r="AP97" s="117"/>
      <c r="AQ97" s="117" t="s">
        <v>1045</v>
      </c>
      <c r="AR97" s="132" t="s">
        <v>77</v>
      </c>
      <c r="AS97" s="18" t="s">
        <v>1053</v>
      </c>
      <c r="AT97" s="132"/>
      <c r="AU97" s="132" t="s">
        <v>1067</v>
      </c>
      <c r="AV97" s="132" t="s">
        <v>120</v>
      </c>
      <c r="AW97" s="132" t="s">
        <v>121</v>
      </c>
      <c r="AX97" s="132" t="s">
        <v>1068</v>
      </c>
      <c r="AY97" s="132" t="s">
        <v>242</v>
      </c>
      <c r="AZ97" s="132" t="s">
        <v>77</v>
      </c>
      <c r="BA97" s="132" t="s">
        <v>77</v>
      </c>
      <c r="BB97" s="132" t="s">
        <v>77</v>
      </c>
      <c r="BC97" s="138" t="s">
        <v>86</v>
      </c>
      <c r="BD97" s="138" t="s">
        <v>86</v>
      </c>
      <c r="BE97" s="138" t="s">
        <v>77</v>
      </c>
      <c r="BF97" s="138" t="s">
        <v>86</v>
      </c>
      <c r="BG97" s="138" t="s">
        <v>86</v>
      </c>
      <c r="BH97" s="139" t="s">
        <v>1056</v>
      </c>
      <c r="BI97" s="132" t="s">
        <v>1026</v>
      </c>
      <c r="BJ97" s="132" t="s">
        <v>77</v>
      </c>
      <c r="BK97" s="132"/>
      <c r="BL97" s="145"/>
      <c r="BM97" s="145"/>
      <c r="BN97" s="145"/>
      <c r="BO97" s="140"/>
    </row>
    <row r="98" spans="1:67" ht="388.5">
      <c r="A98" s="11">
        <v>95</v>
      </c>
      <c r="B98" s="12" t="s">
        <v>1069</v>
      </c>
      <c r="C98" s="5" t="s">
        <v>1042</v>
      </c>
      <c r="D98" s="4" t="s">
        <v>1043</v>
      </c>
      <c r="E98" s="4" t="s">
        <v>1044</v>
      </c>
      <c r="F98" s="5" t="s">
        <v>290</v>
      </c>
      <c r="G98" s="5" t="s">
        <v>74</v>
      </c>
      <c r="H98" s="5" t="s">
        <v>1045</v>
      </c>
      <c r="J98" s="5" t="s">
        <v>321</v>
      </c>
      <c r="K98" s="5" t="s">
        <v>1047</v>
      </c>
      <c r="L98" s="5" t="s">
        <v>229</v>
      </c>
      <c r="M98" s="99" t="s">
        <v>1048</v>
      </c>
      <c r="N98" s="5" t="s">
        <v>1070</v>
      </c>
      <c r="P98" s="5" t="s">
        <v>1071</v>
      </c>
      <c r="Q98" s="5" t="s">
        <v>82</v>
      </c>
      <c r="R98" s="6" t="s">
        <v>233</v>
      </c>
      <c r="T98" s="6" t="s">
        <v>1060</v>
      </c>
      <c r="V98" s="6">
        <v>4269</v>
      </c>
      <c r="X98" s="25" t="s">
        <v>77</v>
      </c>
      <c r="Y98" s="6" t="s">
        <v>86</v>
      </c>
      <c r="Z98" s="6" t="s">
        <v>86</v>
      </c>
      <c r="AA98" s="6" t="s">
        <v>86</v>
      </c>
      <c r="AB98" s="6" t="s">
        <v>86</v>
      </c>
      <c r="AC98" s="6" t="s">
        <v>87</v>
      </c>
      <c r="AD98" s="82" t="s">
        <v>77</v>
      </c>
      <c r="AE98" s="131" t="s">
        <v>77</v>
      </c>
      <c r="AF98" s="131" t="s">
        <v>77</v>
      </c>
      <c r="AG98" s="81" t="s">
        <v>77</v>
      </c>
      <c r="AH98" s="81" t="s">
        <v>77</v>
      </c>
      <c r="AI98" s="11" t="s">
        <v>1052</v>
      </c>
      <c r="AJ98" s="11" t="s">
        <v>237</v>
      </c>
      <c r="AK98" s="11">
        <v>2236</v>
      </c>
      <c r="AN98" s="11" t="s">
        <v>95</v>
      </c>
      <c r="AO98" s="11" t="s">
        <v>705</v>
      </c>
      <c r="AQ98" s="11" t="s">
        <v>1045</v>
      </c>
      <c r="AR98" s="7" t="s">
        <v>77</v>
      </c>
      <c r="AS98" s="18" t="s">
        <v>1053</v>
      </c>
      <c r="AU98" s="7" t="s">
        <v>1072</v>
      </c>
      <c r="AV98" s="7" t="s">
        <v>77</v>
      </c>
      <c r="AW98" s="7" t="s">
        <v>77</v>
      </c>
      <c r="AX98" s="7" t="s">
        <v>1072</v>
      </c>
      <c r="AY98" s="7" t="s">
        <v>242</v>
      </c>
      <c r="AZ98" s="132" t="s">
        <v>1073</v>
      </c>
      <c r="BA98" s="7" t="s">
        <v>297</v>
      </c>
      <c r="BB98" s="17" t="s">
        <v>1074</v>
      </c>
      <c r="BC98" s="17" t="s">
        <v>86</v>
      </c>
      <c r="BD98" s="17" t="s">
        <v>86</v>
      </c>
      <c r="BE98" s="17" t="s">
        <v>77</v>
      </c>
      <c r="BF98" s="17" t="s">
        <v>86</v>
      </c>
      <c r="BG98" s="17" t="s">
        <v>86</v>
      </c>
      <c r="BH98" s="92" t="s">
        <v>1056</v>
      </c>
      <c r="BI98" s="7" t="s">
        <v>1026</v>
      </c>
      <c r="BJ98" s="7" t="s">
        <v>77</v>
      </c>
    </row>
    <row r="99" spans="1:67" ht="388.5">
      <c r="A99" s="117">
        <v>96</v>
      </c>
      <c r="B99" s="133" t="s">
        <v>1075</v>
      </c>
      <c r="C99" s="134" t="s">
        <v>1042</v>
      </c>
      <c r="D99" s="4" t="s">
        <v>1043</v>
      </c>
      <c r="E99" s="4" t="s">
        <v>1044</v>
      </c>
      <c r="F99" s="134" t="s">
        <v>290</v>
      </c>
      <c r="G99" s="134" t="s">
        <v>74</v>
      </c>
      <c r="H99" s="134" t="s">
        <v>1045</v>
      </c>
      <c r="I99" s="134"/>
      <c r="J99" s="134" t="s">
        <v>1046</v>
      </c>
      <c r="K99" s="134" t="s">
        <v>1047</v>
      </c>
      <c r="L99" s="134" t="s">
        <v>229</v>
      </c>
      <c r="M99" s="135" t="s">
        <v>1048</v>
      </c>
      <c r="N99" s="134" t="s">
        <v>1076</v>
      </c>
      <c r="O99" s="134"/>
      <c r="P99" s="134" t="s">
        <v>1077</v>
      </c>
      <c r="Q99" s="134" t="s">
        <v>82</v>
      </c>
      <c r="R99" s="136" t="s">
        <v>233</v>
      </c>
      <c r="S99" s="136"/>
      <c r="T99" s="136" t="s">
        <v>1051</v>
      </c>
      <c r="U99" s="136">
        <v>9</v>
      </c>
      <c r="V99" s="136">
        <v>4269</v>
      </c>
      <c r="W99" s="136"/>
      <c r="X99" s="25" t="s">
        <v>77</v>
      </c>
      <c r="Y99" s="136" t="s">
        <v>86</v>
      </c>
      <c r="Z99" s="136" t="s">
        <v>86</v>
      </c>
      <c r="AA99" s="136" t="s">
        <v>86</v>
      </c>
      <c r="AB99" s="136" t="s">
        <v>86</v>
      </c>
      <c r="AC99" s="136" t="s">
        <v>87</v>
      </c>
      <c r="AD99" s="137" t="s">
        <v>77</v>
      </c>
      <c r="AE99" s="131" t="s">
        <v>77</v>
      </c>
      <c r="AF99" s="131" t="s">
        <v>77</v>
      </c>
      <c r="AG99" s="81" t="s">
        <v>77</v>
      </c>
      <c r="AH99" s="81" t="s">
        <v>77</v>
      </c>
      <c r="AI99" s="117" t="s">
        <v>1052</v>
      </c>
      <c r="AJ99" s="117" t="s">
        <v>237</v>
      </c>
      <c r="AK99" s="117">
        <v>2236</v>
      </c>
      <c r="AL99" s="117"/>
      <c r="AM99" s="117"/>
      <c r="AN99" s="117" t="s">
        <v>95</v>
      </c>
      <c r="AO99" s="117" t="s">
        <v>705</v>
      </c>
      <c r="AP99" s="117"/>
      <c r="AQ99" s="117" t="s">
        <v>1045</v>
      </c>
      <c r="AR99" s="132" t="s">
        <v>77</v>
      </c>
      <c r="AS99" s="18" t="s">
        <v>1053</v>
      </c>
      <c r="AT99" s="132"/>
      <c r="AU99" s="132" t="s">
        <v>1078</v>
      </c>
      <c r="AV99" s="132" t="s">
        <v>120</v>
      </c>
      <c r="AW99" s="132" t="s">
        <v>121</v>
      </c>
      <c r="AX99" s="132" t="s">
        <v>1079</v>
      </c>
      <c r="AY99" s="132" t="s">
        <v>242</v>
      </c>
      <c r="AZ99" s="132" t="s">
        <v>77</v>
      </c>
      <c r="BA99" s="132" t="s">
        <v>77</v>
      </c>
      <c r="BB99" s="132" t="s">
        <v>77</v>
      </c>
      <c r="BC99" s="138" t="s">
        <v>86</v>
      </c>
      <c r="BD99" s="138" t="s">
        <v>86</v>
      </c>
      <c r="BE99" s="138" t="s">
        <v>77</v>
      </c>
      <c r="BF99" s="138" t="s">
        <v>86</v>
      </c>
      <c r="BG99" s="138" t="s">
        <v>86</v>
      </c>
      <c r="BH99" s="139" t="s">
        <v>1056</v>
      </c>
      <c r="BI99" s="132" t="s">
        <v>1026</v>
      </c>
      <c r="BJ99" s="132" t="s">
        <v>77</v>
      </c>
      <c r="BK99" s="132"/>
      <c r="BL99" s="145"/>
      <c r="BM99" s="145"/>
      <c r="BN99" s="145"/>
      <c r="BO99" s="140"/>
    </row>
    <row r="100" spans="1:67" ht="388.5">
      <c r="A100" s="11">
        <v>97</v>
      </c>
      <c r="B100" s="12" t="s">
        <v>1080</v>
      </c>
      <c r="C100" s="5" t="s">
        <v>1042</v>
      </c>
      <c r="D100" s="148" t="s">
        <v>1043</v>
      </c>
      <c r="E100" s="148" t="s">
        <v>1044</v>
      </c>
      <c r="F100" s="5" t="s">
        <v>290</v>
      </c>
      <c r="G100" s="5" t="s">
        <v>74</v>
      </c>
      <c r="H100" s="5" t="s">
        <v>1045</v>
      </c>
      <c r="J100" s="5" t="s">
        <v>321</v>
      </c>
      <c r="K100" s="5" t="s">
        <v>1047</v>
      </c>
      <c r="L100" s="5" t="s">
        <v>229</v>
      </c>
      <c r="M100" s="99" t="s">
        <v>1048</v>
      </c>
      <c r="N100" s="5" t="s">
        <v>1081</v>
      </c>
      <c r="P100" s="5" t="s">
        <v>1082</v>
      </c>
      <c r="Q100" s="5" t="s">
        <v>82</v>
      </c>
      <c r="R100" s="6" t="s">
        <v>233</v>
      </c>
      <c r="T100" s="6" t="s">
        <v>1060</v>
      </c>
      <c r="V100" s="6">
        <v>4269</v>
      </c>
      <c r="X100" s="25" t="s">
        <v>77</v>
      </c>
      <c r="Y100" s="6" t="s">
        <v>86</v>
      </c>
      <c r="Z100" s="6" t="s">
        <v>86</v>
      </c>
      <c r="AA100" s="6" t="s">
        <v>86</v>
      </c>
      <c r="AB100" s="6" t="s">
        <v>86</v>
      </c>
      <c r="AC100" s="6" t="s">
        <v>87</v>
      </c>
      <c r="AD100" s="82" t="s">
        <v>77</v>
      </c>
      <c r="AE100" s="131" t="s">
        <v>77</v>
      </c>
      <c r="AF100" s="131" t="s">
        <v>77</v>
      </c>
      <c r="AG100" s="81" t="s">
        <v>77</v>
      </c>
      <c r="AH100" s="81" t="s">
        <v>77</v>
      </c>
      <c r="AI100" s="11" t="s">
        <v>1052</v>
      </c>
      <c r="AJ100" s="11" t="s">
        <v>237</v>
      </c>
      <c r="AK100" s="11">
        <v>2236</v>
      </c>
      <c r="AN100" s="11" t="s">
        <v>95</v>
      </c>
      <c r="AO100" s="11" t="s">
        <v>705</v>
      </c>
      <c r="AQ100" s="11" t="s">
        <v>1045</v>
      </c>
      <c r="AR100" s="7" t="s">
        <v>77</v>
      </c>
      <c r="AS100" s="149" t="s">
        <v>1053</v>
      </c>
      <c r="AU100" s="7" t="s">
        <v>1083</v>
      </c>
      <c r="AV100" s="7" t="s">
        <v>77</v>
      </c>
      <c r="AW100" s="7" t="s">
        <v>77</v>
      </c>
      <c r="AX100" s="7" t="s">
        <v>1083</v>
      </c>
      <c r="AY100" s="7" t="s">
        <v>242</v>
      </c>
      <c r="AZ100" s="132" t="s">
        <v>1084</v>
      </c>
      <c r="BA100" s="7" t="s">
        <v>297</v>
      </c>
      <c r="BB100" s="17" t="s">
        <v>1085</v>
      </c>
      <c r="BC100" s="17" t="s">
        <v>86</v>
      </c>
      <c r="BD100" s="17" t="s">
        <v>86</v>
      </c>
      <c r="BE100" s="17" t="s">
        <v>77</v>
      </c>
      <c r="BF100" s="17" t="s">
        <v>86</v>
      </c>
      <c r="BG100" s="17" t="s">
        <v>86</v>
      </c>
      <c r="BH100" s="92" t="s">
        <v>1056</v>
      </c>
      <c r="BI100" s="7" t="s">
        <v>1026</v>
      </c>
      <c r="BJ100" s="7" t="s">
        <v>77</v>
      </c>
    </row>
    <row r="101" spans="1:67" ht="388.5">
      <c r="A101" s="117">
        <v>98</v>
      </c>
      <c r="B101" s="133" t="s">
        <v>1086</v>
      </c>
      <c r="C101" s="134" t="s">
        <v>1042</v>
      </c>
      <c r="D101" s="4" t="s">
        <v>1043</v>
      </c>
      <c r="E101" s="4" t="s">
        <v>1044</v>
      </c>
      <c r="F101" s="134" t="s">
        <v>290</v>
      </c>
      <c r="G101" s="134" t="s">
        <v>74</v>
      </c>
      <c r="H101" s="134" t="s">
        <v>1045</v>
      </c>
      <c r="I101" s="134"/>
      <c r="J101" s="134" t="s">
        <v>1046</v>
      </c>
      <c r="K101" s="134" t="s">
        <v>1047</v>
      </c>
      <c r="L101" s="134" t="s">
        <v>229</v>
      </c>
      <c r="M101" s="135" t="s">
        <v>1048</v>
      </c>
      <c r="N101" s="134" t="s">
        <v>1087</v>
      </c>
      <c r="O101" s="134"/>
      <c r="P101" s="134" t="s">
        <v>1088</v>
      </c>
      <c r="Q101" s="134" t="s">
        <v>82</v>
      </c>
      <c r="R101" s="136" t="s">
        <v>233</v>
      </c>
      <c r="S101" s="136"/>
      <c r="T101" s="136" t="s">
        <v>1051</v>
      </c>
      <c r="U101" s="136">
        <v>9</v>
      </c>
      <c r="V101" s="136">
        <v>4269</v>
      </c>
      <c r="W101" s="136"/>
      <c r="X101" s="25" t="s">
        <v>77</v>
      </c>
      <c r="Y101" s="136" t="s">
        <v>86</v>
      </c>
      <c r="Z101" s="136" t="s">
        <v>86</v>
      </c>
      <c r="AA101" s="136" t="s">
        <v>86</v>
      </c>
      <c r="AB101" s="136" t="s">
        <v>86</v>
      </c>
      <c r="AC101" s="136" t="s">
        <v>87</v>
      </c>
      <c r="AD101" s="137" t="s">
        <v>77</v>
      </c>
      <c r="AE101" s="131" t="s">
        <v>77</v>
      </c>
      <c r="AF101" s="131" t="s">
        <v>77</v>
      </c>
      <c r="AG101" s="81" t="s">
        <v>77</v>
      </c>
      <c r="AH101" s="81" t="s">
        <v>77</v>
      </c>
      <c r="AI101" s="117" t="s">
        <v>1052</v>
      </c>
      <c r="AJ101" s="117" t="s">
        <v>237</v>
      </c>
      <c r="AK101" s="117">
        <v>2236</v>
      </c>
      <c r="AL101" s="117"/>
      <c r="AM101" s="117"/>
      <c r="AN101" s="117" t="s">
        <v>95</v>
      </c>
      <c r="AO101" s="117" t="s">
        <v>705</v>
      </c>
      <c r="AP101" s="117"/>
      <c r="AQ101" s="117" t="s">
        <v>1045</v>
      </c>
      <c r="AR101" s="132" t="s">
        <v>77</v>
      </c>
      <c r="AS101" s="18" t="s">
        <v>1053</v>
      </c>
      <c r="AT101" s="132"/>
      <c r="AU101" s="132" t="s">
        <v>1089</v>
      </c>
      <c r="AV101" s="132" t="s">
        <v>120</v>
      </c>
      <c r="AW101" s="132" t="s">
        <v>121</v>
      </c>
      <c r="AX101" s="132" t="s">
        <v>1090</v>
      </c>
      <c r="AY101" s="132" t="s">
        <v>242</v>
      </c>
      <c r="AZ101" s="132" t="s">
        <v>77</v>
      </c>
      <c r="BA101" s="132" t="s">
        <v>77</v>
      </c>
      <c r="BB101" s="132" t="s">
        <v>77</v>
      </c>
      <c r="BC101" s="138" t="s">
        <v>86</v>
      </c>
      <c r="BD101" s="138" t="s">
        <v>86</v>
      </c>
      <c r="BE101" s="138" t="s">
        <v>77</v>
      </c>
      <c r="BF101" s="138" t="s">
        <v>86</v>
      </c>
      <c r="BG101" s="138" t="s">
        <v>86</v>
      </c>
      <c r="BH101" s="139" t="s">
        <v>1056</v>
      </c>
      <c r="BI101" s="132" t="s">
        <v>1026</v>
      </c>
      <c r="BJ101" s="132" t="s">
        <v>77</v>
      </c>
      <c r="BK101" s="132"/>
      <c r="BL101" s="145"/>
      <c r="BM101" s="145"/>
      <c r="BN101" s="145"/>
      <c r="BO101" s="140"/>
    </row>
    <row r="102" spans="1:67" ht="388.5">
      <c r="A102" s="11">
        <v>99</v>
      </c>
      <c r="B102" s="12" t="s">
        <v>1091</v>
      </c>
      <c r="C102" s="5" t="s">
        <v>1042</v>
      </c>
      <c r="D102" s="148" t="s">
        <v>1043</v>
      </c>
      <c r="E102" s="148" t="s">
        <v>1044</v>
      </c>
      <c r="F102" s="5" t="s">
        <v>290</v>
      </c>
      <c r="G102" s="5" t="s">
        <v>74</v>
      </c>
      <c r="H102" s="5" t="s">
        <v>1045</v>
      </c>
      <c r="J102" s="5" t="s">
        <v>321</v>
      </c>
      <c r="K102" s="5" t="s">
        <v>1047</v>
      </c>
      <c r="L102" s="5" t="s">
        <v>229</v>
      </c>
      <c r="M102" s="99" t="s">
        <v>1048</v>
      </c>
      <c r="N102" s="5" t="s">
        <v>1092</v>
      </c>
      <c r="P102" s="5" t="s">
        <v>1093</v>
      </c>
      <c r="Q102" s="5" t="s">
        <v>82</v>
      </c>
      <c r="R102" s="6" t="s">
        <v>233</v>
      </c>
      <c r="T102" s="6" t="s">
        <v>1060</v>
      </c>
      <c r="V102" s="6">
        <v>4269</v>
      </c>
      <c r="X102" s="25" t="s">
        <v>77</v>
      </c>
      <c r="Y102" s="6" t="s">
        <v>86</v>
      </c>
      <c r="Z102" s="6" t="s">
        <v>86</v>
      </c>
      <c r="AA102" s="6" t="s">
        <v>86</v>
      </c>
      <c r="AB102" s="6" t="s">
        <v>86</v>
      </c>
      <c r="AC102" s="6" t="s">
        <v>87</v>
      </c>
      <c r="AD102" s="82" t="s">
        <v>77</v>
      </c>
      <c r="AE102" s="131" t="s">
        <v>77</v>
      </c>
      <c r="AF102" s="131" t="s">
        <v>77</v>
      </c>
      <c r="AG102" s="81" t="s">
        <v>77</v>
      </c>
      <c r="AH102" s="81" t="s">
        <v>77</v>
      </c>
      <c r="AI102" s="11" t="s">
        <v>1052</v>
      </c>
      <c r="AJ102" s="11" t="s">
        <v>237</v>
      </c>
      <c r="AK102" s="11">
        <v>2236</v>
      </c>
      <c r="AN102" s="11" t="s">
        <v>95</v>
      </c>
      <c r="AO102" s="11" t="s">
        <v>705</v>
      </c>
      <c r="AQ102" s="11" t="s">
        <v>1045</v>
      </c>
      <c r="AR102" s="7" t="s">
        <v>77</v>
      </c>
      <c r="AS102" s="149" t="s">
        <v>1053</v>
      </c>
      <c r="AU102" s="7" t="s">
        <v>1094</v>
      </c>
      <c r="AV102" s="7" t="s">
        <v>77</v>
      </c>
      <c r="AW102" s="7" t="s">
        <v>77</v>
      </c>
      <c r="AX102" s="7" t="s">
        <v>1094</v>
      </c>
      <c r="AY102" s="7" t="s">
        <v>242</v>
      </c>
      <c r="AZ102" s="132" t="s">
        <v>1095</v>
      </c>
      <c r="BA102" s="7" t="s">
        <v>297</v>
      </c>
      <c r="BB102" s="17" t="s">
        <v>1096</v>
      </c>
      <c r="BC102" s="17" t="s">
        <v>86</v>
      </c>
      <c r="BD102" s="17" t="s">
        <v>86</v>
      </c>
      <c r="BE102" s="17" t="s">
        <v>77</v>
      </c>
      <c r="BF102" s="17" t="s">
        <v>86</v>
      </c>
      <c r="BG102" s="17" t="s">
        <v>86</v>
      </c>
      <c r="BH102" s="92" t="s">
        <v>1056</v>
      </c>
      <c r="BI102" s="7" t="s">
        <v>1026</v>
      </c>
      <c r="BJ102" s="7" t="s">
        <v>77</v>
      </c>
    </row>
    <row r="103" spans="1:67" ht="388.5">
      <c r="A103" s="117">
        <v>100</v>
      </c>
      <c r="B103" s="133" t="s">
        <v>1097</v>
      </c>
      <c r="C103" s="134" t="s">
        <v>1042</v>
      </c>
      <c r="D103" s="4" t="s">
        <v>1043</v>
      </c>
      <c r="E103" s="4" t="s">
        <v>1044</v>
      </c>
      <c r="F103" s="134" t="s">
        <v>290</v>
      </c>
      <c r="G103" s="134" t="s">
        <v>74</v>
      </c>
      <c r="H103" s="134" t="s">
        <v>1045</v>
      </c>
      <c r="I103" s="134"/>
      <c r="J103" s="134" t="s">
        <v>1046</v>
      </c>
      <c r="K103" s="134" t="s">
        <v>1047</v>
      </c>
      <c r="L103" s="134" t="s">
        <v>229</v>
      </c>
      <c r="M103" s="135" t="s">
        <v>1048</v>
      </c>
      <c r="N103" s="134" t="s">
        <v>1098</v>
      </c>
      <c r="O103" s="134"/>
      <c r="P103" s="134" t="s">
        <v>1099</v>
      </c>
      <c r="Q103" s="134" t="s">
        <v>82</v>
      </c>
      <c r="R103" s="136" t="s">
        <v>233</v>
      </c>
      <c r="S103" s="136"/>
      <c r="T103" s="136" t="s">
        <v>1051</v>
      </c>
      <c r="U103" s="136">
        <v>9</v>
      </c>
      <c r="V103" s="136">
        <v>4269</v>
      </c>
      <c r="W103" s="136"/>
      <c r="X103" s="25" t="s">
        <v>77</v>
      </c>
      <c r="Y103" s="136" t="s">
        <v>86</v>
      </c>
      <c r="Z103" s="136" t="s">
        <v>86</v>
      </c>
      <c r="AA103" s="136" t="s">
        <v>86</v>
      </c>
      <c r="AB103" s="136" t="s">
        <v>86</v>
      </c>
      <c r="AC103" s="136" t="s">
        <v>87</v>
      </c>
      <c r="AD103" s="137" t="s">
        <v>77</v>
      </c>
      <c r="AE103" s="131" t="s">
        <v>77</v>
      </c>
      <c r="AF103" s="131" t="s">
        <v>77</v>
      </c>
      <c r="AG103" s="81" t="s">
        <v>77</v>
      </c>
      <c r="AH103" s="81" t="s">
        <v>77</v>
      </c>
      <c r="AI103" s="117" t="s">
        <v>1052</v>
      </c>
      <c r="AJ103" s="117" t="s">
        <v>237</v>
      </c>
      <c r="AK103" s="117">
        <v>2236</v>
      </c>
      <c r="AL103" s="117"/>
      <c r="AM103" s="117"/>
      <c r="AN103" s="117" t="s">
        <v>95</v>
      </c>
      <c r="AO103" s="117" t="s">
        <v>705</v>
      </c>
      <c r="AP103" s="117"/>
      <c r="AQ103" s="117" t="s">
        <v>1045</v>
      </c>
      <c r="AR103" s="132" t="s">
        <v>77</v>
      </c>
      <c r="AS103" s="18" t="s">
        <v>1053</v>
      </c>
      <c r="AT103" s="132"/>
      <c r="AU103" s="132" t="s">
        <v>1100</v>
      </c>
      <c r="AV103" s="132" t="s">
        <v>120</v>
      </c>
      <c r="AW103" s="132" t="s">
        <v>121</v>
      </c>
      <c r="AX103" s="132" t="s">
        <v>1101</v>
      </c>
      <c r="AY103" s="132" t="s">
        <v>242</v>
      </c>
      <c r="AZ103" s="132" t="s">
        <v>77</v>
      </c>
      <c r="BA103" s="132" t="s">
        <v>77</v>
      </c>
      <c r="BB103" s="132" t="s">
        <v>77</v>
      </c>
      <c r="BC103" s="138" t="s">
        <v>86</v>
      </c>
      <c r="BD103" s="138" t="s">
        <v>86</v>
      </c>
      <c r="BE103" s="138" t="s">
        <v>77</v>
      </c>
      <c r="BF103" s="138" t="s">
        <v>86</v>
      </c>
      <c r="BG103" s="138" t="s">
        <v>86</v>
      </c>
      <c r="BH103" s="139" t="s">
        <v>1056</v>
      </c>
      <c r="BI103" s="132" t="s">
        <v>1026</v>
      </c>
      <c r="BJ103" s="132" t="s">
        <v>77</v>
      </c>
      <c r="BK103" s="132"/>
      <c r="BL103" s="145"/>
      <c r="BM103" s="145"/>
      <c r="BN103" s="145"/>
      <c r="BO103" s="140"/>
    </row>
    <row r="104" spans="1:67" ht="388.5">
      <c r="A104" s="11">
        <v>101</v>
      </c>
      <c r="B104" s="12" t="s">
        <v>1102</v>
      </c>
      <c r="C104" s="5" t="s">
        <v>1042</v>
      </c>
      <c r="D104" s="4" t="s">
        <v>1043</v>
      </c>
      <c r="E104" s="4" t="s">
        <v>1044</v>
      </c>
      <c r="F104" s="5" t="s">
        <v>290</v>
      </c>
      <c r="G104" s="5" t="s">
        <v>74</v>
      </c>
      <c r="H104" s="5" t="s">
        <v>1045</v>
      </c>
      <c r="J104" s="5" t="s">
        <v>321</v>
      </c>
      <c r="K104" s="5" t="s">
        <v>1047</v>
      </c>
      <c r="L104" s="5" t="s">
        <v>229</v>
      </c>
      <c r="M104" s="99" t="s">
        <v>1048</v>
      </c>
      <c r="N104" s="5" t="s">
        <v>1103</v>
      </c>
      <c r="P104" s="5" t="s">
        <v>1104</v>
      </c>
      <c r="Q104" s="5" t="s">
        <v>82</v>
      </c>
      <c r="R104" s="6" t="s">
        <v>233</v>
      </c>
      <c r="T104" s="6" t="s">
        <v>1060</v>
      </c>
      <c r="V104" s="6">
        <v>4269</v>
      </c>
      <c r="X104" s="25" t="s">
        <v>77</v>
      </c>
      <c r="Y104" s="6" t="s">
        <v>86</v>
      </c>
      <c r="Z104" s="6" t="s">
        <v>86</v>
      </c>
      <c r="AA104" s="6" t="s">
        <v>86</v>
      </c>
      <c r="AB104" s="6" t="s">
        <v>86</v>
      </c>
      <c r="AC104" s="6" t="s">
        <v>87</v>
      </c>
      <c r="AD104" s="82" t="s">
        <v>77</v>
      </c>
      <c r="AE104" s="131" t="s">
        <v>77</v>
      </c>
      <c r="AF104" s="131" t="s">
        <v>77</v>
      </c>
      <c r="AG104" s="81" t="s">
        <v>77</v>
      </c>
      <c r="AH104" s="81" t="s">
        <v>77</v>
      </c>
      <c r="AI104" s="11" t="s">
        <v>1052</v>
      </c>
      <c r="AJ104" s="11" t="s">
        <v>237</v>
      </c>
      <c r="AK104" s="11">
        <v>2236</v>
      </c>
      <c r="AN104" s="11" t="s">
        <v>95</v>
      </c>
      <c r="AO104" s="11" t="s">
        <v>705</v>
      </c>
      <c r="AQ104" s="11" t="s">
        <v>1045</v>
      </c>
      <c r="AR104" s="7" t="s">
        <v>77</v>
      </c>
      <c r="AS104" s="18" t="s">
        <v>1053</v>
      </c>
      <c r="AU104" s="7" t="s">
        <v>1105</v>
      </c>
      <c r="AV104" s="7" t="s">
        <v>77</v>
      </c>
      <c r="AW104" s="7" t="s">
        <v>77</v>
      </c>
      <c r="AX104" s="7" t="s">
        <v>1105</v>
      </c>
      <c r="AY104" s="7" t="s">
        <v>242</v>
      </c>
      <c r="AZ104" s="132" t="s">
        <v>1106</v>
      </c>
      <c r="BA104" s="7" t="s">
        <v>297</v>
      </c>
      <c r="BB104" s="17" t="s">
        <v>1107</v>
      </c>
      <c r="BC104" s="17" t="s">
        <v>86</v>
      </c>
      <c r="BD104" s="17" t="s">
        <v>86</v>
      </c>
      <c r="BE104" s="17" t="s">
        <v>77</v>
      </c>
      <c r="BF104" s="17" t="s">
        <v>86</v>
      </c>
      <c r="BG104" s="17" t="s">
        <v>86</v>
      </c>
      <c r="BH104" s="92" t="s">
        <v>1056</v>
      </c>
      <c r="BI104" s="7" t="s">
        <v>1026</v>
      </c>
      <c r="BJ104" s="7" t="s">
        <v>77</v>
      </c>
    </row>
    <row r="105" spans="1:67" ht="409.6">
      <c r="A105" s="11">
        <v>102</v>
      </c>
      <c r="B105" s="12" t="s">
        <v>1108</v>
      </c>
      <c r="C105" s="5" t="s">
        <v>1109</v>
      </c>
      <c r="D105" s="4" t="s">
        <v>1110</v>
      </c>
      <c r="E105" s="4"/>
      <c r="F105" s="5" t="s">
        <v>290</v>
      </c>
      <c r="G105" s="5" t="s">
        <v>74</v>
      </c>
      <c r="H105" s="5" t="s">
        <v>1111</v>
      </c>
      <c r="J105" s="5" t="s">
        <v>574</v>
      </c>
      <c r="L105" s="5" t="s">
        <v>1112</v>
      </c>
      <c r="M105" s="99">
        <v>45291</v>
      </c>
      <c r="N105" s="5" t="s">
        <v>1113</v>
      </c>
      <c r="P105" s="5" t="s">
        <v>1114</v>
      </c>
      <c r="Q105" s="5" t="s">
        <v>82</v>
      </c>
      <c r="R105" s="6" t="s">
        <v>83</v>
      </c>
      <c r="S105" s="6" t="s">
        <v>84</v>
      </c>
      <c r="V105" s="6">
        <v>3087</v>
      </c>
      <c r="X105" s="25" t="s">
        <v>1115</v>
      </c>
      <c r="Y105" s="6" t="s">
        <v>86</v>
      </c>
      <c r="Z105" s="6" t="s">
        <v>86</v>
      </c>
      <c r="AA105" s="6" t="s">
        <v>86</v>
      </c>
      <c r="AB105" s="6" t="s">
        <v>86</v>
      </c>
      <c r="AC105" s="6" t="s">
        <v>87</v>
      </c>
      <c r="AD105" s="82" t="s">
        <v>1116</v>
      </c>
      <c r="AE105" s="131" t="s">
        <v>77</v>
      </c>
      <c r="AF105" s="131" t="s">
        <v>1117</v>
      </c>
      <c r="AG105" s="81" t="s">
        <v>77</v>
      </c>
      <c r="AH105" s="81" t="s">
        <v>77</v>
      </c>
      <c r="AI105" s="11" t="s">
        <v>309</v>
      </c>
      <c r="AJ105" s="11" t="s">
        <v>92</v>
      </c>
      <c r="AK105" s="11">
        <v>2236</v>
      </c>
      <c r="AN105" s="11" t="s">
        <v>95</v>
      </c>
      <c r="AO105" s="11" t="s">
        <v>705</v>
      </c>
      <c r="AQ105" s="11" t="s">
        <v>1111</v>
      </c>
      <c r="AR105" s="7" t="s">
        <v>77</v>
      </c>
      <c r="AS105" s="18" t="s">
        <v>1118</v>
      </c>
      <c r="AU105" s="7" t="s">
        <v>1119</v>
      </c>
      <c r="AV105" s="7" t="s">
        <v>120</v>
      </c>
      <c r="AW105" s="7" t="s">
        <v>121</v>
      </c>
      <c r="AX105" s="7" t="s">
        <v>1120</v>
      </c>
      <c r="AY105" s="7" t="s">
        <v>123</v>
      </c>
      <c r="AZ105" s="132" t="s">
        <v>77</v>
      </c>
      <c r="BA105" s="7" t="s">
        <v>77</v>
      </c>
      <c r="BB105" s="151" t="s">
        <v>1121</v>
      </c>
      <c r="BC105" s="17" t="s">
        <v>86</v>
      </c>
      <c r="BD105" s="17" t="s">
        <v>86</v>
      </c>
      <c r="BE105" s="17" t="s">
        <v>77</v>
      </c>
      <c r="BF105" s="17" t="s">
        <v>86</v>
      </c>
      <c r="BG105" s="17" t="s">
        <v>86</v>
      </c>
      <c r="BH105" s="92">
        <v>45291</v>
      </c>
      <c r="BI105" s="7" t="s">
        <v>1122</v>
      </c>
      <c r="BJ105" s="7" t="s">
        <v>77</v>
      </c>
    </row>
    <row r="106" spans="1:67" ht="32.25">
      <c r="A106" s="11">
        <v>103</v>
      </c>
      <c r="B106" s="12" t="s">
        <v>1123</v>
      </c>
      <c r="C106" s="5" t="s">
        <v>989</v>
      </c>
      <c r="D106" s="4" t="s">
        <v>1124</v>
      </c>
      <c r="F106" s="5" t="s">
        <v>989</v>
      </c>
      <c r="G106" s="5" t="s">
        <v>74</v>
      </c>
      <c r="J106" s="5" t="s">
        <v>992</v>
      </c>
      <c r="N106" s="5" t="s">
        <v>1125</v>
      </c>
      <c r="O106" s="4" t="s">
        <v>1126</v>
      </c>
      <c r="Q106" s="5" t="s">
        <v>995</v>
      </c>
      <c r="R106" s="6" t="s">
        <v>891</v>
      </c>
      <c r="AG106" s="81" t="s">
        <v>77</v>
      </c>
      <c r="AH106" s="81" t="s">
        <v>77</v>
      </c>
    </row>
    <row r="107" spans="1:67" ht="259.5">
      <c r="A107" s="11">
        <v>104</v>
      </c>
      <c r="B107" s="12" t="s">
        <v>1127</v>
      </c>
      <c r="C107" s="5" t="s">
        <v>755</v>
      </c>
      <c r="D107" s="4"/>
      <c r="E107" s="4"/>
      <c r="F107" s="5" t="s">
        <v>756</v>
      </c>
      <c r="G107" s="5" t="s">
        <v>74</v>
      </c>
      <c r="H107" s="5" t="s">
        <v>757</v>
      </c>
      <c r="J107" s="5" t="s">
        <v>321</v>
      </c>
      <c r="K107" s="10"/>
      <c r="L107" s="5" t="s">
        <v>78</v>
      </c>
      <c r="N107" s="5" t="s">
        <v>758</v>
      </c>
      <c r="O107" s="5" t="s">
        <v>759</v>
      </c>
      <c r="P107" s="5" t="s">
        <v>760</v>
      </c>
      <c r="Q107" s="5" t="s">
        <v>82</v>
      </c>
      <c r="R107" s="6" t="s">
        <v>83</v>
      </c>
      <c r="S107" s="6" t="s">
        <v>84</v>
      </c>
      <c r="V107" s="6">
        <v>4326</v>
      </c>
      <c r="X107" s="25"/>
      <c r="Y107" s="94" t="s">
        <v>86</v>
      </c>
      <c r="Z107" s="94" t="s">
        <v>86</v>
      </c>
      <c r="AA107" s="94" t="s">
        <v>86</v>
      </c>
      <c r="AB107" s="94" t="s">
        <v>86</v>
      </c>
      <c r="AC107" s="6" t="s">
        <v>87</v>
      </c>
      <c r="AD107" s="81" t="s">
        <v>448</v>
      </c>
      <c r="AE107" s="81" t="s">
        <v>761</v>
      </c>
      <c r="AF107" s="118" t="s">
        <v>762</v>
      </c>
      <c r="AG107" s="81" t="s">
        <v>77</v>
      </c>
      <c r="AH107" s="81" t="s">
        <v>77</v>
      </c>
      <c r="AI107" s="11" t="s">
        <v>294</v>
      </c>
      <c r="AJ107" s="20" t="s">
        <v>135</v>
      </c>
      <c r="AK107" s="20">
        <v>2236</v>
      </c>
      <c r="AN107" s="11" t="s">
        <v>95</v>
      </c>
      <c r="AR107" s="7" t="s">
        <v>77</v>
      </c>
      <c r="AS107" s="7" t="s">
        <v>1128</v>
      </c>
      <c r="AT107" s="7" t="s">
        <v>77</v>
      </c>
      <c r="AU107" s="7" t="s">
        <v>1129</v>
      </c>
      <c r="AW107" s="7" t="s">
        <v>77</v>
      </c>
      <c r="AX107" s="7" t="s">
        <v>1129</v>
      </c>
      <c r="AZ107" s="7" t="s">
        <v>1128</v>
      </c>
      <c r="BA107" s="7" t="s">
        <v>766</v>
      </c>
      <c r="BB107" s="17" t="s">
        <v>1130</v>
      </c>
      <c r="BC107" s="29" t="s">
        <v>86</v>
      </c>
      <c r="BD107" s="29"/>
      <c r="BE107" s="17" t="s">
        <v>77</v>
      </c>
      <c r="BF107" s="29" t="s">
        <v>86</v>
      </c>
      <c r="BG107" s="29" t="s">
        <v>86</v>
      </c>
      <c r="BH107" s="92">
        <v>45310</v>
      </c>
      <c r="BI107" s="7" t="s">
        <v>332</v>
      </c>
      <c r="BJ107" s="7" t="s">
        <v>77</v>
      </c>
      <c r="BM107" s="142" t="s">
        <v>768</v>
      </c>
    </row>
    <row r="108" spans="1:67" ht="48.75">
      <c r="A108" s="11">
        <v>105</v>
      </c>
      <c r="B108" s="12" t="s">
        <v>1131</v>
      </c>
      <c r="C108" s="5" t="s">
        <v>1132</v>
      </c>
      <c r="D108" s="4" t="s">
        <v>1133</v>
      </c>
      <c r="F108" s="5" t="s">
        <v>1134</v>
      </c>
      <c r="G108" s="5" t="s">
        <v>74</v>
      </c>
      <c r="J108" s="5" t="s">
        <v>992</v>
      </c>
      <c r="M108" s="99">
        <v>42676</v>
      </c>
      <c r="O108" s="4" t="s">
        <v>1135</v>
      </c>
      <c r="Q108" s="5" t="s">
        <v>995</v>
      </c>
      <c r="R108" s="6" t="s">
        <v>83</v>
      </c>
      <c r="S108" s="6" t="s">
        <v>84</v>
      </c>
      <c r="V108" s="6">
        <v>4326</v>
      </c>
      <c r="AG108" s="81" t="s">
        <v>77</v>
      </c>
      <c r="AH108" s="81" t="s">
        <v>77</v>
      </c>
    </row>
    <row r="109" spans="1:67">
      <c r="AG109" s="81" t="s">
        <v>77</v>
      </c>
      <c r="AH109" s="81" t="s">
        <v>77</v>
      </c>
    </row>
    <row r="110" spans="1:67">
      <c r="AG110" s="81" t="s">
        <v>77</v>
      </c>
      <c r="AH110" s="81" t="s">
        <v>77</v>
      </c>
    </row>
    <row r="111" spans="1:67">
      <c r="AG111" s="81" t="s">
        <v>77</v>
      </c>
      <c r="AH111" s="81" t="s">
        <v>77</v>
      </c>
    </row>
    <row r="112" spans="1:67">
      <c r="AG112" s="81" t="s">
        <v>77</v>
      </c>
      <c r="AH112" s="81" t="s">
        <v>77</v>
      </c>
    </row>
    <row r="113" spans="33:34">
      <c r="AG113" s="81" t="s">
        <v>77</v>
      </c>
      <c r="AH113" s="81" t="s">
        <v>77</v>
      </c>
    </row>
    <row r="114" spans="33:34">
      <c r="AG114" s="81" t="s">
        <v>77</v>
      </c>
      <c r="AH114" s="81" t="s">
        <v>77</v>
      </c>
    </row>
    <row r="115" spans="33:34">
      <c r="AG115" s="81" t="s">
        <v>77</v>
      </c>
      <c r="AH115" s="81" t="s">
        <v>77</v>
      </c>
    </row>
    <row r="116" spans="33:34">
      <c r="AG116" s="81" t="s">
        <v>77</v>
      </c>
      <c r="AH116" s="81" t="s">
        <v>77</v>
      </c>
    </row>
    <row r="117" spans="33:34">
      <c r="AG117" s="81" t="s">
        <v>77</v>
      </c>
      <c r="AH117" s="81" t="s">
        <v>77</v>
      </c>
    </row>
    <row r="118" spans="33:34">
      <c r="AG118" s="81" t="s">
        <v>77</v>
      </c>
      <c r="AH118" s="81" t="s">
        <v>77</v>
      </c>
    </row>
    <row r="119" spans="33:34">
      <c r="AG119" s="81" t="s">
        <v>77</v>
      </c>
      <c r="AH119" s="81" t="s">
        <v>77</v>
      </c>
    </row>
    <row r="120" spans="33:34">
      <c r="AG120" s="81" t="s">
        <v>77</v>
      </c>
      <c r="AH120" s="81" t="s">
        <v>77</v>
      </c>
    </row>
    <row r="121" spans="33:34">
      <c r="AG121" s="81" t="s">
        <v>77</v>
      </c>
      <c r="AH121" s="81" t="s">
        <v>77</v>
      </c>
    </row>
    <row r="122" spans="33:34">
      <c r="AG122" s="81" t="s">
        <v>77</v>
      </c>
      <c r="AH122" s="81" t="s">
        <v>77</v>
      </c>
    </row>
    <row r="123" spans="33:34">
      <c r="AG123" s="81" t="s">
        <v>77</v>
      </c>
      <c r="AH123" s="81" t="s">
        <v>77</v>
      </c>
    </row>
    <row r="124" spans="33:34">
      <c r="AG124" s="81" t="s">
        <v>77</v>
      </c>
      <c r="AH124" s="81" t="s">
        <v>77</v>
      </c>
    </row>
    <row r="125" spans="33:34">
      <c r="AG125" s="81" t="s">
        <v>77</v>
      </c>
      <c r="AH125" s="81" t="s">
        <v>77</v>
      </c>
    </row>
    <row r="126" spans="33:34">
      <c r="AG126" s="81" t="s">
        <v>77</v>
      </c>
      <c r="AH126" s="81" t="s">
        <v>77</v>
      </c>
    </row>
    <row r="127" spans="33:34">
      <c r="AG127" s="81" t="s">
        <v>77</v>
      </c>
      <c r="AH127" s="81" t="s">
        <v>77</v>
      </c>
    </row>
    <row r="128" spans="33:34">
      <c r="AG128" s="81" t="s">
        <v>77</v>
      </c>
      <c r="AH128" s="81" t="s">
        <v>77</v>
      </c>
    </row>
    <row r="129" spans="33:34">
      <c r="AG129" s="81" t="s">
        <v>77</v>
      </c>
      <c r="AH129" s="81" t="s">
        <v>77</v>
      </c>
    </row>
    <row r="130" spans="33:34">
      <c r="AG130" s="81" t="s">
        <v>77</v>
      </c>
      <c r="AH130" s="81" t="s">
        <v>77</v>
      </c>
    </row>
    <row r="131" spans="33:34">
      <c r="AG131" s="81" t="s">
        <v>77</v>
      </c>
      <c r="AH131" s="81" t="s">
        <v>77</v>
      </c>
    </row>
    <row r="132" spans="33:34">
      <c r="AG132" s="81" t="s">
        <v>77</v>
      </c>
      <c r="AH132" s="81" t="s">
        <v>77</v>
      </c>
    </row>
    <row r="133" spans="33:34">
      <c r="AG133" s="81" t="s">
        <v>77</v>
      </c>
      <c r="AH133" s="81" t="s">
        <v>77</v>
      </c>
    </row>
    <row r="134" spans="33:34">
      <c r="AG134" s="81" t="s">
        <v>77</v>
      </c>
      <c r="AH134" s="81" t="s">
        <v>77</v>
      </c>
    </row>
    <row r="135" spans="33:34">
      <c r="AG135" s="81" t="s">
        <v>77</v>
      </c>
      <c r="AH135" s="81" t="s">
        <v>77</v>
      </c>
    </row>
    <row r="136" spans="33:34">
      <c r="AG136" s="81" t="s">
        <v>77</v>
      </c>
      <c r="AH136" s="81" t="s">
        <v>77</v>
      </c>
    </row>
    <row r="137" spans="33:34">
      <c r="AG137" s="81" t="s">
        <v>77</v>
      </c>
      <c r="AH137" s="81" t="s">
        <v>77</v>
      </c>
    </row>
    <row r="138" spans="33:34">
      <c r="AG138" s="81" t="s">
        <v>77</v>
      </c>
      <c r="AH138" s="81" t="s">
        <v>77</v>
      </c>
    </row>
    <row r="139" spans="33:34">
      <c r="AG139" s="81" t="s">
        <v>77</v>
      </c>
      <c r="AH139" s="81" t="s">
        <v>77</v>
      </c>
    </row>
    <row r="140" spans="33:34">
      <c r="AG140" s="81" t="s">
        <v>77</v>
      </c>
      <c r="AH140" s="81" t="s">
        <v>77</v>
      </c>
    </row>
    <row r="141" spans="33:34">
      <c r="AG141" s="81" t="s">
        <v>77</v>
      </c>
      <c r="AH141" s="81" t="s">
        <v>77</v>
      </c>
    </row>
    <row r="142" spans="33:34">
      <c r="AG142" s="81" t="s">
        <v>77</v>
      </c>
      <c r="AH142" s="81" t="s">
        <v>77</v>
      </c>
    </row>
    <row r="143" spans="33:34">
      <c r="AG143" s="81" t="s">
        <v>77</v>
      </c>
      <c r="AH143" s="81" t="s">
        <v>77</v>
      </c>
    </row>
    <row r="144" spans="33:34">
      <c r="AG144" s="81" t="s">
        <v>77</v>
      </c>
      <c r="AH144" s="81" t="s">
        <v>77</v>
      </c>
    </row>
    <row r="145" spans="33:34">
      <c r="AG145" s="81" t="s">
        <v>77</v>
      </c>
      <c r="AH145" s="81" t="s">
        <v>77</v>
      </c>
    </row>
    <row r="146" spans="33:34">
      <c r="AG146" s="81" t="s">
        <v>77</v>
      </c>
      <c r="AH146" s="81" t="s">
        <v>77</v>
      </c>
    </row>
    <row r="147" spans="33:34">
      <c r="AG147" s="81" t="s">
        <v>77</v>
      </c>
      <c r="AH147" s="81" t="s">
        <v>77</v>
      </c>
    </row>
    <row r="148" spans="33:34">
      <c r="AG148" s="81" t="s">
        <v>77</v>
      </c>
      <c r="AH148" s="81" t="s">
        <v>77</v>
      </c>
    </row>
    <row r="149" spans="33:34">
      <c r="AG149" s="81" t="s">
        <v>77</v>
      </c>
      <c r="AH149" s="81" t="s">
        <v>77</v>
      </c>
    </row>
    <row r="150" spans="33:34">
      <c r="AG150" s="81" t="s">
        <v>77</v>
      </c>
      <c r="AH150" s="81" t="s">
        <v>77</v>
      </c>
    </row>
  </sheetData>
  <autoFilter ref="A2:BO150" xr:uid="{04AE0BF6-EF2D-124D-B558-5529698C6DF2}"/>
  <phoneticPr fontId="4" type="noConversion"/>
  <hyperlinks>
    <hyperlink ref="D3" r:id="rId1" xr:uid="{912C26D0-022A-6D45-AF7A-B12A04B3152E}"/>
    <hyperlink ref="AS3" r:id="rId2" xr:uid="{615919B4-F36B-484A-BF85-228A566E766A}"/>
    <hyperlink ref="AS4" r:id="rId3" xr:uid="{721F1CCC-B154-8148-B30F-1430DFEB02C7}"/>
    <hyperlink ref="D4" r:id="rId4" xr:uid="{6C2D89E6-64C4-5C42-A5DA-830E3BCA27F9}"/>
    <hyperlink ref="AS15" r:id="rId5" xr:uid="{0A711967-3C72-4D41-BD26-96926B61726A}"/>
    <hyperlink ref="D15" r:id="rId6" xr:uid="{47A7F09A-D309-4E8D-B38D-57195C599CC3}"/>
    <hyperlink ref="AS5" r:id="rId7" xr:uid="{2DA4B57F-99D4-47AA-969C-DA4023404913}"/>
    <hyperlink ref="D5" r:id="rId8" xr:uid="{02897E6D-0427-4660-A27F-852A3027C85D}"/>
    <hyperlink ref="AS25" r:id="rId9" xr:uid="{BE4BE16E-1980-448E-8E86-398F2E3586D6}"/>
    <hyperlink ref="AS26" r:id="rId10" xr:uid="{EA6F5D1E-63B6-497B-9FB2-7992AC29F838}"/>
    <hyperlink ref="AS30" r:id="rId11" xr:uid="{7AA9D952-5BE1-4F9F-AA29-30783C39DE12}"/>
    <hyperlink ref="AS31" r:id="rId12" xr:uid="{BCE117C4-143D-4EF0-B89D-B0B7D39C550B}"/>
    <hyperlink ref="AS32" r:id="rId13" xr:uid="{7024180E-3E05-4994-9501-21FD020F6D17}"/>
    <hyperlink ref="AS33" r:id="rId14" xr:uid="{3C370AE3-3CA9-4A57-91B7-931AA47925D2}"/>
    <hyperlink ref="AS34" r:id="rId15" xr:uid="{C8F73EE0-FD94-42E1-B450-36DD9FBF3F32}"/>
    <hyperlink ref="AS35" r:id="rId16" xr:uid="{FB2AF2E1-C566-4F7E-AD3B-18287093B3B7}"/>
    <hyperlink ref="D35" r:id="rId17" xr:uid="{E067AC8A-CF94-4969-A48F-41EA5E09892F}"/>
    <hyperlink ref="D26" r:id="rId18" xr:uid="{82648330-FB3A-4BC5-B30B-B6BC1D609D45}"/>
    <hyperlink ref="D25" r:id="rId19" xr:uid="{830CA10E-2687-406B-9CDC-E87014D7E61C}"/>
    <hyperlink ref="D44" r:id="rId20" xr:uid="{8FB8D457-5C58-4E03-96B8-C406354EEE3D}"/>
    <hyperlink ref="AS39" r:id="rId21" xr:uid="{F3FC85C0-4EE7-4155-94B4-49403A048B3C}"/>
    <hyperlink ref="AS40" r:id="rId22" xr:uid="{98F87CEA-7EFC-4997-B871-DA17B6F6CCF4}"/>
    <hyperlink ref="AS41" r:id="rId23" xr:uid="{B9E8178F-067C-4CE4-B9B1-81F494F07718}"/>
    <hyperlink ref="AS42" r:id="rId24" xr:uid="{8B8774D6-72DE-438C-97F0-07A017C0CCFE}"/>
    <hyperlink ref="AS43" r:id="rId25" xr:uid="{79D5F751-6AD4-4CFB-BDC6-DD83C84D8B65}"/>
    <hyperlink ref="AS44" r:id="rId26" xr:uid="{800E9EA6-09BB-48C3-AADA-322B23A27C40}"/>
    <hyperlink ref="AS45" r:id="rId27" xr:uid="{F26612DA-40B6-45D8-9516-AE36EC78EF6F}"/>
    <hyperlink ref="D46" r:id="rId28" xr:uid="{CA7BC040-6A35-43C3-A5A2-9BDFDDCF1B43}"/>
    <hyperlink ref="AS46" r:id="rId29" xr:uid="{76901A9D-6986-4742-A9A3-D6DA1A769AE1}"/>
    <hyperlink ref="D47" r:id="rId30" xr:uid="{5ABAFF61-4EBF-40F2-B35A-B06774AF3812}"/>
    <hyperlink ref="AS47" r:id="rId31" xr:uid="{A680A6B8-4AAF-40AD-9643-32861D0911B9}"/>
    <hyperlink ref="AS27" r:id="rId32" xr:uid="{5EED742F-2193-4402-AE01-D22BD01A9BEA}"/>
    <hyperlink ref="AS28" r:id="rId33" xr:uid="{30A3633D-5885-434F-A031-BE02976186B9}"/>
    <hyperlink ref="D28" r:id="rId34" xr:uid="{FAB657E5-454C-4FC4-A78C-4042F35FBB7D}"/>
    <hyperlink ref="AS29" r:id="rId35" xr:uid="{7817058F-C460-43EE-9FE9-5D81967A2B73}"/>
    <hyperlink ref="D29" r:id="rId36" xr:uid="{AD503152-6293-409C-9AFF-EA9F433AFB74}"/>
    <hyperlink ref="D30" r:id="rId37" xr:uid="{F1ACDDE3-1073-407F-938C-BF62250130C2}"/>
    <hyperlink ref="D31" r:id="rId38" xr:uid="{F9755280-2221-4E58-98D0-976C40692791}"/>
    <hyperlink ref="D32" r:id="rId39" xr:uid="{1DF623E5-C400-4398-A6A4-F1F10365E472}"/>
    <hyperlink ref="D33" r:id="rId40" xr:uid="{A56608FE-71AE-4FE7-87F8-A3E42C26F400}"/>
    <hyperlink ref="D34" r:id="rId41" xr:uid="{90F95A10-0191-46AF-9FA2-C43AC438E354}"/>
    <hyperlink ref="D38" r:id="rId42" xr:uid="{5A9C8C25-09B4-4E9D-B24B-796F27CD0788}"/>
    <hyperlink ref="D39" r:id="rId43" xr:uid="{A87EB9F8-6CA4-4C6A-B6E8-EDC8E7843054}"/>
    <hyperlink ref="D40" r:id="rId44" xr:uid="{F3794B95-B571-4D2A-B60D-9B8F7B0E570E}"/>
    <hyperlink ref="D41" r:id="rId45" xr:uid="{79E13A9B-37AB-4231-BA00-9395C3DDCDAE}"/>
    <hyperlink ref="D42" r:id="rId46" xr:uid="{20090D51-0F0E-4642-A374-965E876AF41F}"/>
    <hyperlink ref="D43" r:id="rId47" xr:uid="{AF502DE3-65BD-466B-96B1-9F3C48B5F5E9}"/>
    <hyperlink ref="D45" r:id="rId48" xr:uid="{836DBC56-08C1-42AC-89D6-B8A8D5B42C39}"/>
    <hyperlink ref="AS50" r:id="rId49" xr:uid="{B4A9BB98-F807-4E91-9042-B5A0EE675529}"/>
    <hyperlink ref="D50" r:id="rId50" xr:uid="{11E586F7-4F13-46D6-8F50-CDFC4EE1C7E2}"/>
    <hyperlink ref="D51" r:id="rId51" xr:uid="{A765AC09-A07C-4DD8-9EF6-1F3A206EAFF9}"/>
    <hyperlink ref="AS51" r:id="rId52" xr:uid="{208D7A43-8FFA-4A7A-A9B0-EBF1B0FB345F}"/>
    <hyperlink ref="D52" r:id="rId53" xr:uid="{32E6719E-BD39-4E2E-948E-E9E67770C97F}"/>
    <hyperlink ref="AS52" r:id="rId54" xr:uid="{ED206490-D315-46DE-9A1C-811B27E86629}"/>
    <hyperlink ref="AS62" r:id="rId55" xr:uid="{CA8DAB78-A0A4-440C-A209-1DC8889A8F5E}"/>
    <hyperlink ref="D56" r:id="rId56" xr:uid="{1E76DC25-CCFE-469B-AFBD-AD9E5051CA23}"/>
    <hyperlink ref="AS56" r:id="rId57" xr:uid="{0D6E1876-576B-45A3-B845-CC21585D2849}"/>
    <hyperlink ref="D53" r:id="rId58" xr:uid="{86DFF590-D3BD-4470-94A0-79A41751B561}"/>
    <hyperlink ref="AS53" r:id="rId59" xr:uid="{B6366EDE-C14A-48BF-BAD8-AE2AFBAD1600}"/>
    <hyperlink ref="D54" r:id="rId60" xr:uid="{F5896FF2-D14A-4BBE-8D20-6D18BCB21C19}"/>
    <hyperlink ref="AS54" r:id="rId61" xr:uid="{1B2B400B-9509-4CD9-95E6-0437CC4C47C0}"/>
    <hyperlink ref="AS55" r:id="rId62" xr:uid="{4F3502C7-3C80-4C40-8A53-DDE8685B8508}"/>
    <hyperlink ref="D58" r:id="rId63" xr:uid="{60054922-8265-4BAA-80E9-B81182E09314}"/>
    <hyperlink ref="D57" r:id="rId64" location="overview" xr:uid="{BE057D9C-2C6A-4C02-9F07-D013CE2B7899}"/>
    <hyperlink ref="BK5" r:id="rId65" xr:uid="{1BCFDB21-3B4A-404B-BC3F-549B55194FF8}"/>
    <hyperlink ref="AS38" r:id="rId66" xr:uid="{6217692F-FA90-4983-90CE-3BDAEFE617DA}"/>
    <hyperlink ref="D71" r:id="rId67" xr:uid="{870B849B-46F0-4756-8D2A-A4C7F9DD6B54}"/>
    <hyperlink ref="E16" r:id="rId68" xr:uid="{FCF36823-0F31-49B8-BBBB-FE1663F0F2DC}"/>
    <hyperlink ref="AS16" r:id="rId69" xr:uid="{C7BE0E69-3D11-465F-B680-7F61195E2F7E}"/>
    <hyperlink ref="AS6" r:id="rId70" xr:uid="{803E6FCF-C469-47E1-B691-E498E9995ACB}"/>
    <hyperlink ref="D6" r:id="rId71" xr:uid="{09563497-445D-4025-970D-985AB416C47C}"/>
    <hyperlink ref="BK6" r:id="rId72" xr:uid="{CEBBE66D-5649-4BFD-AF80-0448F819AC82}"/>
    <hyperlink ref="D55" r:id="rId73" xr:uid="{C7304B5A-2CB7-47C9-80A1-11CBD709FC12}"/>
    <hyperlink ref="D27" r:id="rId74" xr:uid="{05BDEF34-D249-407D-8E12-A5C558B8527C}"/>
    <hyperlink ref="AS58" r:id="rId75" xr:uid="{C0FE32FB-3CE9-4C2C-BB0E-F38982E1908E}"/>
    <hyperlink ref="AS10" r:id="rId76" xr:uid="{DDFA5E9C-FB04-4916-95C2-113729427C87}"/>
    <hyperlink ref="D10" r:id="rId77" xr:uid="{C1706335-1BA7-417B-98FB-306602DD4607}"/>
    <hyperlink ref="AS11" r:id="rId78" xr:uid="{3F1E50FE-2843-4A44-A8D3-CAB7014A5DF5}"/>
    <hyperlink ref="D11" r:id="rId79" xr:uid="{C13C97A4-5802-4559-87F2-CCCDE331942D}"/>
    <hyperlink ref="BK11" r:id="rId80" xr:uid="{FBF1A698-F550-4E58-99FA-3062CF154BEB}"/>
    <hyperlink ref="D66" r:id="rId81" xr:uid="{9083D928-84CB-4203-9D47-2B3D5E047036}"/>
    <hyperlink ref="AS66" r:id="rId82" xr:uid="{B6E7AFBD-4521-47AB-B804-09CBC459D345}"/>
    <hyperlink ref="D67" r:id="rId83" xr:uid="{42791FF3-B833-4D0B-9152-D84366E1A194}"/>
    <hyperlink ref="AS67" r:id="rId84" xr:uid="{91797C49-7A8D-4639-8C37-FDBDC5E83667}"/>
    <hyperlink ref="D68" r:id="rId85" xr:uid="{B30193D2-6529-436B-8339-5B662FE44A4D}"/>
    <hyperlink ref="AS68" r:id="rId86" xr:uid="{BC7390F9-0DCD-4873-8A0A-63AB5E116F65}"/>
    <hyperlink ref="AS7" r:id="rId87" xr:uid="{C2DA4AB5-DF80-4706-8804-012FF6B1538D}"/>
    <hyperlink ref="D7" r:id="rId88" xr:uid="{97B168C5-D4EC-4CE7-94FF-5F7D22AABB5C}"/>
    <hyperlink ref="AS8" r:id="rId89" xr:uid="{79CA0569-D58F-4801-89B3-8E7D5A531EFF}"/>
    <hyperlink ref="D8" r:id="rId90" xr:uid="{016E2C38-DFAC-432D-81B6-917B1221F766}"/>
    <hyperlink ref="BK8" r:id="rId91" xr:uid="{76E00474-08D0-4627-BFF8-64A71E780CA1}"/>
    <hyperlink ref="D69" r:id="rId92" xr:uid="{5603782C-B6A9-4162-8DDF-134C66C80FAC}"/>
    <hyperlink ref="AS69" r:id="rId93" xr:uid="{6630F3C5-5DA8-469A-B116-088572574FBC}"/>
    <hyperlink ref="AS9" r:id="rId94" xr:uid="{904CDB7B-5ACB-4FF4-9E97-4D25263361F9}"/>
    <hyperlink ref="D9" r:id="rId95" xr:uid="{3EEE8219-15D4-4AFC-9E64-BEDCD337B210}"/>
    <hyperlink ref="BK9" r:id="rId96" xr:uid="{8900BA56-9CA9-4B4E-A570-7F1961CE94DE}"/>
    <hyperlink ref="AS14" r:id="rId97" xr:uid="{83D26AE7-A460-4D51-A8C6-33854BF8D66F}"/>
    <hyperlink ref="D14" r:id="rId98" xr:uid="{3EA1D101-E3EE-416A-B149-586BD58B159F}"/>
    <hyperlink ref="BK14" r:id="rId99" xr:uid="{8B680D7D-43CF-467E-BB5C-11AD690E3542}"/>
    <hyperlink ref="AS36" r:id="rId100" xr:uid="{AEBF546B-F89B-1846-A33C-0AA5F2BCF360}"/>
    <hyperlink ref="D36" r:id="rId101" xr:uid="{0F220978-893E-444D-9065-F45A8550CECE}"/>
    <hyperlink ref="D37" r:id="rId102" xr:uid="{C2435D7F-AB3D-F348-A3EF-3FCF6F78C03E}"/>
    <hyperlink ref="AS37" r:id="rId103" xr:uid="{483B64FF-31F5-BA4A-ABBD-11E4E1A5E85D}"/>
    <hyperlink ref="D61" r:id="rId104" xr:uid="{81E51050-0259-E54A-999F-F72A694F62B5}"/>
    <hyperlink ref="AS61" r:id="rId105" xr:uid="{59F70C3F-98FB-7E41-BDB9-9911D58AC67B}"/>
    <hyperlink ref="AS63" r:id="rId106" xr:uid="{CCEBA743-5484-844D-B90A-686DB80A6A9B}"/>
    <hyperlink ref="D63" r:id="rId107" xr:uid="{0F35662E-E0E2-8147-B5DA-AEB8B8479BE8}"/>
    <hyperlink ref="AS64" r:id="rId108" xr:uid="{D32C7916-073B-FD43-8E66-82E093B60C10}"/>
    <hyperlink ref="AS73" r:id="rId109" xr:uid="{24313C3D-063C-4AB3-96D5-FABC899A3937}"/>
    <hyperlink ref="D73" r:id="rId110" xr:uid="{0A1058C7-CA9B-490D-BB03-1BEC33D6605C}"/>
    <hyperlink ref="D20" r:id="rId111" xr:uid="{3E755DDA-E78F-49A3-A77A-ECABD3FE30F1}"/>
    <hyperlink ref="E20" r:id="rId112" xr:uid="{5912DD7A-3EB8-4E9D-A434-19F2E7621274}"/>
    <hyperlink ref="AS20" r:id="rId113" xr:uid="{541407F5-3AFB-4E90-B0E7-21A43A49EC8B}"/>
    <hyperlink ref="D21" r:id="rId114" xr:uid="{326805D0-8D1E-4438-ACD3-FBB0CB1E077B}"/>
    <hyperlink ref="AS21" r:id="rId115" xr:uid="{ED76470C-58D3-4AF2-A44F-8F5855D9DE54}"/>
    <hyperlink ref="D18" r:id="rId116" xr:uid="{AD3DDC9F-458A-46E0-997C-AF70851A43AC}"/>
    <hyperlink ref="AS18" r:id="rId117" xr:uid="{8384E5B7-DF07-4D6E-BE75-BA81263B2FF6}"/>
    <hyperlink ref="D22" r:id="rId118" xr:uid="{6862CE29-B349-4D6F-848B-338D710C77FB}"/>
    <hyperlink ref="AS22" r:id="rId119" xr:uid="{B8401AA7-3001-4A89-A37C-C285E417DE06}"/>
    <hyperlink ref="AS59" r:id="rId120" xr:uid="{686C532B-0C33-4945-BD09-5677D3CAC6F0}"/>
    <hyperlink ref="AS12" r:id="rId121" xr:uid="{F9A52E26-56C9-44E1-BB4E-406C0A3D54B5}"/>
    <hyperlink ref="D12" r:id="rId122" xr:uid="{2162E06B-97A1-4B84-AE25-741C28723B42}"/>
    <hyperlink ref="BK12" r:id="rId123" xr:uid="{BE91A580-56DC-4914-A529-CEEE402E652B}"/>
    <hyperlink ref="AS13" r:id="rId124" xr:uid="{107422FF-2A01-4204-A34A-A5963781CBE4}"/>
    <hyperlink ref="D13" r:id="rId125" xr:uid="{77581525-1C3C-42BC-AD1F-0086AD94CA92}"/>
    <hyperlink ref="AS74" r:id="rId126" xr:uid="{98E48C08-87E9-4E65-823F-72BF5F9B0823}"/>
    <hyperlink ref="D74" r:id="rId127" xr:uid="{8D55A09A-FB2A-4CFE-BF09-05400662686E}"/>
    <hyperlink ref="D75" r:id="rId128" xr:uid="{F64B8FB7-A07C-49F3-BBE7-B03ECC0CD1A9}"/>
    <hyperlink ref="D76" r:id="rId129" xr:uid="{433626B7-AF4F-4AAD-8AF8-56D1295709B0}"/>
    <hyperlink ref="AS75" r:id="rId130" xr:uid="{BB1EF095-1224-4D8E-BAFF-BED6851F56F2}"/>
    <hyperlink ref="AS77" r:id="rId131" xr:uid="{C84E4CCE-4888-4981-A469-0BCC61512181}"/>
    <hyperlink ref="D19" r:id="rId132" xr:uid="{BB6690BE-9891-4345-980B-63EFA64C7779}"/>
    <hyperlink ref="AS19" r:id="rId133" xr:uid="{C52D3A6C-B6AD-4923-B462-E9AE9CB30BA6}"/>
    <hyperlink ref="D77" r:id="rId134" xr:uid="{34B57930-7402-4D2F-9E36-068D9F544865}"/>
    <hyperlink ref="D48" r:id="rId135" xr:uid="{BCA1DEBC-61FA-432E-9EC0-4699BD12EB0C}"/>
    <hyperlink ref="AS48" r:id="rId136" xr:uid="{1D133304-F3C6-4A25-9B95-7DD948FC646B}"/>
    <hyperlink ref="D49" r:id="rId137" xr:uid="{0A55E52C-65FF-4781-925F-9F170B89EAA8}"/>
    <hyperlink ref="AS49" r:id="rId138" xr:uid="{0DB18E94-2DA6-4164-93D2-2C33080C255C}"/>
    <hyperlink ref="AS78" r:id="rId139" xr:uid="{4168DB60-01DF-4A55-B4F8-CDB708493204}"/>
    <hyperlink ref="D78" r:id="rId140" xr:uid="{97245A05-6831-4086-974A-F3851A5D0814}"/>
    <hyperlink ref="AS76" r:id="rId141" xr:uid="{053354EC-1E23-43DA-BA67-CE49D33AB204}"/>
    <hyperlink ref="D17" r:id="rId142" xr:uid="{CFD10473-8DA6-4DD9-A019-7F5BE75AFB6D}"/>
    <hyperlink ref="E17" r:id="rId143" xr:uid="{1E20FCA9-E41A-45BF-9080-84E1CD109D98}"/>
    <hyperlink ref="AS17" r:id="rId144" xr:uid="{58A6AEEC-CEF5-4148-9734-287521494E45}"/>
    <hyperlink ref="D16" r:id="rId145" xr:uid="{EC502A20-5737-4CFD-A46E-B4ADE2766661}"/>
    <hyperlink ref="D24" r:id="rId146" xr:uid="{B6B19990-046D-459D-92BA-C90E42B7C986}"/>
    <hyperlink ref="AS24" r:id="rId147" xr:uid="{0115017F-21A5-480B-833D-E65390A5EA73}"/>
    <hyperlink ref="AS79" r:id="rId148" xr:uid="{4AA9F3B9-6CEE-4ADA-91FE-3140262030FE}"/>
    <hyperlink ref="D79" r:id="rId149" xr:uid="{F249DD1E-61EF-4218-878D-07A1FBEAFB6C}"/>
    <hyperlink ref="E24" r:id="rId150" xr:uid="{C386BE04-0548-46E2-9F88-AA8E5933DF88}"/>
    <hyperlink ref="D80" r:id="rId151" xr:uid="{9401EA6A-69D6-43C1-937D-B1B6E4CC0579}"/>
    <hyperlink ref="D64" r:id="rId152" xr:uid="{F2F8460F-596C-4602-A5D2-766281C199C1}"/>
    <hyperlink ref="D82" r:id="rId153" xr:uid="{2EF43107-589C-4A1A-8A42-9A63181B9277}"/>
    <hyperlink ref="AS82" r:id="rId154" xr:uid="{932AAEE5-61F6-45FF-BF83-C79C595DAD66}"/>
    <hyperlink ref="D83" r:id="rId155" xr:uid="{2E5F6266-7060-421D-AEC1-8E462ABDEDD0}"/>
    <hyperlink ref="D81" r:id="rId156" xr:uid="{09E95408-7B4B-4EE2-A71B-A32F06A0EF3F}"/>
    <hyperlink ref="AS81" r:id="rId157" xr:uid="{33726718-4C35-43F9-9FCB-7DD1196B16DD}"/>
    <hyperlink ref="AS83" r:id="rId158" xr:uid="{9DB5DBE5-85ED-41C9-930A-BEAB51649D25}"/>
    <hyperlink ref="D84" r:id="rId159" xr:uid="{1CEB1848-DAC4-43D2-9A3F-FC1531C72504}"/>
    <hyperlink ref="AS84" r:id="rId160" xr:uid="{2414A41B-75D8-45D9-9F44-A48F7028C142}"/>
    <hyperlink ref="D85" r:id="rId161" xr:uid="{FD75E2EE-1D9B-436B-AC78-F059BDD9C19B}"/>
    <hyperlink ref="AS85" r:id="rId162" xr:uid="{CC6F82C9-81EF-45E4-8C2E-CCF35AF92DCE}"/>
    <hyperlink ref="AS86" r:id="rId163" xr:uid="{59EC14DF-351D-40A2-B845-E1776A6E0A60}"/>
    <hyperlink ref="D86" r:id="rId164" xr:uid="{7E377B07-83C9-44D0-BF24-DFDCA2CC2316}"/>
    <hyperlink ref="BK86" r:id="rId165" xr:uid="{5A9C6542-FB52-49CB-8545-642D457E2C8D}"/>
    <hyperlink ref="D23" r:id="rId166" xr:uid="{08D4539E-1CAF-4BB4-8951-F1FC9E0C163D}"/>
    <hyperlink ref="AS23" r:id="rId167" xr:uid="{A4B53AC9-0AB4-4A81-A11B-9F32EBA6FDB9}"/>
    <hyperlink ref="E23" r:id="rId168" xr:uid="{6F00DA00-BAA4-4E20-AF70-1C86B7AA7B0C}"/>
    <hyperlink ref="AS87" r:id="rId169" xr:uid="{054F034A-1A57-47CE-A6AB-B475CE9B1324}"/>
    <hyperlink ref="D87" r:id="rId170" xr:uid="{1FE14379-ED60-4EB1-AB2A-E1016C6C0775}"/>
    <hyperlink ref="BK87" r:id="rId171" xr:uid="{382931DD-AF48-4CF2-9B6F-E3EBF9760EA8}"/>
    <hyperlink ref="AS88" r:id="rId172" xr:uid="{486C1AC7-7E1A-4889-B002-A6467557CF31}"/>
    <hyperlink ref="D88" r:id="rId173" xr:uid="{3DAEBC2C-1F44-4CA5-98FE-5CE3B429364F}"/>
    <hyperlink ref="BK88" r:id="rId174" xr:uid="{C7BC792A-5647-4ABF-B87B-580D05234943}"/>
    <hyperlink ref="AS60" r:id="rId175" xr:uid="{35E5C9A0-0479-422C-8250-831F9C911334}"/>
    <hyperlink ref="D89" r:id="rId176" xr:uid="{472A82CF-03E1-43C5-8FE8-CD7F57DF9080}"/>
    <hyperlink ref="AS89" r:id="rId177" xr:uid="{08475C3C-CDF8-4B86-8F26-F5748B310702}"/>
    <hyperlink ref="D90" r:id="rId178" xr:uid="{A474CC53-9D6A-4030-9337-2AFA2BE1670A}"/>
    <hyperlink ref="AS90" r:id="rId179" xr:uid="{91408E9D-E6C3-431C-9512-914AA6E29D20}"/>
    <hyperlink ref="D91" r:id="rId180" xr:uid="{3574FD03-2D93-462B-AD14-7C0BAACD2232}"/>
    <hyperlink ref="AS91" r:id="rId181" xr:uid="{3FE89A4C-2E18-4888-835E-1E51F47A5E8A}"/>
    <hyperlink ref="E90" r:id="rId182" xr:uid="{B77F45C8-1F00-4C30-9C6C-F9EA40949E5D}"/>
    <hyperlink ref="E91" r:id="rId183" xr:uid="{63D14A80-FBE5-47F0-8128-C08E256CA199}"/>
    <hyperlink ref="D92" r:id="rId184" xr:uid="{96ECFDE9-1A11-408A-A1F0-0F3F332B4E0A}"/>
    <hyperlink ref="AS92" r:id="rId185" xr:uid="{303F191F-D42E-44FE-86C5-C126B4B0F100}"/>
    <hyperlink ref="D93" r:id="rId186" xr:uid="{3D09FB4F-3C4B-42F9-9C60-8BC52D81B53C}"/>
    <hyperlink ref="AS93" r:id="rId187" xr:uid="{69803200-CE29-4C66-9CB8-2F1A1FF31027}"/>
    <hyperlink ref="D94" r:id="rId188" xr:uid="{454F4296-CCE9-4A3C-B9E7-56D60D37EE90}"/>
    <hyperlink ref="AS94" r:id="rId189" xr:uid="{C01F5B39-1CD4-4195-9CFA-6E183A5AC7E9}"/>
    <hyperlink ref="AS96" r:id="rId190" xr:uid="{E5B689E0-7403-4512-A57A-8D56FB937BF7}"/>
    <hyperlink ref="D96" r:id="rId191" xr:uid="{FE277B12-0C86-47A5-9FC6-30B042C34027}"/>
    <hyperlink ref="E96" r:id="rId192" xr:uid="{D510CDB2-0A06-479A-A835-2BD4FBED84FE}"/>
    <hyperlink ref="AS98" r:id="rId193" xr:uid="{D7CB3336-6A05-4E8E-8816-D3A430A42827}"/>
    <hyperlink ref="D98" r:id="rId194" xr:uid="{45FB0394-EF25-4880-8F4F-3D26182C21DE}"/>
    <hyperlink ref="E98" r:id="rId195" xr:uid="{FF3AB6F8-500E-405E-934F-76A1D704AA57}"/>
    <hyperlink ref="AS104" r:id="rId196" xr:uid="{0E13555C-B376-408C-8E47-53E8585B3448}"/>
    <hyperlink ref="D104" r:id="rId197" xr:uid="{2CA06856-A9DB-4707-B813-20FD7EAA2D99}"/>
    <hyperlink ref="E104" r:id="rId198" xr:uid="{1BCB6BAB-FD57-466B-AB18-1909B157E50B}"/>
    <hyperlink ref="AS95" r:id="rId199" xr:uid="{04F77ED2-D271-464E-9730-09C17FBB08E1}"/>
    <hyperlink ref="D95" r:id="rId200" xr:uid="{0875733A-53F7-488C-B231-CAC11E38EF75}"/>
    <hyperlink ref="E95" r:id="rId201" xr:uid="{C24A2351-DE37-4370-8D34-AFED556CB2D8}"/>
    <hyperlink ref="AS97" r:id="rId202" xr:uid="{B1F59BB3-862E-4180-86FE-8869015E150A}"/>
    <hyperlink ref="D97" r:id="rId203" xr:uid="{2C6FD795-EE1F-4C94-8518-E0AEDDC32AAB}"/>
    <hyperlink ref="E97" r:id="rId204" xr:uid="{A7C435E2-E838-4E66-A528-D56907BB030D}"/>
    <hyperlink ref="AS99" r:id="rId205" xr:uid="{C5D300B7-BD33-49D3-9E3F-DAB3813A7A0A}"/>
    <hyperlink ref="D99" r:id="rId206" xr:uid="{42CE21DA-A7F2-4BFF-8650-F0D393233180}"/>
    <hyperlink ref="E99" r:id="rId207" xr:uid="{9235A539-0ECC-48E4-81A1-029C57D51B90}"/>
    <hyperlink ref="AS100" r:id="rId208" xr:uid="{125A4571-FD25-4670-8552-8AC3E8478D73}"/>
    <hyperlink ref="D100" r:id="rId209" xr:uid="{0965F615-2C62-4032-896F-6E40C834D1E6}"/>
    <hyperlink ref="E100" r:id="rId210" xr:uid="{8EBF9F1C-8C0B-45E3-AE2C-B1F933BAE083}"/>
    <hyperlink ref="AS101" r:id="rId211" xr:uid="{6BE49CDA-89F3-458A-93B9-844C36A88219}"/>
    <hyperlink ref="D101" r:id="rId212" xr:uid="{674045DF-DDAA-4F0E-80BA-1D4C94FFA6C5}"/>
    <hyperlink ref="E101" r:id="rId213" xr:uid="{4B382D35-F632-4B51-9228-0D620D7FED6E}"/>
    <hyperlink ref="AS102" r:id="rId214" xr:uid="{13122B2F-1143-465D-B3D6-E83A74919107}"/>
    <hyperlink ref="D102" r:id="rId215" xr:uid="{B05FB737-B7C4-4898-9C45-30564DA69652}"/>
    <hyperlink ref="E102" r:id="rId216" xr:uid="{B9D7C7F9-A5CE-41E3-A861-BB0F6F475F5F}"/>
    <hyperlink ref="AS103" r:id="rId217" xr:uid="{D3BF6BB4-5C9F-4B0E-B63A-2A7E3915A10B}"/>
    <hyperlink ref="D103" r:id="rId218" xr:uid="{1CAB51BA-D161-4DE4-8245-337E9FEEEA28}"/>
    <hyperlink ref="E103" r:id="rId219" xr:uid="{E0CB615B-0EB4-47DD-A644-3B56B3DE0924}"/>
    <hyperlink ref="D105" r:id="rId220" xr:uid="{63EDF14E-3BC9-4743-92B0-E86BFB9A9779}"/>
    <hyperlink ref="AS105" r:id="rId221" xr:uid="{2EE7F966-7522-4EDC-8809-B029B3642BC8}"/>
    <hyperlink ref="O106" r:id="rId222" xr:uid="{29F4E49F-A5E8-48DF-8A10-B28D9BA50307}"/>
    <hyperlink ref="D106" r:id="rId223" xr:uid="{5471AB86-FF4A-47C2-9D64-A321705ACF89}"/>
    <hyperlink ref="D108" r:id="rId224" xr:uid="{E18DA172-A283-4668-889E-535FD50CDE13}"/>
    <hyperlink ref="O108" r:id="rId225" xr:uid="{0BB391D0-0113-4B57-83A2-9EE1C2BA0BB2}"/>
  </hyperlinks>
  <pageMargins left="0.7" right="0.7" top="0.75" bottom="0.75" header="0.3" footer="0.3"/>
  <pageSetup orientation="portrait" r:id="rId2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33AEE-60BC-7F45-9AA5-50CC5E6E3604}">
  <dimension ref="A1:AS85"/>
  <sheetViews>
    <sheetView workbookViewId="0">
      <pane xSplit="2" ySplit="3" topLeftCell="L36" activePane="bottomRight" state="frozen"/>
      <selection pane="bottomRight" activeCell="I52" sqref="I52"/>
      <selection pane="bottomLeft"/>
      <selection pane="topRight"/>
    </sheetView>
  </sheetViews>
  <sheetFormatPr defaultColWidth="11" defaultRowHeight="15.75" customHeight="1"/>
  <cols>
    <col min="1" max="1" width="20.5" style="3" customWidth="1"/>
    <col min="2" max="2" width="21.375" style="3" customWidth="1"/>
    <col min="3" max="3" width="11.125" style="3" customWidth="1"/>
    <col min="4" max="4" width="22" style="3" customWidth="1"/>
    <col min="5" max="5" width="21" style="3" customWidth="1"/>
    <col min="6" max="6" width="36.5" style="3" hidden="1" customWidth="1"/>
    <col min="7" max="7" width="11.75" style="3" customWidth="1"/>
    <col min="8" max="8" width="15" style="3" customWidth="1"/>
    <col min="9" max="9" width="12.75" style="3" customWidth="1"/>
    <col min="10" max="10" width="28.125" style="3" customWidth="1"/>
    <col min="11" max="11" width="14.125" style="3" customWidth="1"/>
    <col min="12" max="12" width="18.75" style="3" customWidth="1"/>
    <col min="13" max="13" width="16.625" style="3" hidden="1" customWidth="1"/>
    <col min="14" max="14" width="14.375" style="3" hidden="1" customWidth="1"/>
    <col min="15" max="15" width="10.625" style="3" hidden="1" customWidth="1"/>
    <col min="16" max="16" width="15.5" style="3" customWidth="1"/>
    <col min="17" max="17" width="131.125" style="3" customWidth="1"/>
    <col min="18" max="18" width="45.125" customWidth="1"/>
    <col min="19" max="19" width="52" customWidth="1"/>
    <col min="20" max="20" width="28.875" customWidth="1"/>
    <col min="21" max="21" width="14" customWidth="1"/>
    <col min="22" max="22" width="10.875"/>
    <col min="23" max="23" width="38.375" customWidth="1"/>
    <col min="24" max="24" width="41.5" customWidth="1"/>
    <col min="25" max="25" width="18.625" customWidth="1"/>
    <col min="26" max="26" width="14.625" customWidth="1"/>
    <col min="27" max="27" width="16.375" customWidth="1"/>
    <col min="28" max="28" width="16.625" customWidth="1"/>
    <col min="29" max="29" width="26.875" customWidth="1"/>
    <col min="30" max="30" width="10.875"/>
    <col min="31" max="31" width="22" customWidth="1"/>
    <col min="32" max="32" width="10.875"/>
    <col min="33" max="33" width="31.5" customWidth="1"/>
    <col min="34" max="34" width="49.125" customWidth="1"/>
    <col min="35" max="35" width="59.625" customWidth="1"/>
    <col min="36" max="36" width="41.875" customWidth="1"/>
    <col min="37" max="37" width="33.375" customWidth="1"/>
    <col min="38" max="38" width="15.375" customWidth="1"/>
    <col min="39" max="39" width="10.875"/>
    <col min="40" max="40" width="14.375" customWidth="1"/>
    <col min="41" max="41" width="10.875"/>
    <col min="42" max="42" width="17" customWidth="1"/>
    <col min="43" max="43" width="17.5" customWidth="1"/>
    <col min="44" max="45" width="10.875"/>
  </cols>
  <sheetData>
    <row r="1" spans="1:45" ht="15.75" customHeight="1">
      <c r="H1" s="3" t="s">
        <v>1136</v>
      </c>
      <c r="I1" s="3" t="s">
        <v>1137</v>
      </c>
      <c r="M1" s="3" t="s">
        <v>1138</v>
      </c>
      <c r="N1" s="3" t="s">
        <v>1139</v>
      </c>
    </row>
    <row r="2" spans="1:45" ht="15.75" customHeight="1">
      <c r="H2" s="71" t="s">
        <v>1140</v>
      </c>
      <c r="I2" s="71" t="s">
        <v>1141</v>
      </c>
    </row>
    <row r="3" spans="1:45" s="70" customFormat="1" ht="18.75">
      <c r="A3" s="54" t="s">
        <v>1142</v>
      </c>
      <c r="B3" s="54" t="s">
        <v>1143</v>
      </c>
      <c r="C3" s="54" t="s">
        <v>1144</v>
      </c>
      <c r="D3" s="54" t="s">
        <v>1145</v>
      </c>
      <c r="E3" s="54" t="s">
        <v>1146</v>
      </c>
      <c r="F3" s="54" t="s">
        <v>1147</v>
      </c>
      <c r="G3" s="54" t="s">
        <v>1148</v>
      </c>
      <c r="H3" s="54" t="s">
        <v>1149</v>
      </c>
      <c r="I3" s="54" t="s">
        <v>1150</v>
      </c>
      <c r="J3" s="54" t="s">
        <v>1151</v>
      </c>
      <c r="K3" s="54" t="s">
        <v>1152</v>
      </c>
      <c r="L3" s="54" t="s">
        <v>1153</v>
      </c>
      <c r="M3" s="54" t="s">
        <v>1154</v>
      </c>
      <c r="N3" s="54" t="s">
        <v>1155</v>
      </c>
      <c r="O3" s="54" t="s">
        <v>1156</v>
      </c>
      <c r="P3" s="54" t="s">
        <v>1157</v>
      </c>
      <c r="Q3" s="54" t="s">
        <v>1158</v>
      </c>
      <c r="R3" s="54" t="s">
        <v>1159</v>
      </c>
      <c r="S3" s="55"/>
      <c r="T3" s="56"/>
      <c r="U3" s="56"/>
      <c r="V3" s="56"/>
      <c r="W3" s="56"/>
      <c r="X3" s="56"/>
      <c r="Y3" s="56"/>
      <c r="Z3" s="56"/>
      <c r="AA3" s="56"/>
      <c r="AB3" s="56"/>
      <c r="AC3" s="56"/>
      <c r="AD3" s="150"/>
      <c r="AE3" s="150"/>
      <c r="AF3" s="150"/>
      <c r="AG3" s="150"/>
      <c r="AH3" s="150"/>
      <c r="AI3" s="150"/>
      <c r="AJ3" s="150"/>
      <c r="AK3" s="150"/>
      <c r="AL3" s="150"/>
      <c r="AM3" s="150"/>
      <c r="AN3" s="150"/>
      <c r="AO3" s="150"/>
      <c r="AP3" s="150"/>
      <c r="AQ3" s="150"/>
      <c r="AR3" s="150"/>
      <c r="AS3" s="150"/>
    </row>
    <row r="4" spans="1:45" ht="15.75" customHeight="1">
      <c r="B4" s="62" t="s">
        <v>0</v>
      </c>
      <c r="D4" s="3" t="s">
        <v>1160</v>
      </c>
      <c r="E4" s="3" t="s">
        <v>1161</v>
      </c>
      <c r="L4" s="3" t="s">
        <v>1162</v>
      </c>
      <c r="Q4" s="3" t="s">
        <v>1163</v>
      </c>
      <c r="R4" s="3"/>
      <c r="S4" s="66"/>
      <c r="T4" s="2"/>
      <c r="U4" s="2"/>
      <c r="V4" s="2"/>
      <c r="W4" s="2"/>
      <c r="X4" s="2"/>
      <c r="Y4" s="2"/>
      <c r="Z4" s="2"/>
      <c r="AA4" s="2"/>
      <c r="AB4" s="2"/>
      <c r="AC4" s="2"/>
      <c r="AD4" s="2"/>
      <c r="AE4" s="2"/>
      <c r="AF4" s="2"/>
      <c r="AG4" s="2"/>
      <c r="AH4" s="2"/>
      <c r="AI4" s="2"/>
      <c r="AJ4" s="2"/>
      <c r="AK4" s="2"/>
      <c r="AL4" s="2"/>
      <c r="AM4" s="2"/>
      <c r="AN4" s="2"/>
      <c r="AO4" s="2"/>
      <c r="AP4" s="2"/>
      <c r="AQ4" s="2"/>
      <c r="AR4" s="2"/>
      <c r="AS4" s="2"/>
    </row>
    <row r="5" spans="1:45" ht="15.75" customHeight="1">
      <c r="A5" s="50" t="s">
        <v>1164</v>
      </c>
      <c r="B5" s="50" t="s">
        <v>7</v>
      </c>
      <c r="C5" s="3" t="s">
        <v>1165</v>
      </c>
      <c r="D5" s="3" t="s">
        <v>1166</v>
      </c>
      <c r="E5" s="3" t="s">
        <v>1167</v>
      </c>
      <c r="F5" s="3" t="s">
        <v>1168</v>
      </c>
      <c r="H5" s="3" t="s">
        <v>1169</v>
      </c>
      <c r="I5" s="3" t="s">
        <v>1169</v>
      </c>
      <c r="J5" s="3" t="s">
        <v>1170</v>
      </c>
      <c r="K5" s="3" t="s">
        <v>1171</v>
      </c>
      <c r="L5" s="3" t="s">
        <v>1172</v>
      </c>
      <c r="N5" s="3" t="s">
        <v>212</v>
      </c>
      <c r="Q5" s="3" t="s">
        <v>1173</v>
      </c>
      <c r="R5" s="3"/>
      <c r="S5" s="66"/>
      <c r="U5" s="1"/>
      <c r="V5" s="1"/>
      <c r="W5" s="1"/>
      <c r="X5" s="1"/>
      <c r="Y5" s="1"/>
      <c r="Z5" s="1"/>
      <c r="AA5" s="1"/>
      <c r="AB5" s="1"/>
      <c r="AC5" s="1"/>
      <c r="AD5" s="1"/>
      <c r="AE5" s="1"/>
      <c r="AF5" s="1"/>
      <c r="AG5" s="1"/>
      <c r="AH5" s="1"/>
      <c r="AI5" s="1"/>
      <c r="AJ5" s="1"/>
      <c r="AK5" s="1"/>
      <c r="AL5" s="1"/>
      <c r="AM5" s="1"/>
      <c r="AN5" s="1"/>
      <c r="AP5" s="1"/>
      <c r="AQ5" s="1"/>
    </row>
    <row r="6" spans="1:45" ht="15.75" customHeight="1">
      <c r="B6" s="50" t="s">
        <v>8</v>
      </c>
      <c r="C6" s="3" t="s">
        <v>1165</v>
      </c>
      <c r="D6" s="3" t="s">
        <v>1174</v>
      </c>
      <c r="E6" s="3" t="s">
        <v>1175</v>
      </c>
      <c r="H6" s="3" t="s">
        <v>1176</v>
      </c>
      <c r="I6" s="3" t="s">
        <v>1176</v>
      </c>
      <c r="J6" s="3" t="s">
        <v>1177</v>
      </c>
      <c r="K6" s="3" t="s">
        <v>1171</v>
      </c>
      <c r="L6" s="3" t="s">
        <v>1178</v>
      </c>
      <c r="Q6" s="3" t="s">
        <v>1179</v>
      </c>
      <c r="R6" s="3"/>
      <c r="S6" s="66"/>
    </row>
    <row r="7" spans="1:45" ht="15.75" customHeight="1">
      <c r="B7" s="50" t="s">
        <v>9</v>
      </c>
      <c r="C7" s="3" t="s">
        <v>1165</v>
      </c>
      <c r="D7" s="3" t="s">
        <v>1166</v>
      </c>
      <c r="E7" s="3" t="s">
        <v>1180</v>
      </c>
      <c r="F7" s="3" t="s">
        <v>1181</v>
      </c>
      <c r="I7" s="3" t="s">
        <v>1182</v>
      </c>
      <c r="J7" s="3" t="s">
        <v>1183</v>
      </c>
      <c r="K7" s="3" t="s">
        <v>1171</v>
      </c>
      <c r="Q7" s="3" t="s">
        <v>1184</v>
      </c>
      <c r="R7" s="3"/>
      <c r="S7" s="66"/>
    </row>
    <row r="8" spans="1:45" ht="15.75" customHeight="1">
      <c r="B8" s="50" t="s">
        <v>10</v>
      </c>
      <c r="C8" s="3" t="s">
        <v>1165</v>
      </c>
      <c r="D8" s="3" t="s">
        <v>1166</v>
      </c>
      <c r="H8" s="3" t="s">
        <v>1182</v>
      </c>
      <c r="I8" s="3" t="s">
        <v>1182</v>
      </c>
      <c r="J8" s="3" t="s">
        <v>1183</v>
      </c>
      <c r="K8" s="3" t="s">
        <v>1171</v>
      </c>
      <c r="L8" s="3" t="s">
        <v>1185</v>
      </c>
      <c r="Q8" s="3" t="s">
        <v>1186</v>
      </c>
      <c r="R8" s="3"/>
      <c r="S8" s="66"/>
    </row>
    <row r="9" spans="1:45" ht="15.75" customHeight="1">
      <c r="B9" s="50" t="s">
        <v>11</v>
      </c>
      <c r="C9" s="3" t="s">
        <v>1165</v>
      </c>
      <c r="D9" s="3" t="s">
        <v>1174</v>
      </c>
      <c r="E9" s="3" t="s">
        <v>1187</v>
      </c>
      <c r="F9" s="3" t="s">
        <v>1188</v>
      </c>
      <c r="H9" s="3" t="s">
        <v>1189</v>
      </c>
      <c r="I9" s="3" t="s">
        <v>1189</v>
      </c>
      <c r="J9" s="3" t="s">
        <v>1190</v>
      </c>
      <c r="K9" s="3" t="s">
        <v>1171</v>
      </c>
      <c r="L9" s="3" t="s">
        <v>1191</v>
      </c>
      <c r="Q9" s="3" t="s">
        <v>1192</v>
      </c>
      <c r="R9" s="3"/>
      <c r="S9" s="66"/>
    </row>
    <row r="10" spans="1:45" ht="15.75" customHeight="1">
      <c r="B10" s="50" t="s">
        <v>12</v>
      </c>
      <c r="C10" s="3" t="s">
        <v>1165</v>
      </c>
      <c r="D10" s="3" t="s">
        <v>1166</v>
      </c>
      <c r="I10" s="3" t="s">
        <v>1193</v>
      </c>
      <c r="J10" s="3" t="s">
        <v>1194</v>
      </c>
      <c r="K10" s="3" t="s">
        <v>1171</v>
      </c>
      <c r="L10" s="116" t="s">
        <v>1195</v>
      </c>
      <c r="Q10" s="3" t="s">
        <v>1196</v>
      </c>
      <c r="R10" s="3"/>
      <c r="S10" s="67"/>
    </row>
    <row r="11" spans="1:45" ht="15.75" customHeight="1">
      <c r="B11" s="50" t="s">
        <v>13</v>
      </c>
      <c r="C11" s="3" t="s">
        <v>1165</v>
      </c>
      <c r="D11" s="3" t="s">
        <v>1197</v>
      </c>
      <c r="H11" s="3" t="s">
        <v>1193</v>
      </c>
      <c r="I11" s="3" t="s">
        <v>1198</v>
      </c>
      <c r="J11" s="3" t="s">
        <v>1199</v>
      </c>
      <c r="K11" s="3" t="s">
        <v>1171</v>
      </c>
      <c r="L11" s="3" t="s">
        <v>1200</v>
      </c>
      <c r="Q11" s="3" t="s">
        <v>86</v>
      </c>
      <c r="R11" s="3"/>
    </row>
    <row r="12" spans="1:45" ht="15.75" customHeight="1">
      <c r="B12" s="50" t="s">
        <v>14</v>
      </c>
      <c r="C12" s="3" t="s">
        <v>1165</v>
      </c>
      <c r="D12" s="3" t="s">
        <v>1166</v>
      </c>
      <c r="I12" s="3" t="s">
        <v>1193</v>
      </c>
      <c r="J12" s="3" t="s">
        <v>1194</v>
      </c>
      <c r="Q12" s="3" t="s">
        <v>1201</v>
      </c>
      <c r="R12" s="3"/>
    </row>
    <row r="13" spans="1:45" ht="15.75" customHeight="1">
      <c r="B13" s="50" t="s">
        <v>15</v>
      </c>
      <c r="C13" s="3" t="s">
        <v>1165</v>
      </c>
      <c r="D13" s="3" t="s">
        <v>1202</v>
      </c>
      <c r="I13" s="3" t="s">
        <v>1203</v>
      </c>
      <c r="J13" s="3" t="s">
        <v>1204</v>
      </c>
      <c r="K13" s="3" t="s">
        <v>1171</v>
      </c>
      <c r="L13" s="3" t="s">
        <v>1205</v>
      </c>
      <c r="Q13" s="3" t="s">
        <v>1206</v>
      </c>
      <c r="R13" s="3"/>
    </row>
    <row r="14" spans="1:45" ht="15.75" customHeight="1">
      <c r="B14" s="50" t="s">
        <v>16</v>
      </c>
      <c r="C14" s="3" t="s">
        <v>1165</v>
      </c>
      <c r="D14" s="3" t="s">
        <v>1174</v>
      </c>
      <c r="I14" s="3" t="s">
        <v>1207</v>
      </c>
      <c r="J14" s="3" t="s">
        <v>1208</v>
      </c>
      <c r="K14" s="3" t="s">
        <v>1171</v>
      </c>
      <c r="L14" s="3" t="s">
        <v>1209</v>
      </c>
      <c r="Q14" s="3" t="s">
        <v>1210</v>
      </c>
      <c r="R14" s="3"/>
    </row>
    <row r="15" spans="1:45" ht="15.75" customHeight="1">
      <c r="B15" s="50" t="s">
        <v>17</v>
      </c>
      <c r="C15" s="3" t="s">
        <v>1165</v>
      </c>
      <c r="D15" s="3" t="s">
        <v>1197</v>
      </c>
      <c r="H15" s="3" t="s">
        <v>1211</v>
      </c>
      <c r="I15" s="3" t="s">
        <v>1211</v>
      </c>
      <c r="J15" s="3" t="s">
        <v>1212</v>
      </c>
      <c r="K15" s="3" t="s">
        <v>1171</v>
      </c>
      <c r="Q15" s="3" t="s">
        <v>1213</v>
      </c>
      <c r="R15" s="3"/>
    </row>
    <row r="16" spans="1:45" ht="15.75" customHeight="1">
      <c r="B16" s="50" t="s">
        <v>18</v>
      </c>
      <c r="C16" s="3" t="s">
        <v>1165</v>
      </c>
      <c r="D16" s="3" t="s">
        <v>1214</v>
      </c>
      <c r="E16" s="3" t="s">
        <v>1215</v>
      </c>
      <c r="F16" s="3" t="s">
        <v>1216</v>
      </c>
      <c r="H16" s="3" t="s">
        <v>1217</v>
      </c>
      <c r="I16" s="3" t="s">
        <v>1218</v>
      </c>
      <c r="J16" s="3" t="s">
        <v>1219</v>
      </c>
      <c r="K16" s="3" t="s">
        <v>1171</v>
      </c>
      <c r="L16" s="3" t="s">
        <v>1220</v>
      </c>
      <c r="N16" s="3" t="s">
        <v>1221</v>
      </c>
      <c r="Q16" s="3" t="s">
        <v>1222</v>
      </c>
      <c r="R16" s="3"/>
    </row>
    <row r="17" spans="1:18" ht="15.75" customHeight="1">
      <c r="B17" s="50" t="s">
        <v>19</v>
      </c>
      <c r="C17" s="3" t="s">
        <v>1165</v>
      </c>
      <c r="D17" s="3" t="s">
        <v>1166</v>
      </c>
      <c r="E17" s="3" t="s">
        <v>1223</v>
      </c>
      <c r="H17" s="3" t="s">
        <v>1224</v>
      </c>
      <c r="I17" s="3" t="s">
        <v>1224</v>
      </c>
      <c r="J17" s="3" t="s">
        <v>1225</v>
      </c>
      <c r="K17" s="3" t="s">
        <v>1171</v>
      </c>
      <c r="L17" s="3" t="s">
        <v>1226</v>
      </c>
      <c r="N17" s="3" t="s">
        <v>1224</v>
      </c>
      <c r="Q17" s="3" t="s">
        <v>1227</v>
      </c>
      <c r="R17" s="3"/>
    </row>
    <row r="18" spans="1:18" ht="15.75" customHeight="1">
      <c r="B18" s="50" t="s">
        <v>20</v>
      </c>
      <c r="D18" s="3" t="s">
        <v>1166</v>
      </c>
      <c r="I18" s="3" t="s">
        <v>1138</v>
      </c>
      <c r="J18" s="3" t="s">
        <v>1228</v>
      </c>
      <c r="Q18" s="3" t="s">
        <v>1229</v>
      </c>
      <c r="R18" s="3"/>
    </row>
    <row r="19" spans="1:18" ht="15.75" customHeight="1">
      <c r="B19" s="50" t="s">
        <v>21</v>
      </c>
      <c r="C19" s="3" t="s">
        <v>1165</v>
      </c>
      <c r="D19" s="3" t="s">
        <v>1174</v>
      </c>
      <c r="E19" s="3" t="s">
        <v>1230</v>
      </c>
      <c r="H19" s="3" t="s">
        <v>1231</v>
      </c>
      <c r="I19" s="3" t="s">
        <v>1231</v>
      </c>
      <c r="J19" s="69" t="s">
        <v>1232</v>
      </c>
      <c r="K19" s="3" t="s">
        <v>1171</v>
      </c>
      <c r="L19" s="69" t="s">
        <v>1233</v>
      </c>
      <c r="Q19" s="3" t="s">
        <v>1234</v>
      </c>
      <c r="R19" s="3"/>
    </row>
    <row r="20" spans="1:18" ht="15.75" customHeight="1">
      <c r="A20" s="72"/>
      <c r="B20" s="84" t="s">
        <v>22</v>
      </c>
      <c r="C20" s="3" t="s">
        <v>1165</v>
      </c>
      <c r="D20" s="69" t="s">
        <v>1197</v>
      </c>
      <c r="F20" s="69"/>
      <c r="G20" s="69"/>
      <c r="H20" s="69" t="s">
        <v>1235</v>
      </c>
      <c r="I20" s="69" t="s">
        <v>1235</v>
      </c>
      <c r="J20" s="69" t="s">
        <v>1236</v>
      </c>
      <c r="K20" s="3" t="s">
        <v>1171</v>
      </c>
      <c r="L20" s="69" t="s">
        <v>1237</v>
      </c>
      <c r="M20" s="69"/>
      <c r="N20" s="69"/>
      <c r="O20" s="69"/>
      <c r="P20" s="69"/>
      <c r="Q20" s="69" t="s">
        <v>1238</v>
      </c>
      <c r="R20" s="68"/>
    </row>
    <row r="21" spans="1:18" ht="15.75" customHeight="1">
      <c r="A21" s="51" t="s">
        <v>1239</v>
      </c>
      <c r="B21" s="57" t="s">
        <v>23</v>
      </c>
      <c r="C21" s="3" t="s">
        <v>1165</v>
      </c>
      <c r="D21" s="116" t="s">
        <v>1197</v>
      </c>
      <c r="F21" s="116"/>
      <c r="G21" s="116" t="s">
        <v>1240</v>
      </c>
      <c r="H21" s="116"/>
      <c r="I21" s="116"/>
      <c r="J21" s="86" t="s">
        <v>1241</v>
      </c>
      <c r="K21" s="3" t="s">
        <v>1171</v>
      </c>
      <c r="L21" s="86"/>
      <c r="M21" s="116"/>
      <c r="N21" s="116"/>
      <c r="O21" s="116"/>
      <c r="P21" s="116"/>
      <c r="Q21" s="69" t="s">
        <v>1242</v>
      </c>
      <c r="R21" s="3"/>
    </row>
    <row r="22" spans="1:18" ht="15.75" customHeight="1">
      <c r="A22" s="3" t="s">
        <v>1243</v>
      </c>
      <c r="B22" s="57" t="s">
        <v>24</v>
      </c>
      <c r="C22" s="3" t="s">
        <v>1165</v>
      </c>
      <c r="D22" s="116" t="s">
        <v>1197</v>
      </c>
      <c r="E22" s="3" t="s">
        <v>1244</v>
      </c>
      <c r="F22" s="116"/>
      <c r="G22" s="116" t="s">
        <v>1245</v>
      </c>
      <c r="H22" s="116"/>
      <c r="I22" s="116"/>
      <c r="J22" s="86" t="s">
        <v>1246</v>
      </c>
      <c r="K22" s="3" t="s">
        <v>1171</v>
      </c>
      <c r="L22" s="86" t="s">
        <v>1247</v>
      </c>
      <c r="M22" s="116"/>
      <c r="N22" s="116"/>
      <c r="O22" s="116"/>
      <c r="P22" s="116"/>
      <c r="Q22" s="69" t="s">
        <v>1248</v>
      </c>
      <c r="R22" s="3" t="s">
        <v>1249</v>
      </c>
    </row>
    <row r="23" spans="1:18" ht="15.75" customHeight="1">
      <c r="B23" s="57" t="s">
        <v>25</v>
      </c>
      <c r="C23" s="69"/>
      <c r="D23" s="69" t="s">
        <v>1166</v>
      </c>
      <c r="F23" s="69"/>
      <c r="G23" s="69"/>
      <c r="H23" s="69"/>
      <c r="I23" s="69"/>
      <c r="J23" s="69"/>
      <c r="K23" s="69"/>
      <c r="L23" s="69"/>
      <c r="M23" s="69"/>
      <c r="N23" s="69"/>
      <c r="O23" s="69"/>
      <c r="P23" s="69"/>
      <c r="Q23" s="69" t="s">
        <v>1250</v>
      </c>
      <c r="R23" s="3"/>
    </row>
    <row r="24" spans="1:18" ht="15.75" customHeight="1">
      <c r="B24" s="57" t="s">
        <v>26</v>
      </c>
      <c r="C24" s="69"/>
      <c r="D24" s="69" t="s">
        <v>1160</v>
      </c>
      <c r="F24" s="69"/>
      <c r="G24" s="69" t="s">
        <v>1251</v>
      </c>
      <c r="H24" s="69"/>
      <c r="I24" s="69"/>
      <c r="J24" s="69" t="s">
        <v>1252</v>
      </c>
      <c r="K24" s="69"/>
      <c r="L24" s="69"/>
      <c r="M24" s="69"/>
      <c r="N24" s="69"/>
      <c r="O24" s="69"/>
      <c r="P24" s="69"/>
      <c r="Q24" s="69" t="s">
        <v>1253</v>
      </c>
      <c r="R24" s="3"/>
    </row>
    <row r="25" spans="1:18" ht="15.75" customHeight="1">
      <c r="B25" s="51" t="s">
        <v>27</v>
      </c>
      <c r="C25" s="3" t="s">
        <v>1165</v>
      </c>
      <c r="D25" s="3" t="s">
        <v>1166</v>
      </c>
      <c r="G25" s="3" t="s">
        <v>1254</v>
      </c>
      <c r="J25" s="87" t="s">
        <v>1255</v>
      </c>
      <c r="K25" s="87"/>
      <c r="L25" s="87"/>
      <c r="Q25" s="3" t="s">
        <v>1256</v>
      </c>
      <c r="R25" s="3"/>
    </row>
    <row r="26" spans="1:18" ht="15.75" customHeight="1">
      <c r="B26" s="51" t="s">
        <v>28</v>
      </c>
      <c r="D26" s="3" t="s">
        <v>1160</v>
      </c>
      <c r="J26" s="69"/>
      <c r="K26" s="69"/>
      <c r="L26" s="69"/>
      <c r="Q26" s="3" t="s">
        <v>1257</v>
      </c>
      <c r="R26" s="3"/>
    </row>
    <row r="27" spans="1:18" ht="15.75" customHeight="1">
      <c r="B27" s="51" t="s">
        <v>29</v>
      </c>
      <c r="D27" s="3" t="s">
        <v>1174</v>
      </c>
      <c r="G27" s="3" t="s">
        <v>1258</v>
      </c>
      <c r="I27" s="3" t="s">
        <v>578</v>
      </c>
      <c r="J27" s="69" t="s">
        <v>1259</v>
      </c>
      <c r="K27" s="69"/>
      <c r="L27" s="69" t="s">
        <v>1260</v>
      </c>
      <c r="N27" s="3" t="s">
        <v>1261</v>
      </c>
      <c r="Q27" s="3" t="s">
        <v>1262</v>
      </c>
      <c r="R27" s="3"/>
    </row>
    <row r="28" spans="1:18" ht="15.75" customHeight="1">
      <c r="B28" s="51" t="s">
        <v>30</v>
      </c>
      <c r="D28" s="3" t="s">
        <v>1166</v>
      </c>
      <c r="J28" s="69"/>
      <c r="K28" s="69"/>
      <c r="L28" s="69"/>
      <c r="Q28" s="3" t="s">
        <v>1263</v>
      </c>
      <c r="R28" s="3"/>
    </row>
    <row r="29" spans="1:18" ht="15.75" customHeight="1">
      <c r="B29" s="51" t="s">
        <v>31</v>
      </c>
      <c r="D29" s="3" t="s">
        <v>1166</v>
      </c>
      <c r="J29" s="69" t="s">
        <v>1264</v>
      </c>
      <c r="K29" s="69"/>
      <c r="L29" s="69"/>
      <c r="Q29" s="3" t="s">
        <v>1265</v>
      </c>
      <c r="R29" s="3"/>
    </row>
    <row r="30" spans="1:18" ht="15.75" customHeight="1">
      <c r="B30" s="51" t="s">
        <v>32</v>
      </c>
      <c r="D30" s="3" t="s">
        <v>1166</v>
      </c>
      <c r="J30" s="69" t="s">
        <v>1266</v>
      </c>
      <c r="K30" s="69"/>
      <c r="L30" s="69"/>
      <c r="M30" s="3" t="s">
        <v>1267</v>
      </c>
      <c r="Q30" s="3" t="s">
        <v>1268</v>
      </c>
      <c r="R30" s="3"/>
    </row>
    <row r="31" spans="1:18" ht="15.75" customHeight="1">
      <c r="B31" s="51" t="s">
        <v>33</v>
      </c>
      <c r="D31" s="3" t="s">
        <v>1174</v>
      </c>
      <c r="J31" s="69" t="s">
        <v>1269</v>
      </c>
      <c r="K31" s="69"/>
      <c r="L31" s="69"/>
      <c r="Q31" s="3" t="s">
        <v>1270</v>
      </c>
      <c r="R31" s="3"/>
    </row>
    <row r="32" spans="1:18" ht="15.75" customHeight="1">
      <c r="B32" s="51" t="s">
        <v>34</v>
      </c>
      <c r="D32" s="116" t="s">
        <v>1197</v>
      </c>
      <c r="F32" s="116"/>
      <c r="G32" s="116"/>
      <c r="H32" s="116"/>
      <c r="I32" s="116"/>
      <c r="J32" s="116"/>
      <c r="K32" s="116"/>
      <c r="L32" s="116"/>
      <c r="M32" s="116"/>
      <c r="N32" s="116"/>
      <c r="O32" s="116"/>
      <c r="P32" s="116"/>
      <c r="Q32" s="3" t="s">
        <v>1271</v>
      </c>
      <c r="R32" s="3"/>
    </row>
    <row r="33" spans="1:18" ht="15.75" customHeight="1">
      <c r="A33" s="79" t="s">
        <v>3</v>
      </c>
      <c r="B33" s="79" t="s">
        <v>35</v>
      </c>
      <c r="C33" s="3" t="s">
        <v>1165</v>
      </c>
      <c r="D33" s="116" t="s">
        <v>1166</v>
      </c>
      <c r="F33" s="116"/>
      <c r="G33" s="116"/>
      <c r="H33" s="116"/>
      <c r="I33" s="116"/>
      <c r="J33" s="116" t="s">
        <v>1272</v>
      </c>
      <c r="K33" s="116"/>
      <c r="L33" s="116"/>
      <c r="M33" s="116"/>
      <c r="N33" s="116"/>
      <c r="O33" s="116"/>
      <c r="P33" s="116"/>
      <c r="Q33" s="3" t="s">
        <v>1273</v>
      </c>
      <c r="R33" s="3"/>
    </row>
    <row r="34" spans="1:18" ht="15.75" customHeight="1">
      <c r="B34" s="79" t="s">
        <v>36</v>
      </c>
      <c r="D34" s="116" t="s">
        <v>1174</v>
      </c>
      <c r="F34" s="116"/>
      <c r="G34" s="116"/>
      <c r="H34" s="116"/>
      <c r="I34" s="116"/>
      <c r="J34" s="116" t="s">
        <v>1274</v>
      </c>
      <c r="K34" s="116"/>
      <c r="L34" s="116"/>
      <c r="M34" s="116"/>
      <c r="N34" s="116"/>
      <c r="O34" s="116"/>
      <c r="P34" s="116"/>
      <c r="Q34" s="3" t="s">
        <v>1275</v>
      </c>
      <c r="R34" s="3"/>
    </row>
    <row r="35" spans="1:18" ht="15.75" customHeight="1">
      <c r="B35" s="79" t="s">
        <v>37</v>
      </c>
      <c r="D35" s="116" t="s">
        <v>1174</v>
      </c>
      <c r="E35" s="3" t="s">
        <v>1276</v>
      </c>
      <c r="F35" s="116"/>
      <c r="G35" s="116" t="s">
        <v>1277</v>
      </c>
      <c r="H35" s="116"/>
      <c r="I35" s="116"/>
      <c r="J35" s="116" t="s">
        <v>1278</v>
      </c>
      <c r="K35" s="116"/>
      <c r="L35" s="116"/>
      <c r="M35" s="116"/>
      <c r="N35" s="116"/>
      <c r="O35" s="116"/>
      <c r="P35" s="116"/>
      <c r="Q35" s="3" t="s">
        <v>1279</v>
      </c>
      <c r="R35" s="3" t="s">
        <v>1280</v>
      </c>
    </row>
    <row r="36" spans="1:18" ht="15.75" customHeight="1">
      <c r="B36" s="79" t="s">
        <v>38</v>
      </c>
      <c r="D36" s="116"/>
      <c r="F36" s="116"/>
      <c r="G36" s="116"/>
      <c r="H36" s="116"/>
      <c r="I36" s="116"/>
      <c r="J36" s="116"/>
      <c r="K36" s="116"/>
      <c r="L36" s="116"/>
      <c r="M36" s="116"/>
      <c r="N36" s="116"/>
      <c r="O36" s="116"/>
      <c r="P36" s="116"/>
      <c r="Q36" s="3" t="s">
        <v>1281</v>
      </c>
      <c r="R36" s="3"/>
    </row>
    <row r="37" spans="1:18" ht="15.75" customHeight="1">
      <c r="B37" s="79" t="s">
        <v>39</v>
      </c>
      <c r="D37" s="116" t="s">
        <v>1174</v>
      </c>
      <c r="F37" s="116"/>
      <c r="G37" s="116"/>
      <c r="H37" s="116"/>
      <c r="I37" s="116"/>
      <c r="J37" s="116"/>
      <c r="K37" s="116"/>
      <c r="L37" s="116"/>
      <c r="M37" s="116"/>
      <c r="N37" s="116"/>
      <c r="O37" s="116"/>
      <c r="P37" s="116"/>
      <c r="Q37" s="3" t="s">
        <v>1282</v>
      </c>
      <c r="R37" s="3" t="s">
        <v>1280</v>
      </c>
    </row>
    <row r="38" spans="1:18" ht="15.75" customHeight="1">
      <c r="A38" s="53" t="s">
        <v>1283</v>
      </c>
      <c r="B38" s="53" t="s">
        <v>40</v>
      </c>
      <c r="C38" s="3" t="s">
        <v>1165</v>
      </c>
      <c r="D38" s="3" t="s">
        <v>1174</v>
      </c>
      <c r="J38" s="3" t="s">
        <v>1284</v>
      </c>
      <c r="M38" s="3" t="s">
        <v>1285</v>
      </c>
      <c r="Q38" s="3" t="s">
        <v>1286</v>
      </c>
      <c r="R38" s="3"/>
    </row>
    <row r="39" spans="1:18" ht="15.75" customHeight="1">
      <c r="B39" s="53" t="s">
        <v>41</v>
      </c>
      <c r="D39" s="3" t="s">
        <v>1202</v>
      </c>
      <c r="J39" s="3" t="s">
        <v>1287</v>
      </c>
      <c r="Q39" s="3" t="s">
        <v>1288</v>
      </c>
      <c r="R39" s="3"/>
    </row>
    <row r="40" spans="1:18" ht="15.75" customHeight="1">
      <c r="B40" s="53" t="s">
        <v>42</v>
      </c>
      <c r="C40" s="3" t="s">
        <v>1165</v>
      </c>
      <c r="D40" s="3" t="s">
        <v>1166</v>
      </c>
      <c r="G40" s="3" t="s">
        <v>1289</v>
      </c>
      <c r="J40" s="3" t="s">
        <v>1290</v>
      </c>
      <c r="Q40" s="3" t="s">
        <v>1291</v>
      </c>
      <c r="R40" s="3"/>
    </row>
    <row r="41" spans="1:18" ht="15.75" customHeight="1">
      <c r="B41" s="53" t="s">
        <v>43</v>
      </c>
      <c r="D41" s="3" t="s">
        <v>1166</v>
      </c>
      <c r="Q41" s="3" t="s">
        <v>1292</v>
      </c>
      <c r="R41" s="3"/>
    </row>
    <row r="42" spans="1:18" ht="15.75" customHeight="1">
      <c r="B42" s="53" t="s">
        <v>44</v>
      </c>
      <c r="D42" s="3" t="s">
        <v>1166</v>
      </c>
      <c r="J42" s="3" t="s">
        <v>1293</v>
      </c>
      <c r="Q42" s="3" t="s">
        <v>1294</v>
      </c>
      <c r="R42" s="3"/>
    </row>
    <row r="43" spans="1:18" ht="15.75" customHeight="1">
      <c r="B43" s="53" t="s">
        <v>45</v>
      </c>
      <c r="D43" s="3" t="s">
        <v>1174</v>
      </c>
      <c r="J43" s="3" t="s">
        <v>1295</v>
      </c>
      <c r="Q43" s="3" t="s">
        <v>1296</v>
      </c>
      <c r="R43" s="3"/>
    </row>
    <row r="44" spans="1:18" ht="15.75" customHeight="1">
      <c r="A44" s="116"/>
      <c r="B44" s="53" t="s">
        <v>46</v>
      </c>
      <c r="D44" s="3" t="s">
        <v>1197</v>
      </c>
      <c r="Q44" s="3" t="s">
        <v>1297</v>
      </c>
      <c r="R44" s="3"/>
    </row>
    <row r="45" spans="1:18" ht="15.75" customHeight="1">
      <c r="A45" s="116"/>
      <c r="B45" s="73" t="s">
        <v>47</v>
      </c>
      <c r="C45" s="69"/>
      <c r="D45" s="69" t="s">
        <v>1166</v>
      </c>
      <c r="F45" s="69"/>
      <c r="G45" s="69"/>
      <c r="H45" s="69"/>
      <c r="I45" s="69"/>
      <c r="J45" s="69"/>
      <c r="K45" s="69"/>
      <c r="L45" s="69"/>
      <c r="M45" s="69"/>
      <c r="N45" s="69"/>
      <c r="O45" s="69"/>
      <c r="P45" s="69"/>
      <c r="Q45" s="69" t="s">
        <v>1298</v>
      </c>
      <c r="R45" s="68" t="s">
        <v>1299</v>
      </c>
    </row>
    <row r="46" spans="1:18" ht="15.75" customHeight="1">
      <c r="A46" s="116"/>
      <c r="B46" s="53" t="s">
        <v>48</v>
      </c>
      <c r="C46" s="3" t="s">
        <v>1165</v>
      </c>
      <c r="D46" s="3" t="s">
        <v>1166</v>
      </c>
      <c r="Q46" s="3" t="s">
        <v>1300</v>
      </c>
    </row>
    <row r="47" spans="1:18">
      <c r="A47" s="52" t="s">
        <v>1301</v>
      </c>
      <c r="B47" s="52" t="s">
        <v>49</v>
      </c>
      <c r="C47" s="3" t="s">
        <v>1165</v>
      </c>
      <c r="D47" s="3" t="s">
        <v>1202</v>
      </c>
      <c r="G47" s="3" t="s">
        <v>1302</v>
      </c>
      <c r="Q47" s="3" t="s">
        <v>1303</v>
      </c>
    </row>
    <row r="48" spans="1:18" ht="15.75" customHeight="1">
      <c r="A48" s="3" t="s">
        <v>1304</v>
      </c>
      <c r="B48" s="52" t="s">
        <v>50</v>
      </c>
      <c r="C48" s="3" t="s">
        <v>1165</v>
      </c>
      <c r="D48" s="3" t="s">
        <v>1166</v>
      </c>
      <c r="E48" s="3" t="s">
        <v>1305</v>
      </c>
      <c r="G48" s="3" t="s">
        <v>1306</v>
      </c>
      <c r="J48" s="3" t="s">
        <v>1307</v>
      </c>
      <c r="M48" s="3" t="s">
        <v>1308</v>
      </c>
      <c r="Q48" s="3" t="s">
        <v>1309</v>
      </c>
      <c r="R48" s="3"/>
    </row>
    <row r="49" spans="2:18" ht="15.75" customHeight="1">
      <c r="B49" s="52" t="s">
        <v>51</v>
      </c>
      <c r="C49" s="3" t="s">
        <v>1165</v>
      </c>
      <c r="D49" s="3" t="s">
        <v>1166</v>
      </c>
      <c r="Q49" s="3" t="s">
        <v>1310</v>
      </c>
      <c r="R49" s="3"/>
    </row>
    <row r="50" spans="2:18">
      <c r="B50" s="52" t="s">
        <v>52</v>
      </c>
      <c r="C50" s="3" t="s">
        <v>1165</v>
      </c>
      <c r="D50" s="3" t="s">
        <v>1174</v>
      </c>
      <c r="E50" s="3" t="s">
        <v>1311</v>
      </c>
      <c r="G50" s="3" t="s">
        <v>1312</v>
      </c>
      <c r="Q50" s="3" t="s">
        <v>1313</v>
      </c>
    </row>
    <row r="51" spans="2:18">
      <c r="B51" s="52" t="s">
        <v>53</v>
      </c>
      <c r="C51" s="3" t="s">
        <v>1165</v>
      </c>
      <c r="D51" s="3" t="s">
        <v>1166</v>
      </c>
      <c r="E51" s="3" t="s">
        <v>1314</v>
      </c>
      <c r="G51" s="3" t="s">
        <v>1315</v>
      </c>
      <c r="Q51" s="3" t="s">
        <v>1316</v>
      </c>
    </row>
    <row r="52" spans="2:18">
      <c r="B52" s="52" t="s">
        <v>54</v>
      </c>
      <c r="C52" s="3" t="s">
        <v>1165</v>
      </c>
      <c r="D52" s="116" t="s">
        <v>1197</v>
      </c>
      <c r="E52" s="3" t="s">
        <v>1317</v>
      </c>
      <c r="F52" s="116" t="s">
        <v>1318</v>
      </c>
      <c r="G52" s="116" t="s">
        <v>1319</v>
      </c>
      <c r="H52" s="116"/>
      <c r="I52" s="116"/>
      <c r="J52" s="116"/>
      <c r="K52" s="116"/>
      <c r="L52" s="116"/>
      <c r="M52" s="116"/>
      <c r="N52" s="116"/>
      <c r="O52" s="116"/>
      <c r="P52" s="116"/>
      <c r="Q52" s="3" t="s">
        <v>1320</v>
      </c>
    </row>
    <row r="53" spans="2:18">
      <c r="B53" s="52" t="s">
        <v>55</v>
      </c>
      <c r="C53" s="3" t="s">
        <v>1165</v>
      </c>
      <c r="D53" s="3" t="s">
        <v>1166</v>
      </c>
      <c r="E53" s="3" t="s">
        <v>1321</v>
      </c>
      <c r="G53" s="3" t="s">
        <v>891</v>
      </c>
      <c r="J53" s="3" t="s">
        <v>1322</v>
      </c>
      <c r="Q53" s="3" t="s">
        <v>1323</v>
      </c>
    </row>
    <row r="54" spans="2:18">
      <c r="B54" s="52" t="s">
        <v>56</v>
      </c>
      <c r="C54" s="3" t="s">
        <v>1165</v>
      </c>
      <c r="D54" s="116" t="s">
        <v>1197</v>
      </c>
      <c r="E54" s="3" t="s">
        <v>1324</v>
      </c>
      <c r="F54" s="116"/>
      <c r="G54" s="116" t="s">
        <v>1325</v>
      </c>
      <c r="H54" s="116"/>
      <c r="I54" s="116"/>
      <c r="J54" s="116"/>
      <c r="K54" s="116"/>
      <c r="L54" s="116"/>
      <c r="M54" s="116"/>
      <c r="N54" s="116"/>
      <c r="O54" s="116"/>
      <c r="P54" s="116"/>
      <c r="Q54" s="3" t="s">
        <v>1326</v>
      </c>
    </row>
    <row r="55" spans="2:18">
      <c r="B55" s="52" t="s">
        <v>57</v>
      </c>
      <c r="D55" s="3" t="s">
        <v>1174</v>
      </c>
      <c r="E55" s="3" t="s">
        <v>1327</v>
      </c>
      <c r="F55" s="3" t="s">
        <v>1328</v>
      </c>
      <c r="G55" s="3" t="s">
        <v>1329</v>
      </c>
      <c r="J55" s="3" t="s">
        <v>1330</v>
      </c>
      <c r="Q55" s="3" t="s">
        <v>1331</v>
      </c>
    </row>
    <row r="56" spans="2:18">
      <c r="B56" s="52" t="s">
        <v>58</v>
      </c>
      <c r="D56" s="3" t="s">
        <v>1197</v>
      </c>
      <c r="E56" s="3" t="s">
        <v>1332</v>
      </c>
      <c r="F56" s="3" t="s">
        <v>1333</v>
      </c>
      <c r="G56" s="3" t="s">
        <v>1334</v>
      </c>
      <c r="Q56" s="3" t="s">
        <v>1335</v>
      </c>
      <c r="R56" t="s">
        <v>1336</v>
      </c>
    </row>
    <row r="57" spans="2:18">
      <c r="B57" s="52" t="s">
        <v>59</v>
      </c>
      <c r="D57" s="3" t="s">
        <v>1166</v>
      </c>
      <c r="G57" s="3" t="s">
        <v>1337</v>
      </c>
      <c r="Q57" s="3" t="s">
        <v>1338</v>
      </c>
    </row>
    <row r="58" spans="2:18">
      <c r="B58" s="52" t="s">
        <v>63</v>
      </c>
      <c r="D58" s="3" t="s">
        <v>1166</v>
      </c>
      <c r="Q58" s="3" t="s">
        <v>1339</v>
      </c>
    </row>
    <row r="59" spans="2:18">
      <c r="B59" s="52" t="s">
        <v>64</v>
      </c>
      <c r="D59" s="3" t="s">
        <v>1166</v>
      </c>
      <c r="Q59" s="3" t="s">
        <v>1339</v>
      </c>
    </row>
    <row r="60" spans="2:18">
      <c r="B60" s="52" t="s">
        <v>60</v>
      </c>
      <c r="D60" s="116" t="s">
        <v>1197</v>
      </c>
      <c r="F60" s="116"/>
      <c r="G60" s="3" t="s">
        <v>60</v>
      </c>
      <c r="J60" s="3" t="s">
        <v>1340</v>
      </c>
      <c r="Q60" s="3" t="s">
        <v>1341</v>
      </c>
    </row>
    <row r="61" spans="2:18">
      <c r="B61" s="52" t="s">
        <v>61</v>
      </c>
      <c r="D61" s="3" t="s">
        <v>1166</v>
      </c>
      <c r="G61" s="3" t="s">
        <v>61</v>
      </c>
      <c r="J61" s="3" t="s">
        <v>1342</v>
      </c>
      <c r="Q61" s="3" t="s">
        <v>1343</v>
      </c>
    </row>
    <row r="62" spans="2:18" ht="15.75" customHeight="1">
      <c r="B62" s="111" t="s">
        <v>62</v>
      </c>
      <c r="C62" s="69"/>
      <c r="D62" s="69" t="s">
        <v>1174</v>
      </c>
      <c r="F62" s="68"/>
      <c r="G62" s="69" t="s">
        <v>1344</v>
      </c>
      <c r="H62" s="68"/>
      <c r="I62" s="68"/>
      <c r="J62" s="68"/>
      <c r="K62" s="68"/>
      <c r="L62" s="68"/>
      <c r="M62" s="68"/>
      <c r="N62" s="68"/>
      <c r="O62" s="68"/>
      <c r="P62" s="68"/>
      <c r="Q62" s="69" t="s">
        <v>1345</v>
      </c>
      <c r="R62" s="3"/>
    </row>
    <row r="63" spans="2:18">
      <c r="B63" s="63" t="s">
        <v>65</v>
      </c>
      <c r="C63" s="65" t="s">
        <v>1165</v>
      </c>
      <c r="D63" s="65" t="s">
        <v>1214</v>
      </c>
      <c r="F63" s="65"/>
      <c r="G63" s="65" t="s">
        <v>1346</v>
      </c>
      <c r="H63" s="65"/>
      <c r="I63" s="65" t="s">
        <v>1347</v>
      </c>
      <c r="J63" s="65" t="s">
        <v>1348</v>
      </c>
      <c r="K63" s="65"/>
      <c r="L63" s="65" t="s">
        <v>1349</v>
      </c>
      <c r="M63" s="65"/>
      <c r="N63" s="65" t="s">
        <v>1350</v>
      </c>
      <c r="O63" s="65"/>
      <c r="P63" s="65"/>
      <c r="Q63" s="65" t="s">
        <v>1351</v>
      </c>
      <c r="R63" s="64" t="s">
        <v>1352</v>
      </c>
    </row>
    <row r="64" spans="2:18">
      <c r="B64" s="52" t="s">
        <v>66</v>
      </c>
      <c r="C64" s="3" t="s">
        <v>1165</v>
      </c>
      <c r="D64" s="116" t="s">
        <v>1197</v>
      </c>
      <c r="F64" s="116"/>
      <c r="G64" s="116" t="s">
        <v>1353</v>
      </c>
      <c r="H64" s="116"/>
      <c r="I64" s="116"/>
      <c r="J64" s="116" t="s">
        <v>1354</v>
      </c>
      <c r="K64" s="116"/>
      <c r="L64" s="116"/>
      <c r="M64" s="116"/>
      <c r="N64" s="116"/>
      <c r="O64" s="116"/>
      <c r="P64" s="116"/>
      <c r="Q64" s="3" t="s">
        <v>1355</v>
      </c>
      <c r="R64" t="s">
        <v>1356</v>
      </c>
    </row>
    <row r="65" spans="1:18">
      <c r="B65" s="63" t="s">
        <v>67</v>
      </c>
      <c r="C65" s="65"/>
      <c r="D65" s="65" t="s">
        <v>1214</v>
      </c>
      <c r="F65" s="65"/>
      <c r="G65" s="65"/>
      <c r="H65" s="65"/>
      <c r="I65" s="65"/>
      <c r="J65" s="65"/>
      <c r="K65" s="65"/>
      <c r="L65" s="65"/>
      <c r="M65" s="65"/>
      <c r="N65" s="65"/>
      <c r="O65" s="65"/>
      <c r="P65" s="65"/>
      <c r="Q65" s="65" t="s">
        <v>1357</v>
      </c>
      <c r="R65" s="64" t="s">
        <v>1352</v>
      </c>
    </row>
    <row r="66" spans="1:18">
      <c r="B66" s="52" t="s">
        <v>68</v>
      </c>
      <c r="D66" s="3" t="s">
        <v>1174</v>
      </c>
      <c r="E66" s="3" t="s">
        <v>1358</v>
      </c>
      <c r="Q66" s="3" t="s">
        <v>1359</v>
      </c>
    </row>
    <row r="67" spans="1:18">
      <c r="A67" s="146" t="s">
        <v>6</v>
      </c>
      <c r="B67" s="146" t="s">
        <v>69</v>
      </c>
      <c r="D67" s="3" t="s">
        <v>1166</v>
      </c>
      <c r="Q67" s="3" t="s">
        <v>1360</v>
      </c>
    </row>
    <row r="68" spans="1:18">
      <c r="B68" s="146" t="s">
        <v>6</v>
      </c>
      <c r="D68" s="3" t="s">
        <v>1166</v>
      </c>
      <c r="Q68" s="3" t="s">
        <v>1361</v>
      </c>
    </row>
    <row r="69" spans="1:18">
      <c r="B69" s="146" t="s">
        <v>70</v>
      </c>
      <c r="D69" s="3" t="s">
        <v>1166</v>
      </c>
      <c r="Q69" s="3" t="s">
        <v>1362</v>
      </c>
    </row>
    <row r="70" spans="1:18">
      <c r="E70" s="3" t="s">
        <v>1363</v>
      </c>
      <c r="F70" s="3" t="s">
        <v>1364</v>
      </c>
    </row>
    <row r="71" spans="1:18">
      <c r="E71" s="3" t="s">
        <v>1365</v>
      </c>
      <c r="F71" s="3" t="s">
        <v>1366</v>
      </c>
      <c r="J71" s="115"/>
    </row>
    <row r="72" spans="1:18">
      <c r="E72" s="3" t="s">
        <v>1367</v>
      </c>
      <c r="F72" s="3" t="s">
        <v>1368</v>
      </c>
    </row>
    <row r="73" spans="1:18">
      <c r="E73" s="3" t="s">
        <v>1369</v>
      </c>
      <c r="F73" s="3" t="s">
        <v>86</v>
      </c>
    </row>
    <row r="74" spans="1:18">
      <c r="E74" s="3" t="s">
        <v>1370</v>
      </c>
      <c r="F74" s="3" t="s">
        <v>1366</v>
      </c>
    </row>
    <row r="75" spans="1:18"/>
    <row r="76" spans="1:18"/>
    <row r="77" spans="1:18"/>
    <row r="78" spans="1:18"/>
    <row r="79" spans="1:18"/>
    <row r="80" spans="1:18"/>
    <row r="81"/>
    <row r="82"/>
    <row r="83"/>
    <row r="84"/>
    <row r="85"/>
  </sheetData>
  <mergeCells count="2">
    <mergeCell ref="AD3:AN3"/>
    <mergeCell ref="AO3:AS3"/>
  </mergeCells>
  <hyperlinks>
    <hyperlink ref="I2" r:id="rId1" xr:uid="{5D3B6E1F-DBED-45F5-8338-070337BD5CE6}"/>
    <hyperlink ref="H2" r:id="rId2" xr:uid="{41C5A79D-8439-4F63-B17B-0951451C0B5A}"/>
    <hyperlink ref="J22" r:id="rId3" location="locn:Geometry" xr:uid="{4C3B23BE-6B05-4AE7-8832-F496BC3C1632}"/>
    <hyperlink ref="J21" r:id="rId4" location="adms_representationTechnique" xr:uid="{05227626-4455-4B2C-8B79-4CBFBA60021E}"/>
    <hyperlink ref="J25" r:id="rId5" location="distribution-reference-system" xr:uid="{D7A8F37F-39B0-4835-A95C-432DE44D847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F1B7-D877-4CB1-BBF6-FFD0F3294C9C}">
  <dimension ref="A1:U21"/>
  <sheetViews>
    <sheetView workbookViewId="0">
      <pane xSplit="2" ySplit="2" topLeftCell="C3" activePane="bottomRight" state="frozen"/>
      <selection pane="bottomRight" activeCell="C23" sqref="C23"/>
      <selection pane="bottomLeft"/>
      <selection pane="topRight"/>
    </sheetView>
  </sheetViews>
  <sheetFormatPr defaultColWidth="8.875" defaultRowHeight="15.75" customHeight="1"/>
  <cols>
    <col min="1" max="1" width="5.375" style="127" customWidth="1"/>
    <col min="2" max="3" width="43" style="121" customWidth="1"/>
    <col min="4" max="4" width="9" style="121" customWidth="1"/>
    <col min="5" max="5" width="16.125" style="121" customWidth="1"/>
    <col min="6" max="6" width="53.5" style="121" customWidth="1"/>
    <col min="7" max="7" width="16.125" style="121" customWidth="1"/>
    <col min="8" max="9" width="11.375" style="121" customWidth="1"/>
    <col min="10" max="10" width="34.75" style="121" customWidth="1"/>
    <col min="11" max="11" width="26.625" style="121" customWidth="1"/>
    <col min="12" max="14" width="11.375" style="121" customWidth="1"/>
    <col min="15" max="15" width="98.5" style="121" customWidth="1"/>
    <col min="16" max="18" width="11.375" style="121" customWidth="1"/>
    <col min="19" max="19" width="35.5" style="127" customWidth="1"/>
    <col min="20" max="20" width="11.625" style="128" customWidth="1"/>
    <col min="21" max="21" width="15.375" style="128" customWidth="1"/>
  </cols>
  <sheetData>
    <row r="1" spans="1:21" ht="15.75" customHeight="1">
      <c r="A1" s="125"/>
      <c r="B1" s="122" t="s">
        <v>1</v>
      </c>
      <c r="C1" s="123"/>
      <c r="D1" s="123"/>
      <c r="E1" s="123"/>
      <c r="F1" s="123"/>
      <c r="G1" s="123"/>
      <c r="H1" s="123"/>
      <c r="I1" s="123"/>
      <c r="J1" s="123"/>
      <c r="K1" s="123"/>
      <c r="L1" s="123"/>
      <c r="M1" s="123"/>
      <c r="N1" s="123"/>
      <c r="O1" s="123"/>
      <c r="P1" s="123"/>
      <c r="Q1" s="123"/>
      <c r="R1" s="123"/>
      <c r="S1" s="130" t="s">
        <v>40</v>
      </c>
      <c r="T1" s="126"/>
      <c r="U1" s="126"/>
    </row>
    <row r="2" spans="1:21">
      <c r="A2" s="127" t="s">
        <v>0</v>
      </c>
      <c r="B2" s="124" t="s">
        <v>7</v>
      </c>
      <c r="C2" s="124" t="s">
        <v>8</v>
      </c>
      <c r="D2" s="124" t="s">
        <v>9</v>
      </c>
      <c r="E2" s="124" t="s">
        <v>10</v>
      </c>
      <c r="F2" s="124" t="s">
        <v>11</v>
      </c>
      <c r="G2" s="124" t="s">
        <v>12</v>
      </c>
      <c r="H2" s="124" t="s">
        <v>13</v>
      </c>
      <c r="I2" s="124" t="s">
        <v>14</v>
      </c>
      <c r="J2" s="124" t="s">
        <v>15</v>
      </c>
      <c r="K2" s="124" t="s">
        <v>16</v>
      </c>
      <c r="L2" s="124"/>
      <c r="M2" s="124" t="s">
        <v>17</v>
      </c>
      <c r="N2" s="124" t="s">
        <v>18</v>
      </c>
      <c r="O2" s="124" t="s">
        <v>19</v>
      </c>
      <c r="P2" s="124" t="s">
        <v>20</v>
      </c>
      <c r="Q2" s="124" t="s">
        <v>21</v>
      </c>
      <c r="R2" s="124" t="s">
        <v>22</v>
      </c>
      <c r="S2" s="129" t="s">
        <v>1371</v>
      </c>
      <c r="T2" s="129" t="s">
        <v>1372</v>
      </c>
      <c r="U2" s="129" t="s">
        <v>46</v>
      </c>
    </row>
    <row r="3" spans="1:21">
      <c r="B3" s="121" t="s">
        <v>1373</v>
      </c>
      <c r="F3" s="121" t="s">
        <v>1374</v>
      </c>
      <c r="O3" s="121" t="s">
        <v>1375</v>
      </c>
      <c r="R3" s="121" t="s">
        <v>82</v>
      </c>
      <c r="S3" s="127" t="s">
        <v>1373</v>
      </c>
      <c r="T3" s="128">
        <f>COUNTIF(Metadata!AI:AI,"Health Disparities")</f>
        <v>0</v>
      </c>
      <c r="U3" s="128" t="s">
        <v>385</v>
      </c>
    </row>
    <row r="4" spans="1:21">
      <c r="B4" s="121" t="s">
        <v>1376</v>
      </c>
      <c r="F4" s="121" t="s">
        <v>1377</v>
      </c>
      <c r="O4" s="121" t="s">
        <v>1378</v>
      </c>
      <c r="R4" s="121" t="s">
        <v>82</v>
      </c>
      <c r="S4" s="127" t="s">
        <v>1376</v>
      </c>
      <c r="T4" s="128">
        <f>COUNTIF(Metadata!AI:AI,"*Food Disparities*")</f>
        <v>1</v>
      </c>
      <c r="U4" s="128" t="s">
        <v>705</v>
      </c>
    </row>
    <row r="5" spans="1:21">
      <c r="B5" s="121" t="s">
        <v>1379</v>
      </c>
      <c r="F5" s="121" t="s">
        <v>1380</v>
      </c>
      <c r="O5" s="121" t="s">
        <v>1381</v>
      </c>
      <c r="R5" s="121" t="s">
        <v>82</v>
      </c>
      <c r="S5" s="127" t="s">
        <v>1379</v>
      </c>
      <c r="T5" s="128">
        <f>COUNTIF(Metadata!AI:AI,"*Displacement*")</f>
        <v>4</v>
      </c>
      <c r="U5" s="128" t="s">
        <v>705</v>
      </c>
    </row>
    <row r="6" spans="1:21">
      <c r="B6" s="121" t="s">
        <v>1382</v>
      </c>
      <c r="F6" s="121" t="s">
        <v>1383</v>
      </c>
      <c r="O6" s="121" t="s">
        <v>1384</v>
      </c>
      <c r="R6" s="121" t="s">
        <v>82</v>
      </c>
      <c r="S6" s="127" t="s">
        <v>1382</v>
      </c>
      <c r="T6" s="128">
        <f>COUNTIF(Metadata!AI:AI,"*Vulnerability*")</f>
        <v>26</v>
      </c>
      <c r="U6" s="128" t="s">
        <v>93</v>
      </c>
    </row>
    <row r="7" spans="1:21">
      <c r="B7" s="121" t="s">
        <v>1385</v>
      </c>
      <c r="C7" s="121" t="s">
        <v>1386</v>
      </c>
      <c r="F7" s="121" t="s">
        <v>1387</v>
      </c>
      <c r="G7" s="121" t="s">
        <v>74</v>
      </c>
      <c r="J7" s="121" t="s">
        <v>1388</v>
      </c>
      <c r="K7" s="121" t="s">
        <v>1389</v>
      </c>
      <c r="O7" s="121" t="s">
        <v>1390</v>
      </c>
      <c r="R7" s="121" t="s">
        <v>82</v>
      </c>
      <c r="S7" s="127" t="s">
        <v>342</v>
      </c>
      <c r="T7" s="128">
        <f>COUNTIF(Metadata!AI:AI,"*DVMT*")</f>
        <v>21</v>
      </c>
      <c r="U7" s="128" t="s">
        <v>93</v>
      </c>
    </row>
    <row r="8" spans="1:21">
      <c r="B8" s="121" t="s">
        <v>1391</v>
      </c>
      <c r="F8" s="121" t="s">
        <v>1392</v>
      </c>
      <c r="J8" s="121" t="s">
        <v>1388</v>
      </c>
      <c r="O8" s="121" t="s">
        <v>1393</v>
      </c>
      <c r="R8" s="121" t="s">
        <v>82</v>
      </c>
      <c r="S8" s="127" t="s">
        <v>309</v>
      </c>
      <c r="T8" s="128">
        <f>COUNTIF(Metadata!AI:AI,"*CAMP*")</f>
        <v>23</v>
      </c>
      <c r="U8" s="128" t="s">
        <v>705</v>
      </c>
    </row>
    <row r="9" spans="1:21">
      <c r="B9" s="121" t="s">
        <v>1394</v>
      </c>
      <c r="F9" s="121" t="s">
        <v>1395</v>
      </c>
      <c r="J9" s="121" t="s">
        <v>1388</v>
      </c>
      <c r="K9" s="121" t="s">
        <v>1396</v>
      </c>
      <c r="O9" s="121" t="s">
        <v>1397</v>
      </c>
      <c r="R9" s="121" t="s">
        <v>82</v>
      </c>
      <c r="S9" s="127" t="s">
        <v>1398</v>
      </c>
      <c r="T9" s="128">
        <f>COUNTIF(Metadata!AI:AI,"*LAND*")</f>
        <v>5</v>
      </c>
      <c r="U9" s="128" t="s">
        <v>705</v>
      </c>
    </row>
    <row r="10" spans="1:21">
      <c r="B10" s="121" t="s">
        <v>1399</v>
      </c>
      <c r="F10" s="121" t="s">
        <v>1400</v>
      </c>
      <c r="J10" s="121" t="s">
        <v>1388</v>
      </c>
      <c r="K10" s="121" t="s">
        <v>1401</v>
      </c>
      <c r="O10" s="121" t="s">
        <v>1402</v>
      </c>
      <c r="R10" s="121" t="s">
        <v>82</v>
      </c>
      <c r="S10" s="127" t="s">
        <v>1403</v>
      </c>
      <c r="T10" s="128">
        <f>COUNTIF(Metadata!AI:AI,"*MAP*")</f>
        <v>0</v>
      </c>
      <c r="U10" s="128" t="s">
        <v>705</v>
      </c>
    </row>
    <row r="11" spans="1:21">
      <c r="B11" s="121" t="s">
        <v>486</v>
      </c>
      <c r="F11" s="121" t="s">
        <v>1404</v>
      </c>
      <c r="O11" s="121" t="s">
        <v>1405</v>
      </c>
      <c r="R11" s="121" t="s">
        <v>82</v>
      </c>
      <c r="S11" s="127" t="s">
        <v>486</v>
      </c>
      <c r="T11" s="128">
        <f>COUNTIF(Metadata!AI:AI,"*Transportation*")</f>
        <v>7</v>
      </c>
      <c r="U11" s="128" t="s">
        <v>705</v>
      </c>
    </row>
    <row r="12" spans="1:21">
      <c r="B12" s="121" t="s">
        <v>283</v>
      </c>
      <c r="F12" s="121" t="s">
        <v>1406</v>
      </c>
      <c r="O12" s="121" t="s">
        <v>1405</v>
      </c>
      <c r="R12" s="121" t="s">
        <v>82</v>
      </c>
      <c r="S12" s="127" t="s">
        <v>283</v>
      </c>
      <c r="T12" s="128">
        <f>COUNTIF(Metadata!AI:AI,"*Climate Change*")</f>
        <v>20</v>
      </c>
      <c r="U12" s="128" t="s">
        <v>705</v>
      </c>
    </row>
    <row r="13" spans="1:21">
      <c r="B13" s="121" t="s">
        <v>1407</v>
      </c>
      <c r="F13" s="121" t="s">
        <v>1408</v>
      </c>
      <c r="O13" s="121" t="s">
        <v>1409</v>
      </c>
      <c r="R13" s="121" t="s">
        <v>82</v>
      </c>
      <c r="S13" s="127" t="s">
        <v>1407</v>
      </c>
      <c r="T13" s="128">
        <f>COUNTIF(Metadata!AI:AI,"*Natural Disaster Relief*")</f>
        <v>0</v>
      </c>
      <c r="U13" s="128" t="s">
        <v>385</v>
      </c>
    </row>
    <row r="14" spans="1:21">
      <c r="B14" s="121" t="s">
        <v>594</v>
      </c>
      <c r="F14" s="121" t="s">
        <v>1410</v>
      </c>
      <c r="O14" s="121" t="s">
        <v>1411</v>
      </c>
      <c r="R14" s="121" t="s">
        <v>82</v>
      </c>
      <c r="S14" s="127" t="s">
        <v>594</v>
      </c>
      <c r="T14" s="128">
        <f>COUNTIF(Metadata!AI:AI,"*Health Outcomes*")</f>
        <v>18</v>
      </c>
      <c r="U14" s="128" t="s">
        <v>705</v>
      </c>
    </row>
    <row r="15" spans="1:21">
      <c r="B15" s="121" t="s">
        <v>1412</v>
      </c>
      <c r="F15" s="121" t="s">
        <v>1413</v>
      </c>
      <c r="J15" s="121" t="s">
        <v>1414</v>
      </c>
      <c r="O15" s="121" t="s">
        <v>1415</v>
      </c>
      <c r="R15" s="121" t="s">
        <v>82</v>
      </c>
      <c r="S15" s="127" t="s">
        <v>1416</v>
      </c>
      <c r="T15" s="128">
        <f>COUNTIF(Metadata!AI:AI,"*UM Facilities*")</f>
        <v>0</v>
      </c>
      <c r="U15" s="128" t="s">
        <v>705</v>
      </c>
    </row>
    <row r="16" spans="1:21">
      <c r="B16" s="121" t="s">
        <v>1417</v>
      </c>
      <c r="F16" s="121" t="s">
        <v>1418</v>
      </c>
      <c r="O16" s="121" t="s">
        <v>1419</v>
      </c>
      <c r="R16" s="121" t="s">
        <v>82</v>
      </c>
      <c r="S16" s="127" t="s">
        <v>117</v>
      </c>
      <c r="T16" s="128">
        <f>COUNTIF(Metadata!AI:AI,"*Census*")</f>
        <v>17</v>
      </c>
      <c r="U16" s="128" t="s">
        <v>93</v>
      </c>
    </row>
    <row r="17" spans="2:21" ht="15.75" customHeight="1">
      <c r="B17" s="121" t="s">
        <v>942</v>
      </c>
      <c r="C17" s="121" t="s">
        <v>1420</v>
      </c>
      <c r="F17" s="121" t="s">
        <v>1421</v>
      </c>
      <c r="J17" s="121" t="s">
        <v>1422</v>
      </c>
      <c r="O17" s="121" t="s">
        <v>1423</v>
      </c>
      <c r="R17" s="121" t="s">
        <v>82</v>
      </c>
      <c r="S17" s="127" t="s">
        <v>942</v>
      </c>
      <c r="T17" s="128">
        <f>COUNTIF(Metadata!AI:AI,"*Trinidad and Tobago Disease Risk*")</f>
        <v>4</v>
      </c>
      <c r="U17" s="128" t="s">
        <v>93</v>
      </c>
    </row>
    <row r="18" spans="2:21" ht="15.75" customHeight="1">
      <c r="B18" s="121" t="s">
        <v>1424</v>
      </c>
      <c r="F18" s="121" t="s">
        <v>1425</v>
      </c>
      <c r="O18" s="121" t="s">
        <v>1426</v>
      </c>
      <c r="R18" s="121" t="s">
        <v>82</v>
      </c>
      <c r="S18" s="127" t="s">
        <v>1427</v>
      </c>
      <c r="T18" s="128">
        <f>COUNTIF(Metadata!AI:AI,"*FSR*")</f>
        <v>1</v>
      </c>
      <c r="U18" s="128" t="s">
        <v>705</v>
      </c>
    </row>
    <row r="19" spans="2:21" ht="15.75" customHeight="1">
      <c r="B19" s="121" t="s">
        <v>1428</v>
      </c>
      <c r="F19" s="121" t="s">
        <v>1429</v>
      </c>
      <c r="J19" s="121" t="s">
        <v>1430</v>
      </c>
      <c r="O19" s="121" t="s">
        <v>1431</v>
      </c>
      <c r="R19" s="121" t="s">
        <v>82</v>
      </c>
      <c r="S19" s="127" t="s">
        <v>1428</v>
      </c>
      <c r="T19" s="128">
        <f>COUNTIF(Metadata!AI:AI,"*Little River Climate Resilience*")</f>
        <v>15</v>
      </c>
      <c r="U19" s="128" t="s">
        <v>705</v>
      </c>
    </row>
    <row r="20" spans="2:21" ht="15.75" customHeight="1">
      <c r="B20" s="121" t="s">
        <v>1052</v>
      </c>
      <c r="F20" s="121" t="s">
        <v>1429</v>
      </c>
      <c r="J20" s="121" t="s">
        <v>1388</v>
      </c>
      <c r="O20" s="121" t="s">
        <v>1432</v>
      </c>
      <c r="R20" s="121" t="s">
        <v>82</v>
      </c>
      <c r="S20" s="127" t="s">
        <v>1052</v>
      </c>
      <c r="T20" s="128">
        <f>COUNTIF(Metadata!AI:AI,"*Miami-Dade Climate Resilience*")</f>
        <v>25</v>
      </c>
      <c r="U20" s="128" t="s">
        <v>93</v>
      </c>
    </row>
    <row r="21" spans="2:21" ht="15.75" customHeight="1">
      <c r="B21" s="121" t="s">
        <v>998</v>
      </c>
      <c r="F21" s="121" t="s">
        <v>1429</v>
      </c>
      <c r="O21" s="121" t="s">
        <v>1433</v>
      </c>
      <c r="R21" s="121" t="s">
        <v>82</v>
      </c>
      <c r="S21" s="127" t="s">
        <v>998</v>
      </c>
      <c r="T21" s="128">
        <f>COUNTIF(Metadata!AI:AI,"*Bogota Disaster Resilience*")</f>
        <v>1</v>
      </c>
      <c r="U21" s="128" t="s">
        <v>705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EA1D-7057-441F-A1F3-9B95221D9E14}">
  <dimension ref="A1:H23"/>
  <sheetViews>
    <sheetView topLeftCell="G1" workbookViewId="0">
      <selection activeCell="I1" sqref="I1:V1048576"/>
    </sheetView>
  </sheetViews>
  <sheetFormatPr defaultRowHeight="15.75"/>
  <cols>
    <col min="1" max="1" width="21.25" customWidth="1"/>
    <col min="2" max="2" width="16.375" customWidth="1"/>
    <col min="3" max="3" width="13.375" customWidth="1"/>
    <col min="4" max="4" width="21.5" customWidth="1"/>
    <col min="5" max="5" width="30.625" customWidth="1"/>
    <col min="6" max="6" width="26.375" customWidth="1"/>
    <col min="7" max="7" width="127.25" customWidth="1"/>
  </cols>
  <sheetData>
    <row r="1" spans="1:8" ht="15.75" customHeight="1">
      <c r="A1" s="3"/>
      <c r="B1" s="3"/>
      <c r="C1" s="3"/>
      <c r="D1" s="3"/>
      <c r="E1" s="3" t="s">
        <v>1136</v>
      </c>
      <c r="F1" s="3" t="s">
        <v>1137</v>
      </c>
      <c r="H1" s="3"/>
    </row>
    <row r="2" spans="1:8" ht="15.75" customHeight="1">
      <c r="A2" s="3"/>
      <c r="B2" s="3"/>
      <c r="C2" s="3"/>
      <c r="D2" s="3"/>
      <c r="E2" s="71" t="s">
        <v>1140</v>
      </c>
      <c r="F2" s="71" t="s">
        <v>1141</v>
      </c>
      <c r="H2" s="3"/>
    </row>
    <row r="3" spans="1:8" ht="18.75">
      <c r="A3" s="54" t="s">
        <v>1142</v>
      </c>
      <c r="B3" s="54" t="s">
        <v>1143</v>
      </c>
      <c r="C3" s="54" t="s">
        <v>1144</v>
      </c>
      <c r="D3" s="54" t="s">
        <v>1145</v>
      </c>
      <c r="E3" s="54" t="s">
        <v>1149</v>
      </c>
      <c r="F3" s="54" t="s">
        <v>1150</v>
      </c>
      <c r="G3" s="54" t="s">
        <v>1158</v>
      </c>
      <c r="H3" s="54" t="s">
        <v>1159</v>
      </c>
    </row>
    <row r="4" spans="1:8">
      <c r="A4" s="3"/>
      <c r="B4" s="62" t="s">
        <v>0</v>
      </c>
      <c r="C4" s="3"/>
      <c r="D4" s="3" t="s">
        <v>1160</v>
      </c>
      <c r="E4" s="3"/>
      <c r="F4" s="3"/>
      <c r="G4" s="3" t="s">
        <v>1163</v>
      </c>
      <c r="H4" s="3"/>
    </row>
    <row r="5" spans="1:8">
      <c r="A5" s="50" t="s">
        <v>1164</v>
      </c>
      <c r="B5" s="50" t="s">
        <v>7</v>
      </c>
      <c r="C5" s="3" t="s">
        <v>1165</v>
      </c>
      <c r="D5" s="3" t="s">
        <v>1166</v>
      </c>
      <c r="E5" s="3" t="s">
        <v>1169</v>
      </c>
      <c r="F5" s="3" t="s">
        <v>1169</v>
      </c>
      <c r="G5" s="3" t="s">
        <v>1173</v>
      </c>
      <c r="H5" s="3"/>
    </row>
    <row r="6" spans="1:8">
      <c r="A6" s="3"/>
      <c r="B6" s="50" t="s">
        <v>8</v>
      </c>
      <c r="C6" s="3" t="s">
        <v>1165</v>
      </c>
      <c r="D6" s="3" t="s">
        <v>1174</v>
      </c>
      <c r="E6" s="3" t="s">
        <v>1176</v>
      </c>
      <c r="F6" s="3" t="s">
        <v>1176</v>
      </c>
      <c r="G6" s="3" t="s">
        <v>1434</v>
      </c>
      <c r="H6" s="3"/>
    </row>
    <row r="7" spans="1:8">
      <c r="A7" s="3"/>
      <c r="B7" s="50" t="s">
        <v>9</v>
      </c>
      <c r="C7" s="3" t="s">
        <v>1165</v>
      </c>
      <c r="D7" s="3" t="s">
        <v>1166</v>
      </c>
      <c r="E7" s="3"/>
      <c r="F7" s="3" t="s">
        <v>1182</v>
      </c>
      <c r="G7" s="3" t="s">
        <v>1184</v>
      </c>
      <c r="H7" s="3"/>
    </row>
    <row r="8" spans="1:8">
      <c r="A8" s="3"/>
      <c r="B8" s="50" t="s">
        <v>10</v>
      </c>
      <c r="C8" s="3" t="s">
        <v>1165</v>
      </c>
      <c r="D8" s="3" t="s">
        <v>1166</v>
      </c>
      <c r="E8" s="3" t="s">
        <v>1182</v>
      </c>
      <c r="F8" s="3" t="s">
        <v>1182</v>
      </c>
      <c r="G8" s="3" t="s">
        <v>1186</v>
      </c>
      <c r="H8" s="3"/>
    </row>
    <row r="9" spans="1:8">
      <c r="A9" s="3"/>
      <c r="B9" s="50" t="s">
        <v>11</v>
      </c>
      <c r="C9" s="3" t="s">
        <v>1165</v>
      </c>
      <c r="D9" s="3" t="s">
        <v>1174</v>
      </c>
      <c r="E9" s="3" t="s">
        <v>1189</v>
      </c>
      <c r="F9" s="3" t="s">
        <v>1189</v>
      </c>
      <c r="G9" s="3" t="s">
        <v>1435</v>
      </c>
      <c r="H9" s="3"/>
    </row>
    <row r="10" spans="1:8">
      <c r="A10" s="3"/>
      <c r="B10" s="50" t="s">
        <v>12</v>
      </c>
      <c r="C10" s="3" t="s">
        <v>1165</v>
      </c>
      <c r="D10" s="3" t="s">
        <v>1166</v>
      </c>
      <c r="E10" s="3"/>
      <c r="F10" s="3" t="s">
        <v>1193</v>
      </c>
      <c r="G10" s="3" t="s">
        <v>1196</v>
      </c>
      <c r="H10" s="3"/>
    </row>
    <row r="11" spans="1:8">
      <c r="A11" s="3"/>
      <c r="B11" s="50" t="s">
        <v>13</v>
      </c>
      <c r="C11" s="3" t="s">
        <v>1165</v>
      </c>
      <c r="D11" s="3" t="s">
        <v>1197</v>
      </c>
      <c r="E11" s="3" t="s">
        <v>1193</v>
      </c>
      <c r="F11" s="3" t="s">
        <v>1198</v>
      </c>
      <c r="G11" s="3" t="s">
        <v>86</v>
      </c>
      <c r="H11" s="3"/>
    </row>
    <row r="12" spans="1:8">
      <c r="A12" s="3"/>
      <c r="B12" s="50" t="s">
        <v>14</v>
      </c>
      <c r="C12" s="3" t="s">
        <v>1165</v>
      </c>
      <c r="D12" s="3" t="s">
        <v>1166</v>
      </c>
      <c r="E12" s="3"/>
      <c r="F12" s="3" t="s">
        <v>1193</v>
      </c>
      <c r="G12" s="3" t="s">
        <v>1201</v>
      </c>
      <c r="H12" s="3"/>
    </row>
    <row r="13" spans="1:8">
      <c r="A13" s="3"/>
      <c r="B13" s="50" t="s">
        <v>15</v>
      </c>
      <c r="C13" s="3" t="s">
        <v>1165</v>
      </c>
      <c r="D13" s="3" t="s">
        <v>1202</v>
      </c>
      <c r="E13" s="3"/>
      <c r="F13" s="3" t="s">
        <v>1203</v>
      </c>
      <c r="G13" s="3" t="s">
        <v>1436</v>
      </c>
      <c r="H13" s="3"/>
    </row>
    <row r="14" spans="1:8">
      <c r="A14" s="3"/>
      <c r="B14" s="50" t="s">
        <v>16</v>
      </c>
      <c r="C14" s="3" t="s">
        <v>1165</v>
      </c>
      <c r="D14" s="3" t="s">
        <v>1174</v>
      </c>
      <c r="E14" s="3"/>
      <c r="F14" s="3" t="s">
        <v>1207</v>
      </c>
      <c r="G14" s="3" t="s">
        <v>1437</v>
      </c>
      <c r="H14" s="3"/>
    </row>
    <row r="15" spans="1:8">
      <c r="A15" s="3"/>
      <c r="B15" s="50" t="s">
        <v>17</v>
      </c>
      <c r="C15" s="3" t="s">
        <v>1165</v>
      </c>
      <c r="D15" s="3" t="s">
        <v>1197</v>
      </c>
      <c r="E15" s="3" t="s">
        <v>1211</v>
      </c>
      <c r="F15" s="3" t="s">
        <v>1211</v>
      </c>
      <c r="G15" s="3" t="s">
        <v>1213</v>
      </c>
      <c r="H15" s="3"/>
    </row>
    <row r="16" spans="1:8">
      <c r="A16" s="3"/>
      <c r="B16" s="50" t="s">
        <v>18</v>
      </c>
      <c r="C16" s="3" t="s">
        <v>1165</v>
      </c>
      <c r="D16" s="3" t="s">
        <v>1214</v>
      </c>
      <c r="E16" s="3" t="s">
        <v>1217</v>
      </c>
      <c r="F16" s="3" t="s">
        <v>1218</v>
      </c>
      <c r="G16" s="3" t="s">
        <v>1222</v>
      </c>
      <c r="H16" s="3"/>
    </row>
    <row r="17" spans="1:8">
      <c r="A17" s="3"/>
      <c r="B17" s="50" t="s">
        <v>19</v>
      </c>
      <c r="C17" s="3" t="s">
        <v>1165</v>
      </c>
      <c r="D17" s="3" t="s">
        <v>1166</v>
      </c>
      <c r="E17" s="3" t="s">
        <v>1224</v>
      </c>
      <c r="F17" s="3" t="s">
        <v>1224</v>
      </c>
      <c r="G17" s="3" t="s">
        <v>1227</v>
      </c>
      <c r="H17" s="3"/>
    </row>
    <row r="18" spans="1:8">
      <c r="A18" s="3"/>
      <c r="B18" s="50" t="s">
        <v>20</v>
      </c>
      <c r="C18" s="3"/>
      <c r="D18" s="3" t="s">
        <v>1166</v>
      </c>
      <c r="E18" s="3"/>
      <c r="F18" s="3" t="s">
        <v>1138</v>
      </c>
      <c r="G18" s="3" t="s">
        <v>1229</v>
      </c>
      <c r="H18" s="3"/>
    </row>
    <row r="19" spans="1:8">
      <c r="A19" s="3"/>
      <c r="B19" s="50" t="s">
        <v>21</v>
      </c>
      <c r="C19" s="3" t="s">
        <v>1165</v>
      </c>
      <c r="D19" s="3" t="s">
        <v>1174</v>
      </c>
      <c r="E19" s="3" t="s">
        <v>1231</v>
      </c>
      <c r="F19" s="3" t="s">
        <v>1231</v>
      </c>
      <c r="G19" s="3" t="s">
        <v>1234</v>
      </c>
      <c r="H19" s="3"/>
    </row>
    <row r="20" spans="1:8">
      <c r="A20" s="72"/>
      <c r="B20" s="84" t="s">
        <v>22</v>
      </c>
      <c r="C20" s="3" t="s">
        <v>1165</v>
      </c>
      <c r="D20" s="69" t="s">
        <v>1197</v>
      </c>
      <c r="E20" s="69" t="s">
        <v>1235</v>
      </c>
      <c r="F20" s="69" t="s">
        <v>1235</v>
      </c>
      <c r="G20" s="69" t="s">
        <v>1238</v>
      </c>
      <c r="H20" s="68"/>
    </row>
    <row r="21" spans="1:8">
      <c r="A21" s="53" t="s">
        <v>1283</v>
      </c>
      <c r="B21" s="53" t="s">
        <v>1371</v>
      </c>
      <c r="C21" t="s">
        <v>1165</v>
      </c>
      <c r="D21" t="s">
        <v>1166</v>
      </c>
      <c r="G21" t="s">
        <v>1438</v>
      </c>
    </row>
    <row r="22" spans="1:8">
      <c r="A22" s="3"/>
      <c r="B22" s="53" t="s">
        <v>1372</v>
      </c>
      <c r="C22" t="s">
        <v>1165</v>
      </c>
      <c r="D22" t="s">
        <v>1160</v>
      </c>
      <c r="G22" t="s">
        <v>1439</v>
      </c>
    </row>
    <row r="23" spans="1:8">
      <c r="A23" s="3"/>
      <c r="B23" s="53" t="s">
        <v>46</v>
      </c>
      <c r="C23" t="s">
        <v>1165</v>
      </c>
      <c r="D23" t="s">
        <v>1197</v>
      </c>
      <c r="G23" t="s">
        <v>1440</v>
      </c>
    </row>
  </sheetData>
  <hyperlinks>
    <hyperlink ref="F2" r:id="rId1" xr:uid="{0C97D0C0-D34A-4F9E-8AB6-47853777A3F9}"/>
    <hyperlink ref="E2" r:id="rId2" xr:uid="{516CE02B-A9AF-4C7B-A7D8-C8BA118149B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C589-240C-41C8-9A89-83FB4AAC5ADB}">
  <dimension ref="A1:E6"/>
  <sheetViews>
    <sheetView workbookViewId="0">
      <pane xSplit="1" ySplit="1" topLeftCell="B3" activePane="bottomRight" state="frozen"/>
      <selection pane="bottomRight" activeCell="B3" sqref="B3"/>
      <selection pane="bottomLeft"/>
      <selection pane="topRight"/>
    </sheetView>
  </sheetViews>
  <sheetFormatPr defaultColWidth="8.875" defaultRowHeight="15.75" customHeight="1"/>
  <cols>
    <col min="1" max="2" width="20.625" customWidth="1"/>
    <col min="3" max="3" width="19.125" customWidth="1"/>
    <col min="4" max="4" width="23" customWidth="1"/>
    <col min="5" max="5" width="119.875" customWidth="1"/>
  </cols>
  <sheetData>
    <row r="1" spans="1:5" ht="15.95">
      <c r="A1" s="78" t="s">
        <v>1441</v>
      </c>
      <c r="B1" s="78" t="s">
        <v>1442</v>
      </c>
      <c r="C1" s="78" t="s">
        <v>51</v>
      </c>
      <c r="D1" s="78" t="s">
        <v>1443</v>
      </c>
      <c r="E1" s="78" t="s">
        <v>1444</v>
      </c>
    </row>
    <row r="2" spans="1:5" ht="108.75" customHeight="1">
      <c r="A2" s="74" t="s">
        <v>528</v>
      </c>
      <c r="B2" s="74" t="s">
        <v>1445</v>
      </c>
      <c r="C2" s="76" t="s">
        <v>1446</v>
      </c>
      <c r="D2" s="74" t="s">
        <v>1447</v>
      </c>
      <c r="E2" s="77" t="s">
        <v>1448</v>
      </c>
    </row>
    <row r="3" spans="1:5" ht="106.5" customHeight="1">
      <c r="A3" s="74" t="s">
        <v>343</v>
      </c>
      <c r="B3" s="74" t="s">
        <v>1445</v>
      </c>
      <c r="C3" s="76" t="s">
        <v>1449</v>
      </c>
      <c r="D3" s="76" t="s">
        <v>1450</v>
      </c>
      <c r="E3" s="77" t="s">
        <v>1451</v>
      </c>
    </row>
    <row r="4" spans="1:5" ht="109.5" customHeight="1">
      <c r="A4" s="74" t="s">
        <v>237</v>
      </c>
      <c r="B4" s="74" t="s">
        <v>1445</v>
      </c>
      <c r="C4" s="76" t="s">
        <v>1446</v>
      </c>
      <c r="D4" s="76" t="s">
        <v>1452</v>
      </c>
      <c r="E4" s="77" t="s">
        <v>1453</v>
      </c>
    </row>
    <row r="5" spans="1:5" ht="409.6">
      <c r="A5" s="74" t="s">
        <v>135</v>
      </c>
      <c r="B5" s="74" t="s">
        <v>1445</v>
      </c>
      <c r="C5" s="76" t="s">
        <v>1454</v>
      </c>
      <c r="D5" s="76" t="s">
        <v>1455</v>
      </c>
      <c r="E5" s="77" t="s">
        <v>1456</v>
      </c>
    </row>
    <row r="6" spans="1:5" ht="48">
      <c r="A6" s="74" t="s">
        <v>1457</v>
      </c>
      <c r="B6" s="74" t="s">
        <v>1445</v>
      </c>
      <c r="C6" s="76" t="s">
        <v>1458</v>
      </c>
      <c r="D6" s="74" t="s">
        <v>1459</v>
      </c>
      <c r="E6" s="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422D2-94F6-C045-B24D-7247E8739D6C}">
  <dimension ref="A1:H10"/>
  <sheetViews>
    <sheetView workbookViewId="0">
      <pane xSplit="1" ySplit="1" topLeftCell="B2" activePane="bottomRight" state="frozen"/>
      <selection pane="bottomRight" activeCell="G13" sqref="G13"/>
      <selection pane="bottomLeft"/>
      <selection pane="topRight"/>
    </sheetView>
  </sheetViews>
  <sheetFormatPr defaultColWidth="11" defaultRowHeight="39.950000000000003" customHeight="1"/>
  <cols>
    <col min="1" max="1" width="40" customWidth="1"/>
    <col min="2" max="2" width="32.875" customWidth="1"/>
    <col min="3" max="3" width="32.875" style="1" customWidth="1"/>
    <col min="4" max="4" width="32.625" customWidth="1"/>
    <col min="5" max="5" width="32.875" customWidth="1"/>
    <col min="6" max="7" width="36.625" customWidth="1"/>
    <col min="8" max="8" width="108.625" customWidth="1"/>
    <col min="9" max="9" width="33.125" customWidth="1"/>
  </cols>
  <sheetData>
    <row r="1" spans="1:8" s="103" customFormat="1" ht="15">
      <c r="A1" s="103" t="s">
        <v>1460</v>
      </c>
      <c r="B1" s="103" t="s">
        <v>1461</v>
      </c>
      <c r="C1" s="104" t="s">
        <v>1462</v>
      </c>
      <c r="D1" s="103" t="s">
        <v>19</v>
      </c>
      <c r="E1" s="103" t="s">
        <v>1463</v>
      </c>
      <c r="F1" s="103" t="s">
        <v>1464</v>
      </c>
      <c r="G1" s="103" t="s">
        <v>1465</v>
      </c>
      <c r="H1" s="103" t="s">
        <v>6</v>
      </c>
    </row>
    <row r="2" spans="1:8" s="101" customFormat="1" ht="60">
      <c r="A2" s="100" t="s">
        <v>1466</v>
      </c>
      <c r="B2" s="101" t="s">
        <v>1467</v>
      </c>
      <c r="C2" s="101" t="s">
        <v>1468</v>
      </c>
      <c r="D2" s="101" t="s">
        <v>1469</v>
      </c>
      <c r="F2" s="102" t="s">
        <v>1470</v>
      </c>
      <c r="H2" s="101" t="s">
        <v>1471</v>
      </c>
    </row>
    <row r="3" spans="1:8" s="101" customFormat="1" ht="60">
      <c r="A3" s="100" t="s">
        <v>1466</v>
      </c>
      <c r="B3" s="101" t="s">
        <v>1472</v>
      </c>
      <c r="C3" s="101" t="s">
        <v>1468</v>
      </c>
      <c r="D3" s="101" t="s">
        <v>1473</v>
      </c>
      <c r="F3" s="102" t="s">
        <v>1470</v>
      </c>
      <c r="H3" s="101" t="s">
        <v>1471</v>
      </c>
    </row>
    <row r="4" spans="1:8" s="108" customFormat="1" ht="75">
      <c r="A4" s="107" t="s">
        <v>1466</v>
      </c>
      <c r="B4" s="108" t="s">
        <v>1474</v>
      </c>
      <c r="C4" s="108" t="s">
        <v>1468</v>
      </c>
      <c r="F4" s="109" t="s">
        <v>1475</v>
      </c>
      <c r="H4" s="108" t="s">
        <v>1476</v>
      </c>
    </row>
    <row r="5" spans="1:8" ht="39.950000000000003" customHeight="1">
      <c r="A5" s="105" t="s">
        <v>1477</v>
      </c>
      <c r="B5" s="101" t="s">
        <v>1478</v>
      </c>
      <c r="C5" s="101" t="s">
        <v>1468</v>
      </c>
      <c r="D5" s="102" t="s">
        <v>1479</v>
      </c>
      <c r="E5" s="101" t="s">
        <v>1480</v>
      </c>
      <c r="F5" s="102" t="s">
        <v>1481</v>
      </c>
      <c r="G5" s="101"/>
      <c r="H5" s="101" t="s">
        <v>1471</v>
      </c>
    </row>
    <row r="6" spans="1:8" ht="39.950000000000003" customHeight="1">
      <c r="A6" s="105" t="s">
        <v>1477</v>
      </c>
      <c r="B6" s="101" t="s">
        <v>1482</v>
      </c>
      <c r="C6" s="101" t="s">
        <v>1468</v>
      </c>
      <c r="D6" s="101" t="s">
        <v>1483</v>
      </c>
      <c r="E6" s="101" t="s">
        <v>1484</v>
      </c>
      <c r="F6" s="102" t="s">
        <v>1481</v>
      </c>
      <c r="G6" s="101"/>
      <c r="H6" s="101" t="s">
        <v>1471</v>
      </c>
    </row>
    <row r="7" spans="1:8" ht="39.950000000000003" customHeight="1">
      <c r="A7" s="106" t="s">
        <v>1485</v>
      </c>
      <c r="B7" s="101" t="s">
        <v>1486</v>
      </c>
      <c r="C7" s="101" t="s">
        <v>1487</v>
      </c>
      <c r="D7" s="101" t="s">
        <v>1488</v>
      </c>
      <c r="E7" s="101" t="s">
        <v>1484</v>
      </c>
      <c r="F7" s="102" t="s">
        <v>1481</v>
      </c>
      <c r="G7" s="101"/>
      <c r="H7" s="101" t="s">
        <v>1471</v>
      </c>
    </row>
    <row r="8" spans="1:8" ht="39.950000000000003" customHeight="1">
      <c r="A8" s="106" t="s">
        <v>1485</v>
      </c>
      <c r="B8" s="101" t="s">
        <v>1489</v>
      </c>
      <c r="C8" s="101" t="s">
        <v>1487</v>
      </c>
      <c r="D8" s="101" t="s">
        <v>1490</v>
      </c>
      <c r="E8" s="101" t="s">
        <v>1484</v>
      </c>
      <c r="F8" s="102" t="s">
        <v>1481</v>
      </c>
      <c r="G8" s="101"/>
      <c r="H8" s="101" t="s">
        <v>1471</v>
      </c>
    </row>
    <row r="9" spans="1:8" ht="39.950000000000003" customHeight="1">
      <c r="A9" s="106" t="s">
        <v>1485</v>
      </c>
      <c r="B9" s="101" t="s">
        <v>1491</v>
      </c>
      <c r="C9" s="101" t="s">
        <v>1492</v>
      </c>
      <c r="D9" s="101" t="s">
        <v>1493</v>
      </c>
      <c r="E9" s="101"/>
      <c r="F9" s="102" t="s">
        <v>1494</v>
      </c>
      <c r="G9" s="101"/>
      <c r="H9" t="s">
        <v>1495</v>
      </c>
    </row>
    <row r="10" spans="1:8" s="78" customFormat="1" ht="39.950000000000003" customHeight="1">
      <c r="A10" s="110" t="s">
        <v>1485</v>
      </c>
      <c r="B10" s="108" t="s">
        <v>1496</v>
      </c>
      <c r="C10" s="108" t="s">
        <v>1497</v>
      </c>
      <c r="D10" s="108" t="s">
        <v>1498</v>
      </c>
      <c r="E10" s="108"/>
      <c r="F10" s="109" t="s">
        <v>1494</v>
      </c>
      <c r="G10" s="108"/>
      <c r="H10" s="78" t="s">
        <v>1499</v>
      </c>
    </row>
  </sheetData>
  <phoneticPr fontId="4" type="noConversion"/>
  <hyperlinks>
    <hyperlink ref="F2" r:id="rId1" display="https://www.mrlc.gov/data/nlcd-2016-usfs-tree-canopy-cover-conus" xr:uid="{FAFD96AD-6804-4E8F-8165-29CF060ED06A}"/>
    <hyperlink ref="F3" r:id="rId2" display="https://www.mrlc.gov/data/nlcd-imperviousness-conus-all-years" xr:uid="{8BF04986-0DA5-4156-B276-2C3DC448DD4F}"/>
    <hyperlink ref="F4" r:id="rId3" display="https://scholarship.miami.edu/esploro/outputs/991031655220702976" xr:uid="{0FD43722-6C19-437E-B97A-51385C4676F4}"/>
    <hyperlink ref="C1" r:id="rId4" xr:uid="{47E3AEEE-3B55-44AE-8B45-B966A7D8E1C2}"/>
    <hyperlink ref="D5" r:id="rId5" xr:uid="{3D7B9A4A-5BD1-4B4A-BC6F-325BE078CA6D}"/>
    <hyperlink ref="F5" r:id="rId6" xr:uid="{D935F0A2-8C1B-4DC3-9921-3D4D184EF80F}"/>
    <hyperlink ref="F6" r:id="rId7" xr:uid="{BADFAA25-C6F0-43BA-83B5-22BD7D5E9D7A}"/>
    <hyperlink ref="F7" r:id="rId8" xr:uid="{F311E317-519E-4E36-8448-1EDA077AA880}"/>
    <hyperlink ref="F8" r:id="rId9" xr:uid="{0DA9C1AB-827F-4725-A86A-6A2D8C78C97F}"/>
    <hyperlink ref="F9" r:id="rId10" xr:uid="{0F0A2F54-3DB7-4BFF-8C2C-DFB9EE38D554}"/>
    <hyperlink ref="F10" r:id="rId11" xr:uid="{7A6000DD-1F07-4277-8BDE-A23707FA46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Walenta</dc:creator>
  <cp:keywords/>
  <dc:description/>
  <cp:lastModifiedBy>Timothy Norris</cp:lastModifiedBy>
  <cp:revision/>
  <dcterms:created xsi:type="dcterms:W3CDTF">2022-01-26T01:05:53Z</dcterms:created>
  <dcterms:modified xsi:type="dcterms:W3CDTF">2024-03-28T16:11:51Z</dcterms:modified>
  <cp:category/>
  <cp:contentStatus/>
</cp:coreProperties>
</file>