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B9" i="1"/>
  <c r="B25" i="1" l="1"/>
  <c r="D18" i="1"/>
  <c r="B24" i="1"/>
  <c r="B23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B21" i="1"/>
  <c r="B18" i="1"/>
  <c r="B16" i="1"/>
  <c r="B14" i="1"/>
  <c r="B13" i="1"/>
  <c r="B12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B19" i="1" l="1"/>
  <c r="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C7" i="1"/>
  <c r="D7" i="1"/>
  <c r="E7" i="1"/>
  <c r="F7" i="1"/>
  <c r="G7" i="1"/>
  <c r="H7" i="1"/>
  <c r="I7" i="1"/>
  <c r="J7" i="1"/>
  <c r="K7" i="1"/>
  <c r="L7" i="1"/>
  <c r="M7" i="1"/>
  <c r="N7" i="1"/>
  <c r="B2" i="1"/>
  <c r="C6" i="1" l="1"/>
  <c r="D6" i="1"/>
  <c r="E6" i="1"/>
  <c r="F6" i="1"/>
  <c r="G6" i="1"/>
  <c r="H6" i="1"/>
  <c r="I6" i="1"/>
  <c r="J6" i="1"/>
  <c r="K6" i="1"/>
  <c r="L6" i="1"/>
  <c r="M6" i="1"/>
  <c r="N6" i="1"/>
  <c r="B6" i="1"/>
  <c r="N4" i="1"/>
  <c r="M4" i="1"/>
  <c r="L4" i="1"/>
  <c r="K4" i="1"/>
  <c r="J4" i="1"/>
  <c r="J5" i="1" s="1"/>
  <c r="I4" i="1"/>
  <c r="H4" i="1"/>
  <c r="G4" i="1"/>
  <c r="F4" i="1"/>
  <c r="E4" i="1"/>
  <c r="D4" i="1"/>
  <c r="C4" i="1"/>
  <c r="B4" i="1"/>
  <c r="B5" i="1" s="1"/>
  <c r="J3" i="1"/>
  <c r="N3" i="1"/>
  <c r="N2" i="1"/>
  <c r="M2" i="1"/>
  <c r="L2" i="1"/>
  <c r="K2" i="1"/>
  <c r="J2" i="1"/>
  <c r="I2" i="1"/>
  <c r="H2" i="1"/>
  <c r="G2" i="1"/>
  <c r="F2" i="1"/>
  <c r="E2" i="1"/>
  <c r="D2" i="1"/>
  <c r="C2" i="1"/>
  <c r="N1" i="1"/>
  <c r="M1" i="1"/>
  <c r="M3" i="1" s="1"/>
  <c r="M5" i="1" s="1"/>
  <c r="L1" i="1"/>
  <c r="K1" i="1"/>
  <c r="J1" i="1"/>
  <c r="I1" i="1"/>
  <c r="I3" i="1" s="1"/>
  <c r="H1" i="1"/>
  <c r="G1" i="1"/>
  <c r="F1" i="1"/>
  <c r="F3" i="1" s="1"/>
  <c r="E1" i="1"/>
  <c r="E3" i="1" s="1"/>
  <c r="D1" i="1"/>
  <c r="D3" i="1" s="1"/>
  <c r="C1" i="1"/>
  <c r="B1" i="1"/>
  <c r="B3" i="1" s="1"/>
  <c r="N5" i="1" l="1"/>
  <c r="I5" i="1"/>
  <c r="F5" i="1"/>
  <c r="E5" i="1"/>
  <c r="D5" i="1"/>
  <c r="H3" i="1"/>
  <c r="H5" i="1" s="1"/>
  <c r="L3" i="1"/>
  <c r="L5" i="1" s="1"/>
  <c r="C3" i="1"/>
  <c r="C5" i="1" s="1"/>
  <c r="G3" i="1"/>
  <c r="G5" i="1" s="1"/>
  <c r="K3" i="1"/>
  <c r="K5" i="1" s="1"/>
</calcChain>
</file>

<file path=xl/sharedStrings.xml><?xml version="1.0" encoding="utf-8"?>
<sst xmlns="http://schemas.openxmlformats.org/spreadsheetml/2006/main" count="22" uniqueCount="21">
  <si>
    <t>T</t>
  </si>
  <si>
    <t>delta U</t>
  </si>
  <si>
    <t>tau</t>
  </si>
  <si>
    <t>tau^2-tau^2_0</t>
  </si>
  <si>
    <t>1/tau^2-tau^2_0</t>
  </si>
  <si>
    <t>delta T</t>
  </si>
  <si>
    <t>delta (1/tau^2-tau^2_0)</t>
  </si>
  <si>
    <t>delta (tau^2-tau^2_0)</t>
  </si>
  <si>
    <t>xy</t>
  </si>
  <si>
    <t>&lt;xy&gt;</t>
  </si>
  <si>
    <t>&lt;x&gt;</t>
  </si>
  <si>
    <t>&lt;y&gt;</t>
  </si>
  <si>
    <t>x^2</t>
  </si>
  <si>
    <t>&lt;x^2&gt;</t>
  </si>
  <si>
    <t>b</t>
  </si>
  <si>
    <t>a</t>
  </si>
  <si>
    <t>y^2</t>
  </si>
  <si>
    <t>&lt;Y^2&gt;</t>
  </si>
  <si>
    <t>sigma b</t>
  </si>
  <si>
    <t>sigma 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</si>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</sst>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I10" sqref="I10"/>
    </sheetView>
  </sheetViews>
  <sheetFormatPr defaultRowHeight="15" x14ac:dyDescent="0.25"/>
  <cols>
    <col min="1" max="1" width="25.28515625" customWidth="1"/>
    <col min="2" max="2" width="12" bestFit="1" customWidth="1"/>
  </cols>
  <sheetData>
    <row r="1" spans="1:16" x14ac:dyDescent="0.25">
      <c r="A1" t="s">
        <v>0</v>
      </c>
      <c r="B1">
        <f>16</f>
        <v>16</v>
      </c>
      <c r="C1">
        <f>18.1</f>
        <v>18.100000000000001</v>
      </c>
      <c r="D1">
        <f>20.1</f>
        <v>20.100000000000001</v>
      </c>
      <c r="E1">
        <f>22.1</f>
        <v>22.1</v>
      </c>
      <c r="F1">
        <f>24.1</f>
        <v>24.1</v>
      </c>
      <c r="G1">
        <f>26.06</f>
        <v>26.06</v>
      </c>
      <c r="H1">
        <f>28.05</f>
        <v>28.05</v>
      </c>
      <c r="I1">
        <f>30.05</f>
        <v>30.05</v>
      </c>
      <c r="J1">
        <f>32</f>
        <v>32</v>
      </c>
      <c r="K1">
        <f>34</f>
        <v>34</v>
      </c>
      <c r="L1">
        <f>36</f>
        <v>36</v>
      </c>
      <c r="M1">
        <f>38</f>
        <v>38</v>
      </c>
      <c r="N1">
        <f>40</f>
        <v>40</v>
      </c>
    </row>
    <row r="2" spans="1:16" x14ac:dyDescent="0.25">
      <c r="A2" t="s">
        <v>1</v>
      </c>
      <c r="B2">
        <f>0</f>
        <v>0</v>
      </c>
      <c r="C2">
        <f>-0.02</f>
        <v>-0.02</v>
      </c>
      <c r="D2">
        <f>-0.02</f>
        <v>-0.02</v>
      </c>
      <c r="E2">
        <f>-0.02</f>
        <v>-0.02</v>
      </c>
      <c r="F2">
        <f>-0.013</f>
        <v>-1.2999999999999999E-2</v>
      </c>
      <c r="G2">
        <f>-0.015</f>
        <v>-1.4999999999999999E-2</v>
      </c>
      <c r="H2">
        <f>-0.018</f>
        <v>-1.7999999999999999E-2</v>
      </c>
      <c r="I2">
        <f>-0.016</f>
        <v>-1.6E-2</v>
      </c>
      <c r="J2">
        <f>-0.015</f>
        <v>-1.4999999999999999E-2</v>
      </c>
      <c r="K2">
        <f>0.01</f>
        <v>0.01</v>
      </c>
      <c r="L2">
        <f>0</f>
        <v>0</v>
      </c>
      <c r="M2">
        <f>0.01</f>
        <v>0.01</v>
      </c>
      <c r="N2">
        <f>0.01</f>
        <v>0.01</v>
      </c>
    </row>
    <row r="3" spans="1:16" x14ac:dyDescent="0.25">
      <c r="A3" t="s">
        <v>0</v>
      </c>
      <c r="B3">
        <f>B1+24*B2</f>
        <v>16</v>
      </c>
      <c r="C3">
        <f t="shared" ref="C3:N3" si="0">C1+24*C2</f>
        <v>17.62</v>
      </c>
      <c r="D3">
        <f t="shared" si="0"/>
        <v>19.62</v>
      </c>
      <c r="E3">
        <f t="shared" si="0"/>
        <v>21.62</v>
      </c>
      <c r="F3">
        <f t="shared" si="0"/>
        <v>23.788</v>
      </c>
      <c r="G3">
        <f t="shared" si="0"/>
        <v>25.7</v>
      </c>
      <c r="H3">
        <f t="shared" si="0"/>
        <v>27.618000000000002</v>
      </c>
      <c r="I3">
        <f t="shared" si="0"/>
        <v>29.666</v>
      </c>
      <c r="J3">
        <f t="shared" si="0"/>
        <v>31.64</v>
      </c>
      <c r="K3">
        <f t="shared" si="0"/>
        <v>34.24</v>
      </c>
      <c r="L3">
        <f t="shared" si="0"/>
        <v>36</v>
      </c>
      <c r="M3">
        <f t="shared" si="0"/>
        <v>38.24</v>
      </c>
      <c r="N3">
        <f t="shared" si="0"/>
        <v>40.24</v>
      </c>
    </row>
    <row r="4" spans="1:16" x14ac:dyDescent="0.25">
      <c r="A4" t="s">
        <v>2</v>
      </c>
      <c r="B4">
        <f>7.88</f>
        <v>7.88</v>
      </c>
      <c r="C4">
        <f>7.77</f>
        <v>7.77</v>
      </c>
      <c r="D4">
        <f>7.59</f>
        <v>7.59</v>
      </c>
      <c r="E4">
        <f>7.39</f>
        <v>7.39</v>
      </c>
      <c r="F4">
        <f>7.21</f>
        <v>7.21</v>
      </c>
      <c r="G4">
        <f>7.13</f>
        <v>7.13</v>
      </c>
      <c r="H4">
        <f>7.09</f>
        <v>7.09</v>
      </c>
      <c r="I4">
        <f>7.06</f>
        <v>7.06</v>
      </c>
      <c r="J4">
        <f>7.04</f>
        <v>7.04</v>
      </c>
      <c r="K4">
        <f>7.03</f>
        <v>7.03</v>
      </c>
      <c r="L4">
        <f>7.018</f>
        <v>7.0179999999999998</v>
      </c>
      <c r="M4">
        <f>7.009</f>
        <v>7.0090000000000003</v>
      </c>
      <c r="N4">
        <f>7.003</f>
        <v>7.0030000000000001</v>
      </c>
    </row>
    <row r="5" spans="1:16" x14ac:dyDescent="0.25">
      <c r="A5" t="s">
        <v>3</v>
      </c>
      <c r="B5">
        <f t="shared" ref="B5:N5" si="1">B4*B4-6.95636*6.95636</f>
        <v>13.703455550400001</v>
      </c>
      <c r="C5">
        <f t="shared" si="1"/>
        <v>11.981955550399995</v>
      </c>
      <c r="D5">
        <f t="shared" si="1"/>
        <v>9.2171555504000011</v>
      </c>
      <c r="E5">
        <f t="shared" si="1"/>
        <v>6.2211555503999989</v>
      </c>
      <c r="F5">
        <f t="shared" si="1"/>
        <v>3.5931555503999988</v>
      </c>
      <c r="G5">
        <f t="shared" si="1"/>
        <v>2.4459555504000008</v>
      </c>
      <c r="H5">
        <f t="shared" si="1"/>
        <v>1.8771555503999977</v>
      </c>
      <c r="I5">
        <f t="shared" si="1"/>
        <v>1.4526555503999958</v>
      </c>
      <c r="J5">
        <f t="shared" si="1"/>
        <v>1.1706555503999994</v>
      </c>
      <c r="K5">
        <f t="shared" si="1"/>
        <v>1.029955550400004</v>
      </c>
      <c r="L5">
        <f t="shared" si="1"/>
        <v>0.86137955039999525</v>
      </c>
      <c r="M5">
        <f t="shared" si="1"/>
        <v>0.73513655040000714</v>
      </c>
      <c r="N5">
        <f t="shared" si="1"/>
        <v>0.651064550400001</v>
      </c>
    </row>
    <row r="6" spans="1:16" x14ac:dyDescent="0.25">
      <c r="A6" t="s">
        <v>4</v>
      </c>
      <c r="B6">
        <f>1/B5</f>
        <v>7.297429442683967E-2</v>
      </c>
      <c r="C6">
        <f t="shared" ref="C6:N6" si="2">1/C5</f>
        <v>8.345883072205329E-2</v>
      </c>
      <c r="D6">
        <f t="shared" si="2"/>
        <v>0.10849334098051568</v>
      </c>
      <c r="E6">
        <f t="shared" si="2"/>
        <v>0.16074184159174471</v>
      </c>
      <c r="F6">
        <f t="shared" si="2"/>
        <v>0.27830690488439264</v>
      </c>
      <c r="G6">
        <f t="shared" si="2"/>
        <v>0.40883817362767055</v>
      </c>
      <c r="H6">
        <f t="shared" si="2"/>
        <v>0.53272090306363418</v>
      </c>
      <c r="I6">
        <f t="shared" si="2"/>
        <v>0.68839443715658888</v>
      </c>
      <c r="J6">
        <f t="shared" si="2"/>
        <v>0.85422223442097178</v>
      </c>
      <c r="K6">
        <f t="shared" si="2"/>
        <v>0.97091568622707058</v>
      </c>
      <c r="L6">
        <f t="shared" si="2"/>
        <v>1.1609284194588021</v>
      </c>
      <c r="M6">
        <f t="shared" si="2"/>
        <v>1.360291498845859</v>
      </c>
      <c r="N6">
        <f t="shared" si="2"/>
        <v>1.5359460123971118</v>
      </c>
    </row>
    <row r="7" spans="1:16" x14ac:dyDescent="0.25">
      <c r="A7" t="s">
        <v>6</v>
      </c>
      <c r="B7">
        <f>2*(0.001/B4)*B6</f>
        <v>1.8521394524578596E-5</v>
      </c>
      <c r="C7">
        <f t="shared" ref="C7:N7" si="3">2*(0.001/C4)*C6</f>
        <v>2.1482324510181031E-5</v>
      </c>
      <c r="D7">
        <f t="shared" si="3"/>
        <v>2.8588495647039709E-5</v>
      </c>
      <c r="E7">
        <f t="shared" si="3"/>
        <v>4.3502528170972857E-5</v>
      </c>
      <c r="F7">
        <f t="shared" si="3"/>
        <v>7.7200251008153301E-5</v>
      </c>
      <c r="G7">
        <f t="shared" si="3"/>
        <v>1.1468111462206749E-4</v>
      </c>
      <c r="H7">
        <f t="shared" si="3"/>
        <v>1.5027387956661052E-4</v>
      </c>
      <c r="I7">
        <f t="shared" si="3"/>
        <v>1.9501258842962861E-4</v>
      </c>
      <c r="J7">
        <f t="shared" si="3"/>
        <v>2.4267677114232151E-4</v>
      </c>
      <c r="K7">
        <f t="shared" si="3"/>
        <v>2.7622067886972132E-4</v>
      </c>
      <c r="L7">
        <f t="shared" si="3"/>
        <v>3.3084309474460023E-4</v>
      </c>
      <c r="M7">
        <f t="shared" si="3"/>
        <v>3.8815565668308145E-4</v>
      </c>
      <c r="N7">
        <f t="shared" si="3"/>
        <v>4.3865372337487124E-4</v>
      </c>
    </row>
    <row r="8" spans="1:16" x14ac:dyDescent="0.25">
      <c r="A8" t="s">
        <v>7</v>
      </c>
      <c r="B8">
        <f>2*(0.001/B4)*B5</f>
        <v>3.4780344036548227E-3</v>
      </c>
      <c r="C8">
        <f t="shared" ref="C8:N8" si="4">2*(0.001/C4)*C5</f>
        <v>3.0841584428314018E-3</v>
      </c>
      <c r="D8">
        <f t="shared" si="4"/>
        <v>2.428762990882741E-3</v>
      </c>
      <c r="E8">
        <f t="shared" si="4"/>
        <v>1.6836686198646819E-3</v>
      </c>
      <c r="F8">
        <f t="shared" si="4"/>
        <v>9.9671443839112299E-4</v>
      </c>
      <c r="G8">
        <f t="shared" si="4"/>
        <v>6.8610253868162715E-4</v>
      </c>
      <c r="H8">
        <f t="shared" si="4"/>
        <v>5.2952201703808128E-4</v>
      </c>
      <c r="I8">
        <f t="shared" si="4"/>
        <v>4.1151715308781757E-4</v>
      </c>
      <c r="J8">
        <f t="shared" si="4"/>
        <v>3.3257259954545435E-4</v>
      </c>
      <c r="K8">
        <f t="shared" si="4"/>
        <v>2.930172262873411E-4</v>
      </c>
      <c r="L8">
        <f t="shared" si="4"/>
        <v>2.4547721584496871E-4</v>
      </c>
      <c r="M8">
        <f t="shared" si="4"/>
        <v>2.0976931100014472E-4</v>
      </c>
      <c r="N8">
        <f t="shared" si="4"/>
        <v>1.8593875493360017E-4</v>
      </c>
    </row>
    <row r="9" spans="1:16" x14ac:dyDescent="0.25">
      <c r="A9" t="s">
        <v>5</v>
      </c>
      <c r="B9">
        <f>SQRT((24*0.012)^2+0.01^2)</f>
        <v>0.28817355881482259</v>
      </c>
      <c r="C9">
        <f t="shared" ref="C9:N9" si="5">SQRT((24*0.012)^2+0.01^2)</f>
        <v>0.28817355881482259</v>
      </c>
      <c r="D9">
        <f t="shared" si="5"/>
        <v>0.28817355881482259</v>
      </c>
      <c r="E9">
        <f t="shared" si="5"/>
        <v>0.28817355881482259</v>
      </c>
      <c r="F9">
        <f t="shared" si="5"/>
        <v>0.28817355881482259</v>
      </c>
      <c r="G9">
        <f t="shared" si="5"/>
        <v>0.28817355881482259</v>
      </c>
      <c r="H9">
        <f t="shared" si="5"/>
        <v>0.28817355881482259</v>
      </c>
      <c r="I9">
        <f t="shared" si="5"/>
        <v>0.28817355881482259</v>
      </c>
      <c r="J9">
        <f t="shared" si="5"/>
        <v>0.28817355881482259</v>
      </c>
      <c r="K9">
        <f t="shared" si="5"/>
        <v>0.28817355881482259</v>
      </c>
      <c r="L9">
        <f t="shared" si="5"/>
        <v>0.28817355881482259</v>
      </c>
      <c r="M9">
        <f t="shared" si="5"/>
        <v>0.28817355881482259</v>
      </c>
      <c r="N9">
        <f t="shared" si="5"/>
        <v>0.28817355881482259</v>
      </c>
    </row>
    <row r="11" spans="1:16" x14ac:dyDescent="0.25">
      <c r="A11" t="s">
        <v>8</v>
      </c>
      <c r="B11">
        <f>B3*B6</f>
        <v>1.1675887108294347</v>
      </c>
      <c r="C11">
        <f t="shared" ref="C11:N11" si="6">C3*C6</f>
        <v>1.470544597322579</v>
      </c>
      <c r="D11">
        <f t="shared" si="6"/>
        <v>2.1286393500377176</v>
      </c>
      <c r="E11">
        <f t="shared" si="6"/>
        <v>3.4752386152135206</v>
      </c>
      <c r="F11">
        <f t="shared" si="6"/>
        <v>6.6203646533899319</v>
      </c>
      <c r="G11">
        <f t="shared" si="6"/>
        <v>10.507141062231133</v>
      </c>
      <c r="H11">
        <f t="shared" si="6"/>
        <v>14.712685900811449</v>
      </c>
      <c r="I11">
        <f t="shared" si="6"/>
        <v>20.421909372687367</v>
      </c>
      <c r="J11">
        <f t="shared" si="6"/>
        <v>27.027591497079548</v>
      </c>
      <c r="K11">
        <f t="shared" si="6"/>
        <v>33.244153096414898</v>
      </c>
      <c r="L11">
        <f t="shared" si="6"/>
        <v>41.793423100516875</v>
      </c>
      <c r="M11">
        <f t="shared" si="6"/>
        <v>52.017546915865651</v>
      </c>
      <c r="N11">
        <f t="shared" si="6"/>
        <v>61.806467538859785</v>
      </c>
    </row>
    <row r="12" spans="1:16" x14ac:dyDescent="0.25">
      <c r="A12" t="s">
        <v>9</v>
      </c>
      <c r="B12">
        <f>SUM(E11:N11)/10</f>
        <v>27.162652175307016</v>
      </c>
    </row>
    <row r="13" spans="1:16" x14ac:dyDescent="0.25">
      <c r="A13" t="s">
        <v>10</v>
      </c>
      <c r="B13">
        <f>SUM(E3:N3)/10</f>
        <v>30.8752</v>
      </c>
    </row>
    <row r="14" spans="1:16" x14ac:dyDescent="0.25">
      <c r="A14" t="s">
        <v>11</v>
      </c>
      <c r="B14">
        <f>SUM(E6:N6)/10</f>
        <v>0.79513061116738459</v>
      </c>
      <c r="P14" s="1"/>
    </row>
    <row r="15" spans="1:16" x14ac:dyDescent="0.25">
      <c r="A15" t="s">
        <v>12</v>
      </c>
      <c r="B15">
        <f>B3*B3</f>
        <v>256</v>
      </c>
      <c r="C15">
        <f t="shared" ref="C15:N15" si="7">C3*C3</f>
        <v>310.46440000000001</v>
      </c>
      <c r="D15">
        <f t="shared" si="7"/>
        <v>384.94440000000003</v>
      </c>
      <c r="E15">
        <f t="shared" si="7"/>
        <v>467.42440000000005</v>
      </c>
      <c r="F15">
        <f t="shared" si="7"/>
        <v>565.86894400000006</v>
      </c>
      <c r="G15">
        <f t="shared" si="7"/>
        <v>660.49</v>
      </c>
      <c r="H15">
        <f t="shared" si="7"/>
        <v>762.7539240000001</v>
      </c>
      <c r="I15">
        <f t="shared" si="7"/>
        <v>880.07155599999999</v>
      </c>
      <c r="J15">
        <f t="shared" si="7"/>
        <v>1001.0896</v>
      </c>
      <c r="K15">
        <f t="shared" si="7"/>
        <v>1172.3776</v>
      </c>
      <c r="L15">
        <f t="shared" si="7"/>
        <v>1296</v>
      </c>
      <c r="M15">
        <f t="shared" si="7"/>
        <v>1462.2976000000001</v>
      </c>
      <c r="N15">
        <f t="shared" si="7"/>
        <v>1619.2576000000001</v>
      </c>
    </row>
    <row r="16" spans="1:16" x14ac:dyDescent="0.25">
      <c r="A16" t="s">
        <v>13</v>
      </c>
      <c r="B16">
        <f>SUM(E15:N15)/10</f>
        <v>988.76312240000004</v>
      </c>
    </row>
    <row r="18" spans="1:14" x14ac:dyDescent="0.25">
      <c r="A18" t="s">
        <v>14</v>
      </c>
      <c r="B18">
        <f>(B12-B13*B14)/(B16-B13*B13)</f>
        <v>7.3631807214560238E-2</v>
      </c>
      <c r="D18">
        <f>-B19/B18</f>
        <v>20.076461774678371</v>
      </c>
    </row>
    <row r="19" spans="1:14" x14ac:dyDescent="0.25">
      <c r="A19" t="s">
        <v>15</v>
      </c>
      <c r="B19">
        <f>B14-B18*B13</f>
        <v>-1.4782661629436058</v>
      </c>
    </row>
    <row r="21" spans="1:14" x14ac:dyDescent="0.25">
      <c r="A21" t="s">
        <v>16</v>
      </c>
      <c r="B21">
        <f>B6*B6</f>
        <v>5.3252476470950832E-3</v>
      </c>
      <c r="C21">
        <f t="shared" ref="C21:N21" si="8">C6*C6</f>
        <v>6.9653764254923459E-3</v>
      </c>
      <c r="D21">
        <f t="shared" si="8"/>
        <v>1.1770805037114442E-2</v>
      </c>
      <c r="E21">
        <f t="shared" si="8"/>
        <v>2.5837939638305548E-2</v>
      </c>
      <c r="F21">
        <f t="shared" si="8"/>
        <v>7.7454733306330376E-2</v>
      </c>
      <c r="G21">
        <f t="shared" si="8"/>
        <v>0.1671486522152093</v>
      </c>
      <c r="H21">
        <f t="shared" si="8"/>
        <v>0.28379156056093391</v>
      </c>
      <c r="I21">
        <f t="shared" si="8"/>
        <v>0.4738869011081368</v>
      </c>
      <c r="J21">
        <f t="shared" si="8"/>
        <v>0.7296956257791577</v>
      </c>
      <c r="K21">
        <f t="shared" si="8"/>
        <v>0.94267726976178334</v>
      </c>
      <c r="L21">
        <f t="shared" si="8"/>
        <v>1.3477547951071123</v>
      </c>
      <c r="M21">
        <f t="shared" si="8"/>
        <v>1.8503929618323136</v>
      </c>
      <c r="N21">
        <f t="shared" si="8"/>
        <v>2.3591301529985889</v>
      </c>
    </row>
    <row r="22" spans="1:14" x14ac:dyDescent="0.25">
      <c r="A22" t="s">
        <v>17</v>
      </c>
      <c r="B22">
        <f>SUM(E21:N21)/10</f>
        <v>0.82577705923078726</v>
      </c>
    </row>
    <row r="23" spans="1:14" x14ac:dyDescent="0.25">
      <c r="A23" t="s">
        <v>18</v>
      </c>
      <c r="B23">
        <f>1/SQRT(10)*SQRT((B22-B14*B14)/(B16-B13*B13)-B18*B18)</f>
        <v>1.8053539502078644E-3</v>
      </c>
    </row>
    <row r="24" spans="1:14" x14ac:dyDescent="0.25">
      <c r="A24" t="s">
        <v>19</v>
      </c>
      <c r="B24">
        <f>B23*SQRT(B16-B13*B13)</f>
        <v>1.0754387159849969E-2</v>
      </c>
    </row>
    <row r="25" spans="1:14" x14ac:dyDescent="0.25">
      <c r="A25" t="s">
        <v>20</v>
      </c>
      <c r="B25">
        <f>19.97*SQRT((B23/B18)^2+(B24/B19)^2)</f>
        <v>0.51073671865125425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2017-10-27T14:17:26Z</dcterms:modified>
</cp:coreProperties>
</file>