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IFERROR(__xludf.DUMMYFUNCTION("IMPORThtML(""https://ru.wikipedia.org/wiki/%D0%A7%D0%B5%D0%BC%D0%BF%D0%B8%D0%BE%D0%BD%D0%B0%D1%82_%D0%BC%D0%B8%D1%80%D0%B0_%D0%BF%D0%BE_%D0%BF%D0%B8%D1%80%D0%B0%D0%BC%D0%B8%D0%B4%D0%B5"",""table"",1,""ru"")"),"Год")</f>
        <v>Год</v>
      </c>
      <c r="B1" s="1" t="str">
        <f>IFERROR(__xludf.DUMMYFUNCTION("""COMPUTED_VALUE"""),"Место проведения")</f>
        <v>Место проведения</v>
      </c>
      <c r="C1" s="1" t="str">
        <f>IFERROR(__xludf.DUMMYFUNCTION("""COMPUTED_VALUE"""),"Дисциплина")</f>
        <v>Дисциплина</v>
      </c>
      <c r="D1" s="1" t="str">
        <f>IFERROR(__xludf.DUMMYFUNCTION("""COMPUTED_VALUE"""),"Чемпион")</f>
        <v>Чемпион</v>
      </c>
      <c r="E1" s="1" t="str">
        <f>IFERROR(__xludf.DUMMYFUNCTION("""COMPUTED_VALUE"""),"Финалист")</f>
        <v>Финалист</v>
      </c>
      <c r="F1" s="1" t="str">
        <f>IFERROR(__xludf.DUMMYFUNCTION("""COMPUTED_VALUE"""),"Cчёт")</f>
        <v>Cчёт</v>
      </c>
      <c r="G1" s="1" t="str">
        <f>IFERROR(__xludf.DUMMYFUNCTION("""COMPUTED_VALUE"""),"Чемпионка")</f>
        <v>Чемпионка</v>
      </c>
      <c r="H1" s="1" t="str">
        <f>IFERROR(__xludf.DUMMYFUNCTION("""COMPUTED_VALUE"""),"Финалистка")</f>
        <v>Финалистка</v>
      </c>
      <c r="I1" s="1" t="str">
        <f>IFERROR(__xludf.DUMMYFUNCTION("""COMPUTED_VALUE"""),"Cчёт")</f>
        <v>Cчёт</v>
      </c>
    </row>
    <row r="2">
      <c r="A2" s="1" t="str">
        <f>IFERROR(__xludf.DUMMYFUNCTION("""COMPUTED_VALUE"""),"Лично-командный чемпионат мира")</f>
        <v>Лично-командный чемпионат мира</v>
      </c>
      <c r="B2" s="1"/>
      <c r="C2" s="1"/>
      <c r="D2" s="1"/>
      <c r="E2" s="1"/>
      <c r="F2" s="1"/>
      <c r="G2" s="1"/>
      <c r="H2" s="1"/>
      <c r="I2" s="1"/>
    </row>
    <row r="3">
      <c r="A3" s="1">
        <f>IFERROR(__xludf.DUMMYFUNCTION("""COMPUTED_VALUE"""),1992.0)</f>
        <v>1992</v>
      </c>
      <c r="B3" s="1" t="str">
        <f>IFERROR(__xludf.DUMMYFUNCTION("""COMPUTED_VALUE"""),"Москва")</f>
        <v>Москва</v>
      </c>
      <c r="C3" s="1" t="str">
        <f>IFERROR(__xludf.DUMMYFUNCTION("""COMPUTED_VALUE"""),"русская пирамида")</f>
        <v>русская пирамида</v>
      </c>
      <c r="D3" s="1" t="str">
        <f>IFERROR(__xludf.DUMMYFUNCTION("""COMPUTED_VALUE"""),"Рифат Садриев")</f>
        <v>Рифат Садриев</v>
      </c>
      <c r="E3" s="1" t="str">
        <f>IFERROR(__xludf.DUMMYFUNCTION("""COMPUTED_VALUE"""),"Гиви Анфимиади")</f>
        <v>Гиви Анфимиади</v>
      </c>
      <c r="F3" s="1" t="str">
        <f>IFERROR(__xludf.DUMMYFUNCTION("""COMPUTED_VALUE"""),"?")</f>
        <v>?</v>
      </c>
      <c r="G3" s="1" t="str">
        <f>IFERROR(__xludf.DUMMYFUNCTION("""COMPUTED_VALUE"""),"—")</f>
        <v>—</v>
      </c>
      <c r="H3" s="1" t="str">
        <f>IFERROR(__xludf.DUMMYFUNCTION("""COMPUTED_VALUE"""),"—")</f>
        <v>—</v>
      </c>
      <c r="I3" s="1" t="str">
        <f>IFERROR(__xludf.DUMMYFUNCTION("""COMPUTED_VALUE"""),"—")</f>
        <v>—</v>
      </c>
    </row>
    <row r="4">
      <c r="A4" s="1">
        <f>IFERROR(__xludf.DUMMYFUNCTION("""COMPUTED_VALUE"""),1992.0)</f>
        <v>1992</v>
      </c>
      <c r="B4" s="1" t="str">
        <f>IFERROR(__xludf.DUMMYFUNCTION("""COMPUTED_VALUE"""),"Москва")</f>
        <v>Москва</v>
      </c>
      <c r="C4" s="1" t="str">
        <f>IFERROR(__xludf.DUMMYFUNCTION("""COMPUTED_VALUE"""),"московская пирамида")</f>
        <v>московская пирамида</v>
      </c>
      <c r="D4" s="1" t="str">
        <f>IFERROR(__xludf.DUMMYFUNCTION("""COMPUTED_VALUE"""),"Юрий Пантелеев")</f>
        <v>Юрий Пантелеев</v>
      </c>
      <c r="E4" s="1" t="str">
        <f>IFERROR(__xludf.DUMMYFUNCTION("""COMPUTED_VALUE"""),"Аслан Бузоев")</f>
        <v>Аслан Бузоев</v>
      </c>
      <c r="F4" s="1" t="str">
        <f>IFERROR(__xludf.DUMMYFUNCTION("""COMPUTED_VALUE"""),"?")</f>
        <v>?</v>
      </c>
      <c r="G4" s="1" t="str">
        <f>IFERROR(__xludf.DUMMYFUNCTION("""COMPUTED_VALUE"""),"—")</f>
        <v>—</v>
      </c>
      <c r="H4" s="1" t="str">
        <f>IFERROR(__xludf.DUMMYFUNCTION("""COMPUTED_VALUE"""),"—")</f>
        <v>—</v>
      </c>
      <c r="I4" s="1" t="str">
        <f>IFERROR(__xludf.DUMMYFUNCTION("""COMPUTED_VALUE"""),"—")</f>
        <v>—</v>
      </c>
    </row>
    <row r="5">
      <c r="A5" s="1">
        <f>IFERROR(__xludf.DUMMYFUNCTION("""COMPUTED_VALUE"""),1992.0)</f>
        <v>1992</v>
      </c>
      <c r="B5" s="1" t="str">
        <f>IFERROR(__xludf.DUMMYFUNCTION("""COMPUTED_VALUE"""),"Москва")</f>
        <v>Москва</v>
      </c>
      <c r="C5" s="1" t="str">
        <f>IFERROR(__xludf.DUMMYFUNCTION("""COMPUTED_VALUE"""),"американка")</f>
        <v>американка</v>
      </c>
      <c r="D5" s="1" t="str">
        <f>IFERROR(__xludf.DUMMYFUNCTION("""COMPUTED_VALUE"""),"Гурам Мамуладзе")</f>
        <v>Гурам Мамуладзе</v>
      </c>
      <c r="E5" s="1" t="str">
        <f>IFERROR(__xludf.DUMMYFUNCTION("""COMPUTED_VALUE"""),"Георгий Митасов")</f>
        <v>Георгий Митасов</v>
      </c>
      <c r="F5" s="1" t="str">
        <f>IFERROR(__xludf.DUMMYFUNCTION("""COMPUTED_VALUE"""),"?")</f>
        <v>?</v>
      </c>
      <c r="G5" s="1" t="str">
        <f>IFERROR(__xludf.DUMMYFUNCTION("""COMPUTED_VALUE"""),"—")</f>
        <v>—</v>
      </c>
      <c r="H5" s="1" t="str">
        <f>IFERROR(__xludf.DUMMYFUNCTION("""COMPUTED_VALUE"""),"—")</f>
        <v>—</v>
      </c>
      <c r="I5" s="1" t="str">
        <f>IFERROR(__xludf.DUMMYFUNCTION("""COMPUTED_VALUE"""),"—")</f>
        <v>—</v>
      </c>
    </row>
    <row r="6">
      <c r="A6" s="1" t="str">
        <f>IFERROR(__xludf.DUMMYFUNCTION("""COMPUTED_VALUE"""),"Международная ассоциация лузного бильярда по пирамиде и каролине")</f>
        <v>Международная ассоциация лузного бильярда по пирамиде и каролине</v>
      </c>
      <c r="B6" s="1"/>
      <c r="C6" s="1"/>
      <c r="D6" s="1"/>
      <c r="E6" s="1"/>
      <c r="F6" s="1"/>
      <c r="G6" s="1"/>
      <c r="H6" s="1"/>
      <c r="I6" s="1"/>
    </row>
    <row r="7">
      <c r="A7" s="1">
        <f>IFERROR(__xludf.DUMMYFUNCTION("""COMPUTED_VALUE"""),1993.0)</f>
        <v>1993</v>
      </c>
      <c r="B7" s="1" t="str">
        <f>IFERROR(__xludf.DUMMYFUNCTION("""COMPUTED_VALUE"""),"Москва")</f>
        <v>Москва</v>
      </c>
      <c r="C7" s="1" t="str">
        <f>IFERROR(__xludf.DUMMYFUNCTION("""COMPUTED_VALUE"""),"американка")</f>
        <v>американка</v>
      </c>
      <c r="D7" s="1" t="str">
        <f>IFERROR(__xludf.DUMMYFUNCTION("""COMPUTED_VALUE"""),"Гурам Мамуладзе")</f>
        <v>Гурам Мамуладзе</v>
      </c>
      <c r="E7" s="1" t="str">
        <f>IFERROR(__xludf.DUMMYFUNCTION("""COMPUTED_VALUE"""),"Юрий Пантелеев")</f>
        <v>Юрий Пантелеев</v>
      </c>
      <c r="F7" s="1" t="str">
        <f>IFERROR(__xludf.DUMMYFUNCTION("""COMPUTED_VALUE"""),"?")</f>
        <v>?</v>
      </c>
      <c r="G7" s="1" t="str">
        <f>IFERROR(__xludf.DUMMYFUNCTION("""COMPUTED_VALUE"""),"—")</f>
        <v>—</v>
      </c>
      <c r="H7" s="1" t="str">
        <f>IFERROR(__xludf.DUMMYFUNCTION("""COMPUTED_VALUE"""),"—")</f>
        <v>—</v>
      </c>
      <c r="I7" s="1" t="str">
        <f>IFERROR(__xludf.DUMMYFUNCTION("""COMPUTED_VALUE"""),"—")</f>
        <v>—</v>
      </c>
    </row>
    <row r="8">
      <c r="A8" s="1">
        <f>IFERROR(__xludf.DUMMYFUNCTION("""COMPUTED_VALUE"""),1993.0)</f>
        <v>1993</v>
      </c>
      <c r="B8" s="1" t="str">
        <f>IFERROR(__xludf.DUMMYFUNCTION("""COMPUTED_VALUE"""),"Москва")</f>
        <v>Москва</v>
      </c>
      <c r="C8" s="1" t="str">
        <f>IFERROR(__xludf.DUMMYFUNCTION("""COMPUTED_VALUE"""),"русская пирамида")</f>
        <v>русская пирамида</v>
      </c>
      <c r="D8" s="1" t="str">
        <f>IFERROR(__xludf.DUMMYFUNCTION("""COMPUTED_VALUE"""),"Юрий Пантелеев")</f>
        <v>Юрий Пантелеев</v>
      </c>
      <c r="E8" s="1" t="str">
        <f>IFERROR(__xludf.DUMMYFUNCTION("""COMPUTED_VALUE"""),"Гурам Мамуладзе")</f>
        <v>Гурам Мамуладзе</v>
      </c>
      <c r="F8" s="1" t="str">
        <f>IFERROR(__xludf.DUMMYFUNCTION("""COMPUTED_VALUE"""),"?")</f>
        <v>?</v>
      </c>
      <c r="G8" s="1" t="str">
        <f>IFERROR(__xludf.DUMMYFUNCTION("""COMPUTED_VALUE"""),"—")</f>
        <v>—</v>
      </c>
      <c r="H8" s="1" t="str">
        <f>IFERROR(__xludf.DUMMYFUNCTION("""COMPUTED_VALUE"""),"—")</f>
        <v>—</v>
      </c>
      <c r="I8" s="1" t="str">
        <f>IFERROR(__xludf.DUMMYFUNCTION("""COMPUTED_VALUE"""),"—")</f>
        <v>—</v>
      </c>
    </row>
    <row r="9">
      <c r="A9" s="1">
        <f>IFERROR(__xludf.DUMMYFUNCTION("""COMPUTED_VALUE"""),1993.0)</f>
        <v>1993</v>
      </c>
      <c r="B9" s="1" t="str">
        <f>IFERROR(__xludf.DUMMYFUNCTION("""COMPUTED_VALUE"""),"Краснодар")</f>
        <v>Краснодар</v>
      </c>
      <c r="C9" s="1" t="str">
        <f>IFERROR(__xludf.DUMMYFUNCTION("""COMPUTED_VALUE"""),"московская пирамида")</f>
        <v>московская пирамида</v>
      </c>
      <c r="D9" s="1" t="str">
        <f>IFERROR(__xludf.DUMMYFUNCTION("""COMPUTED_VALUE"""),"Вячеслав Кузнецов")</f>
        <v>Вячеслав Кузнецов</v>
      </c>
      <c r="E9" s="1" t="str">
        <f>IFERROR(__xludf.DUMMYFUNCTION("""COMPUTED_VALUE"""),"Гурам Мамуладзе")</f>
        <v>Гурам Мамуладзе</v>
      </c>
      <c r="F9" s="1" t="str">
        <f>IFERROR(__xludf.DUMMYFUNCTION("""COMPUTED_VALUE"""),"?")</f>
        <v>?</v>
      </c>
      <c r="G9" s="1" t="str">
        <f>IFERROR(__xludf.DUMMYFUNCTION("""COMPUTED_VALUE"""),"—")</f>
        <v>—</v>
      </c>
      <c r="H9" s="1" t="str">
        <f>IFERROR(__xludf.DUMMYFUNCTION("""COMPUTED_VALUE"""),"—")</f>
        <v>—</v>
      </c>
      <c r="I9" s="1" t="str">
        <f>IFERROR(__xludf.DUMMYFUNCTION("""COMPUTED_VALUE"""),"—")</f>
        <v>—</v>
      </c>
    </row>
    <row r="10">
      <c r="A10" s="1">
        <f>IFERROR(__xludf.DUMMYFUNCTION("""COMPUTED_VALUE"""),1994.0)</f>
        <v>1994</v>
      </c>
      <c r="B10" s="1" t="str">
        <f>IFERROR(__xludf.DUMMYFUNCTION("""COMPUTED_VALUE"""),"Москва")</f>
        <v>Москва</v>
      </c>
      <c r="C10" s="1" t="str">
        <f>IFERROR(__xludf.DUMMYFUNCTION("""COMPUTED_VALUE"""),"русская пирамида")</f>
        <v>русская пирамида</v>
      </c>
      <c r="D10" s="1" t="str">
        <f>IFERROR(__xludf.DUMMYFUNCTION("""COMPUTED_VALUE"""),"Эдуард Галиянц")</f>
        <v>Эдуард Галиянц</v>
      </c>
      <c r="E10" s="1" t="str">
        <f>IFERROR(__xludf.DUMMYFUNCTION("""COMPUTED_VALUE"""),"Аслан Бузоев")</f>
        <v>Аслан Бузоев</v>
      </c>
      <c r="F10" s="1" t="str">
        <f>IFERROR(__xludf.DUMMYFUNCTION("""COMPUTED_VALUE"""),"?")</f>
        <v>?</v>
      </c>
      <c r="G10" s="1" t="str">
        <f>IFERROR(__xludf.DUMMYFUNCTION("""COMPUTED_VALUE"""),"—")</f>
        <v>—</v>
      </c>
      <c r="H10" s="1" t="str">
        <f>IFERROR(__xludf.DUMMYFUNCTION("""COMPUTED_VALUE"""),"—")</f>
        <v>—</v>
      </c>
      <c r="I10" s="1" t="str">
        <f>IFERROR(__xludf.DUMMYFUNCTION("""COMPUTED_VALUE"""),"—")</f>
        <v>—</v>
      </c>
    </row>
    <row r="11">
      <c r="A11" s="1">
        <f>IFERROR(__xludf.DUMMYFUNCTION("""COMPUTED_VALUE"""),1994.0)</f>
        <v>1994</v>
      </c>
      <c r="B11" s="1" t="str">
        <f>IFERROR(__xludf.DUMMYFUNCTION("""COMPUTED_VALUE"""),"Москва")</f>
        <v>Москва</v>
      </c>
      <c r="C11" s="1" t="str">
        <f>IFERROR(__xludf.DUMMYFUNCTION("""COMPUTED_VALUE"""),"американка")</f>
        <v>американка</v>
      </c>
      <c r="D11" s="1" t="str">
        <f>IFERROR(__xludf.DUMMYFUNCTION("""COMPUTED_VALUE"""),"Валентин Вонсовский")</f>
        <v>Валентин Вонсовский</v>
      </c>
      <c r="E11" s="1" t="str">
        <f>IFERROR(__xludf.DUMMYFUNCTION("""COMPUTED_VALUE"""),"Гиви Анфимиади")</f>
        <v>Гиви Анфимиади</v>
      </c>
      <c r="F11" s="1" t="str">
        <f>IFERROR(__xludf.DUMMYFUNCTION("""COMPUTED_VALUE"""),"?")</f>
        <v>?</v>
      </c>
      <c r="G11" s="1" t="str">
        <f>IFERROR(__xludf.DUMMYFUNCTION("""COMPUTED_VALUE"""),"—")</f>
        <v>—</v>
      </c>
      <c r="H11" s="1" t="str">
        <f>IFERROR(__xludf.DUMMYFUNCTION("""COMPUTED_VALUE"""),"—")</f>
        <v>—</v>
      </c>
      <c r="I11" s="1" t="str">
        <f>IFERROR(__xludf.DUMMYFUNCTION("""COMPUTED_VALUE"""),"—")</f>
        <v>—</v>
      </c>
    </row>
    <row r="12">
      <c r="A12" s="1">
        <f>IFERROR(__xludf.DUMMYFUNCTION("""COMPUTED_VALUE"""),1994.0)</f>
        <v>1994</v>
      </c>
      <c r="B12" s="1" t="str">
        <f>IFERROR(__xludf.DUMMYFUNCTION("""COMPUTED_VALUE"""),"Москва")</f>
        <v>Москва</v>
      </c>
      <c r="C12" s="1" t="str">
        <f>IFERROR(__xludf.DUMMYFUNCTION("""COMPUTED_VALUE"""),"московская пирамида")</f>
        <v>московская пирамида</v>
      </c>
      <c r="D12" s="1" t="str">
        <f>IFERROR(__xludf.DUMMYFUNCTION("""COMPUTED_VALUE"""),"Дмитрий Хан")</f>
        <v>Дмитрий Хан</v>
      </c>
      <c r="E12" s="1" t="str">
        <f>IFERROR(__xludf.DUMMYFUNCTION("""COMPUTED_VALUE"""),"Эдуард Галиянц")</f>
        <v>Эдуард Галиянц</v>
      </c>
      <c r="F12" s="1" t="str">
        <f>IFERROR(__xludf.DUMMYFUNCTION("""COMPUTED_VALUE"""),"?")</f>
        <v>?</v>
      </c>
      <c r="G12" s="1" t="str">
        <f>IFERROR(__xludf.DUMMYFUNCTION("""COMPUTED_VALUE"""),"—")</f>
        <v>—</v>
      </c>
      <c r="H12" s="1" t="str">
        <f>IFERROR(__xludf.DUMMYFUNCTION("""COMPUTED_VALUE"""),"—")</f>
        <v>—</v>
      </c>
      <c r="I12" s="1" t="str">
        <f>IFERROR(__xludf.DUMMYFUNCTION("""COMPUTED_VALUE"""),"—")</f>
        <v>—</v>
      </c>
    </row>
    <row r="13">
      <c r="A13" s="1">
        <f>IFERROR(__xludf.DUMMYFUNCTION("""COMPUTED_VALUE"""),1995.0)</f>
        <v>1995</v>
      </c>
      <c r="B13" s="1" t="str">
        <f>IFERROR(__xludf.DUMMYFUNCTION("""COMPUTED_VALUE"""),"Краснодар")</f>
        <v>Краснодар</v>
      </c>
      <c r="C13" s="1" t="str">
        <f>IFERROR(__xludf.DUMMYFUNCTION("""COMPUTED_VALUE"""),"американка")</f>
        <v>американка</v>
      </c>
      <c r="D13" s="1" t="str">
        <f>IFERROR(__xludf.DUMMYFUNCTION("""COMPUTED_VALUE"""),"Эдуард Галиянц")</f>
        <v>Эдуард Галиянц</v>
      </c>
      <c r="E13" s="1" t="str">
        <f>IFERROR(__xludf.DUMMYFUNCTION("""COMPUTED_VALUE"""),"Юрий Пантелеев")</f>
        <v>Юрий Пантелеев</v>
      </c>
      <c r="F13" s="1" t="str">
        <f>IFERROR(__xludf.DUMMYFUNCTION("""COMPUTED_VALUE"""),"?")</f>
        <v>?</v>
      </c>
      <c r="G13" s="1" t="str">
        <f>IFERROR(__xludf.DUMMYFUNCTION("""COMPUTED_VALUE"""),"—")</f>
        <v>—</v>
      </c>
      <c r="H13" s="1" t="str">
        <f>IFERROR(__xludf.DUMMYFUNCTION("""COMPUTED_VALUE"""),"—")</f>
        <v>—</v>
      </c>
      <c r="I13" s="1" t="str">
        <f>IFERROR(__xludf.DUMMYFUNCTION("""COMPUTED_VALUE"""),"—")</f>
        <v>—</v>
      </c>
    </row>
    <row r="14">
      <c r="A14" s="1">
        <f>IFERROR(__xludf.DUMMYFUNCTION("""COMPUTED_VALUE"""),1995.0)</f>
        <v>1995</v>
      </c>
      <c r="B14" s="1" t="str">
        <f>IFERROR(__xludf.DUMMYFUNCTION("""COMPUTED_VALUE"""),"Волгоград")</f>
        <v>Волгоград</v>
      </c>
      <c r="C14" s="1" t="str">
        <f>IFERROR(__xludf.DUMMYFUNCTION("""COMPUTED_VALUE"""),"московская пирамида")</f>
        <v>московская пирамида</v>
      </c>
      <c r="D14" s="1" t="str">
        <f>IFERROR(__xludf.DUMMYFUNCTION("""COMPUTED_VALUE"""),"Гиви Анфимиади")</f>
        <v>Гиви Анфимиади</v>
      </c>
      <c r="E14" s="1" t="str">
        <f>IFERROR(__xludf.DUMMYFUNCTION("""COMPUTED_VALUE"""),"Вячеслав Кузнецов")</f>
        <v>Вячеслав Кузнецов</v>
      </c>
      <c r="F14" s="1" t="str">
        <f>IFERROR(__xludf.DUMMYFUNCTION("""COMPUTED_VALUE"""),"?")</f>
        <v>?</v>
      </c>
      <c r="G14" s="1" t="str">
        <f>IFERROR(__xludf.DUMMYFUNCTION("""COMPUTED_VALUE"""),"—")</f>
        <v>—</v>
      </c>
      <c r="H14" s="1" t="str">
        <f>IFERROR(__xludf.DUMMYFUNCTION("""COMPUTED_VALUE"""),"—")</f>
        <v>—</v>
      </c>
      <c r="I14" s="1" t="str">
        <f>IFERROR(__xludf.DUMMYFUNCTION("""COMPUTED_VALUE"""),"—")</f>
        <v>—</v>
      </c>
    </row>
    <row r="15">
      <c r="A15" s="1">
        <f>IFERROR(__xludf.DUMMYFUNCTION("""COMPUTED_VALUE"""),1995.0)</f>
        <v>1995</v>
      </c>
      <c r="B15" s="1" t="str">
        <f>IFERROR(__xludf.DUMMYFUNCTION("""COMPUTED_VALUE"""),"Москва")</f>
        <v>Москва</v>
      </c>
      <c r="C15" s="1" t="str">
        <f>IFERROR(__xludf.DUMMYFUNCTION("""COMPUTED_VALUE"""),"русская пирамида")</f>
        <v>русская пирамида</v>
      </c>
      <c r="D15" s="1" t="str">
        <f>IFERROR(__xludf.DUMMYFUNCTION("""COMPUTED_VALUE"""),"Евгений Сталев")</f>
        <v>Евгений Сталев</v>
      </c>
      <c r="E15" s="1" t="str">
        <f>IFERROR(__xludf.DUMMYFUNCTION("""COMPUTED_VALUE"""),"Рифат Садриев")</f>
        <v>Рифат Садриев</v>
      </c>
      <c r="F15" s="1" t="str">
        <f>IFERROR(__xludf.DUMMYFUNCTION("""COMPUTED_VALUE"""),"?")</f>
        <v>?</v>
      </c>
      <c r="G15" s="1" t="str">
        <f>IFERROR(__xludf.DUMMYFUNCTION("""COMPUTED_VALUE"""),"—")</f>
        <v>—</v>
      </c>
      <c r="H15" s="1" t="str">
        <f>IFERROR(__xludf.DUMMYFUNCTION("""COMPUTED_VALUE"""),"—")</f>
        <v>—</v>
      </c>
      <c r="I15" s="1" t="str">
        <f>IFERROR(__xludf.DUMMYFUNCTION("""COMPUTED_VALUE"""),"—")</f>
        <v>—</v>
      </c>
    </row>
    <row r="16">
      <c r="A16" s="1">
        <f>IFERROR(__xludf.DUMMYFUNCTION("""COMPUTED_VALUE"""),1996.0)</f>
        <v>1996</v>
      </c>
      <c r="B16" s="1" t="str">
        <f>IFERROR(__xludf.DUMMYFUNCTION("""COMPUTED_VALUE"""),"Будапешт")</f>
        <v>Будапешт</v>
      </c>
      <c r="C16" s="1" t="str">
        <f>IFERROR(__xludf.DUMMYFUNCTION("""COMPUTED_VALUE"""),"американка")</f>
        <v>американка</v>
      </c>
      <c r="D16" s="1" t="str">
        <f>IFERROR(__xludf.DUMMYFUNCTION("""COMPUTED_VALUE"""),"Юрий Пантелеев")</f>
        <v>Юрий Пантелеев</v>
      </c>
      <c r="E16" s="1" t="str">
        <f>IFERROR(__xludf.DUMMYFUNCTION("""COMPUTED_VALUE"""),"Юрий Соснин")</f>
        <v>Юрий Соснин</v>
      </c>
      <c r="F16" s="1" t="str">
        <f>IFERROR(__xludf.DUMMYFUNCTION("""COMPUTED_VALUE"""),"?")</f>
        <v>?</v>
      </c>
      <c r="G16" s="1" t="str">
        <f>IFERROR(__xludf.DUMMYFUNCTION("""COMPUTED_VALUE"""),"—")</f>
        <v>—</v>
      </c>
      <c r="H16" s="1" t="str">
        <f>IFERROR(__xludf.DUMMYFUNCTION("""COMPUTED_VALUE"""),"—")</f>
        <v>—</v>
      </c>
      <c r="I16" s="1" t="str">
        <f>IFERROR(__xludf.DUMMYFUNCTION("""COMPUTED_VALUE"""),"—")</f>
        <v>—</v>
      </c>
    </row>
    <row r="17">
      <c r="A17" s="1">
        <f>IFERROR(__xludf.DUMMYFUNCTION("""COMPUTED_VALUE"""),1996.0)</f>
        <v>1996</v>
      </c>
      <c r="B17" s="1" t="str">
        <f>IFERROR(__xludf.DUMMYFUNCTION("""COMPUTED_VALUE"""),"Вильнюс")</f>
        <v>Вильнюс</v>
      </c>
      <c r="C17" s="1" t="str">
        <f>IFERROR(__xludf.DUMMYFUNCTION("""COMPUTED_VALUE"""),"московская пирамида")</f>
        <v>московская пирамида</v>
      </c>
      <c r="D17" s="1" t="str">
        <f>IFERROR(__xludf.DUMMYFUNCTION("""COMPUTED_VALUE"""),"Александр Восканян")</f>
        <v>Александр Восканян</v>
      </c>
      <c r="E17" s="1" t="str">
        <f>IFERROR(__xludf.DUMMYFUNCTION("""COMPUTED_VALUE"""),"Нодар Квасроляшвили")</f>
        <v>Нодар Квасроляшвили</v>
      </c>
      <c r="F17" s="1" t="str">
        <f>IFERROR(__xludf.DUMMYFUNCTION("""COMPUTED_VALUE"""),"?")</f>
        <v>?</v>
      </c>
      <c r="G17" s="1" t="str">
        <f>IFERROR(__xludf.DUMMYFUNCTION("""COMPUTED_VALUE"""),"—")</f>
        <v>—</v>
      </c>
      <c r="H17" s="1" t="str">
        <f>IFERROR(__xludf.DUMMYFUNCTION("""COMPUTED_VALUE"""),"—")</f>
        <v>—</v>
      </c>
      <c r="I17" s="1" t="str">
        <f>IFERROR(__xludf.DUMMYFUNCTION("""COMPUTED_VALUE"""),"—")</f>
        <v>—</v>
      </c>
    </row>
    <row r="18">
      <c r="A18" s="1">
        <f>IFERROR(__xludf.DUMMYFUNCTION("""COMPUTED_VALUE"""),1996.0)</f>
        <v>1996</v>
      </c>
      <c r="B18" s="1" t="str">
        <f>IFERROR(__xludf.DUMMYFUNCTION("""COMPUTED_VALUE"""),"Москва")</f>
        <v>Москва</v>
      </c>
      <c r="C18" s="1" t="str">
        <f>IFERROR(__xludf.DUMMYFUNCTION("""COMPUTED_VALUE"""),"русская пирамида")</f>
        <v>русская пирамида</v>
      </c>
      <c r="D18" s="1" t="str">
        <f>IFERROR(__xludf.DUMMYFUNCTION("""COMPUTED_VALUE"""),"Юрий Пантелеев")</f>
        <v>Юрий Пантелеев</v>
      </c>
      <c r="E18" s="1" t="str">
        <f>IFERROR(__xludf.DUMMYFUNCTION("""COMPUTED_VALUE"""),"Евгений Сталев")</f>
        <v>Евгений Сталев</v>
      </c>
      <c r="F18" s="1" t="str">
        <f>IFERROR(__xludf.DUMMYFUNCTION("""COMPUTED_VALUE"""),"?")</f>
        <v>?</v>
      </c>
      <c r="G18" s="1" t="str">
        <f>IFERROR(__xludf.DUMMYFUNCTION("""COMPUTED_VALUE"""),"—")</f>
        <v>—</v>
      </c>
      <c r="H18" s="1" t="str">
        <f>IFERROR(__xludf.DUMMYFUNCTION("""COMPUTED_VALUE"""),"—")</f>
        <v>—</v>
      </c>
      <c r="I18" s="1" t="str">
        <f>IFERROR(__xludf.DUMMYFUNCTION("""COMPUTED_VALUE"""),"—")</f>
        <v>—</v>
      </c>
    </row>
    <row r="19">
      <c r="A19" s="1">
        <f>IFERROR(__xludf.DUMMYFUNCTION("""COMPUTED_VALUE"""),1997.0)</f>
        <v>1997</v>
      </c>
      <c r="B19" s="1" t="str">
        <f>IFERROR(__xludf.DUMMYFUNCTION("""COMPUTED_VALUE"""),"Будапешт")</f>
        <v>Будапешт</v>
      </c>
      <c r="C19" s="1" t="str">
        <f>IFERROR(__xludf.DUMMYFUNCTION("""COMPUTED_VALUE"""),"американка")</f>
        <v>американка</v>
      </c>
      <c r="D19" s="1" t="str">
        <f>IFERROR(__xludf.DUMMYFUNCTION("""COMPUTED_VALUE"""),"Евгений Сталев")</f>
        <v>Евгений Сталев</v>
      </c>
      <c r="E19" s="1" t="str">
        <f>IFERROR(__xludf.DUMMYFUNCTION("""COMPUTED_VALUE"""),"Аслан Бузоев")</f>
        <v>Аслан Бузоев</v>
      </c>
      <c r="F19" s="1" t="str">
        <f>IFERROR(__xludf.DUMMYFUNCTION("""COMPUTED_VALUE"""),"?")</f>
        <v>?</v>
      </c>
      <c r="G19" s="1" t="str">
        <f>IFERROR(__xludf.DUMMYFUNCTION("""COMPUTED_VALUE"""),"—")</f>
        <v>—</v>
      </c>
      <c r="H19" s="1" t="str">
        <f>IFERROR(__xludf.DUMMYFUNCTION("""COMPUTED_VALUE"""),"—")</f>
        <v>—</v>
      </c>
      <c r="I19" s="1" t="str">
        <f>IFERROR(__xludf.DUMMYFUNCTION("""COMPUTED_VALUE"""),"—")</f>
        <v>—</v>
      </c>
    </row>
    <row r="20">
      <c r="A20" s="1">
        <f>IFERROR(__xludf.DUMMYFUNCTION("""COMPUTED_VALUE"""),1997.0)</f>
        <v>1997</v>
      </c>
      <c r="B20" s="1" t="str">
        <f>IFERROR(__xludf.DUMMYFUNCTION("""COMPUTED_VALUE"""),"Киев")</f>
        <v>Киев</v>
      </c>
      <c r="C20" s="1" t="str">
        <f>IFERROR(__xludf.DUMMYFUNCTION("""COMPUTED_VALUE"""),"московская пирамида")</f>
        <v>московская пирамида</v>
      </c>
      <c r="D20" s="1" t="str">
        <f>IFERROR(__xludf.DUMMYFUNCTION("""COMPUTED_VALUE"""),"Евгений Сталев")</f>
        <v>Евгений Сталев</v>
      </c>
      <c r="E20" s="1" t="str">
        <f>IFERROR(__xludf.DUMMYFUNCTION("""COMPUTED_VALUE"""),"Гиви Анфимиади")</f>
        <v>Гиви Анфимиади</v>
      </c>
      <c r="F20" s="1" t="str">
        <f>IFERROR(__xludf.DUMMYFUNCTION("""COMPUTED_VALUE"""),"?")</f>
        <v>?</v>
      </c>
      <c r="G20" s="1" t="str">
        <f>IFERROR(__xludf.DUMMYFUNCTION("""COMPUTED_VALUE"""),"—")</f>
        <v>—</v>
      </c>
      <c r="H20" s="1" t="str">
        <f>IFERROR(__xludf.DUMMYFUNCTION("""COMPUTED_VALUE"""),"—")</f>
        <v>—</v>
      </c>
      <c r="I20" s="1" t="str">
        <f>IFERROR(__xludf.DUMMYFUNCTION("""COMPUTED_VALUE"""),"—")</f>
        <v>—</v>
      </c>
    </row>
    <row r="21">
      <c r="A21" s="1">
        <f>IFERROR(__xludf.DUMMYFUNCTION("""COMPUTED_VALUE"""),1997.0)</f>
        <v>1997</v>
      </c>
      <c r="B21" s="1" t="str">
        <f>IFERROR(__xludf.DUMMYFUNCTION("""COMPUTED_VALUE"""),"Москва")</f>
        <v>Москва</v>
      </c>
      <c r="C21" s="1" t="str">
        <f>IFERROR(__xludf.DUMMYFUNCTION("""COMPUTED_VALUE"""),"русская пирамида")</f>
        <v>русская пирамида</v>
      </c>
      <c r="D21" s="1" t="str">
        <f>IFERROR(__xludf.DUMMYFUNCTION("""COMPUTED_VALUE"""),"Гурам Мамуладзе")</f>
        <v>Гурам Мамуладзе</v>
      </c>
      <c r="E21" s="1" t="str">
        <f>IFERROR(__xludf.DUMMYFUNCTION("""COMPUTED_VALUE"""),"Рифат Садриев")</f>
        <v>Рифат Садриев</v>
      </c>
      <c r="F21" s="1" t="str">
        <f>IFERROR(__xludf.DUMMYFUNCTION("""COMPUTED_VALUE"""),"?")</f>
        <v>?</v>
      </c>
      <c r="G21" s="1" t="str">
        <f>IFERROR(__xludf.DUMMYFUNCTION("""COMPUTED_VALUE"""),"—")</f>
        <v>—</v>
      </c>
      <c r="H21" s="1" t="str">
        <f>IFERROR(__xludf.DUMMYFUNCTION("""COMPUTED_VALUE"""),"—")</f>
        <v>—</v>
      </c>
      <c r="I21" s="1" t="str">
        <f>IFERROR(__xludf.DUMMYFUNCTION("""COMPUTED_VALUE"""),"—")</f>
        <v>—</v>
      </c>
    </row>
    <row r="22">
      <c r="A22" s="1">
        <f>IFERROR(__xludf.DUMMYFUNCTION("""COMPUTED_VALUE"""),1998.0)</f>
        <v>1998</v>
      </c>
      <c r="B22" s="1" t="str">
        <f>IFERROR(__xludf.DUMMYFUNCTION("""COMPUTED_VALUE"""),"Москва")</f>
        <v>Москва</v>
      </c>
      <c r="C22" s="1" t="str">
        <f>IFERROR(__xludf.DUMMYFUNCTION("""COMPUTED_VALUE"""),"американка")</f>
        <v>американка</v>
      </c>
      <c r="D22" s="1" t="str">
        <f>IFERROR(__xludf.DUMMYFUNCTION("""COMPUTED_VALUE"""),"Евгений Сталев")</f>
        <v>Евгений Сталев</v>
      </c>
      <c r="E22" s="1" t="str">
        <f>IFERROR(__xludf.DUMMYFUNCTION("""COMPUTED_VALUE"""),"Аслан Бузоев")</f>
        <v>Аслан Бузоев</v>
      </c>
      <c r="F22" s="1" t="str">
        <f>IFERROR(__xludf.DUMMYFUNCTION("""COMPUTED_VALUE"""),"?")</f>
        <v>?</v>
      </c>
      <c r="G22" s="1" t="str">
        <f>IFERROR(__xludf.DUMMYFUNCTION("""COMPUTED_VALUE"""),"—")</f>
        <v>—</v>
      </c>
      <c r="H22" s="1" t="str">
        <f>IFERROR(__xludf.DUMMYFUNCTION("""COMPUTED_VALUE"""),"—")</f>
        <v>—</v>
      </c>
      <c r="I22" s="1" t="str">
        <f>IFERROR(__xludf.DUMMYFUNCTION("""COMPUTED_VALUE"""),"—")</f>
        <v>—</v>
      </c>
    </row>
    <row r="23">
      <c r="A23" s="1">
        <f>IFERROR(__xludf.DUMMYFUNCTION("""COMPUTED_VALUE"""),1998.0)</f>
        <v>1998</v>
      </c>
      <c r="B23" s="1" t="str">
        <f>IFERROR(__xludf.DUMMYFUNCTION("""COMPUTED_VALUE"""),"Москва")</f>
        <v>Москва</v>
      </c>
      <c r="C23" s="1" t="str">
        <f>IFERROR(__xludf.DUMMYFUNCTION("""COMPUTED_VALUE"""),"московская пирамида")</f>
        <v>московская пирамида</v>
      </c>
      <c r="D23" s="1" t="str">
        <f>IFERROR(__xludf.DUMMYFUNCTION("""COMPUTED_VALUE"""),"Евгений Сталев")</f>
        <v>Евгений Сталев</v>
      </c>
      <c r="E23" s="1" t="str">
        <f>IFERROR(__xludf.DUMMYFUNCTION("""COMPUTED_VALUE"""),"Сергей Ермаков")</f>
        <v>Сергей Ермаков</v>
      </c>
      <c r="F23" s="1" t="str">
        <f>IFERROR(__xludf.DUMMYFUNCTION("""COMPUTED_VALUE"""),"?")</f>
        <v>?</v>
      </c>
      <c r="G23" s="1" t="str">
        <f>IFERROR(__xludf.DUMMYFUNCTION("""COMPUTED_VALUE"""),"—")</f>
        <v>—</v>
      </c>
      <c r="H23" s="1" t="str">
        <f>IFERROR(__xludf.DUMMYFUNCTION("""COMPUTED_VALUE"""),"—")</f>
        <v>—</v>
      </c>
      <c r="I23" s="1" t="str">
        <f>IFERROR(__xludf.DUMMYFUNCTION("""COMPUTED_VALUE"""),"—")</f>
        <v>—</v>
      </c>
    </row>
    <row r="24">
      <c r="A24" s="1">
        <f>IFERROR(__xludf.DUMMYFUNCTION("""COMPUTED_VALUE"""),1998.0)</f>
        <v>1998</v>
      </c>
      <c r="B24" s="1" t="str">
        <f>IFERROR(__xludf.DUMMYFUNCTION("""COMPUTED_VALUE"""),"Москва")</f>
        <v>Москва</v>
      </c>
      <c r="C24" s="1" t="str">
        <f>IFERROR(__xludf.DUMMYFUNCTION("""COMPUTED_VALUE"""),"олимпийская пирамида")</f>
        <v>олимпийская пирамида</v>
      </c>
      <c r="D24" s="1" t="str">
        <f>IFERROR(__xludf.DUMMYFUNCTION("""COMPUTED_VALUE"""),"Евгений Сталев")</f>
        <v>Евгений Сталев</v>
      </c>
      <c r="E24" s="1" t="str">
        <f>IFERROR(__xludf.DUMMYFUNCTION("""COMPUTED_VALUE"""),"Юрий Пантелеев")</f>
        <v>Юрий Пантелеев</v>
      </c>
      <c r="F24" s="1" t="str">
        <f>IFERROR(__xludf.DUMMYFUNCTION("""COMPUTED_VALUE"""),"?")</f>
        <v>?</v>
      </c>
      <c r="G24" s="1" t="str">
        <f>IFERROR(__xludf.DUMMYFUNCTION("""COMPUTED_VALUE"""),"—")</f>
        <v>—</v>
      </c>
      <c r="H24" s="1" t="str">
        <f>IFERROR(__xludf.DUMMYFUNCTION("""COMPUTED_VALUE"""),"—")</f>
        <v>—</v>
      </c>
      <c r="I24" s="1" t="str">
        <f>IFERROR(__xludf.DUMMYFUNCTION("""COMPUTED_VALUE"""),"—")</f>
        <v>—</v>
      </c>
    </row>
    <row r="25">
      <c r="A25" s="1">
        <f>IFERROR(__xludf.DUMMYFUNCTION("""COMPUTED_VALUE"""),1999.0)</f>
        <v>1999</v>
      </c>
      <c r="B25" s="1" t="str">
        <f>IFERROR(__xludf.DUMMYFUNCTION("""COMPUTED_VALUE"""),"Санкт-Петербург")</f>
        <v>Санкт-Петербург</v>
      </c>
      <c r="C25" s="1" t="str">
        <f>IFERROR(__xludf.DUMMYFUNCTION("""COMPUTED_VALUE"""),"американка")</f>
        <v>американка</v>
      </c>
      <c r="D25" s="1" t="str">
        <f>IFERROR(__xludf.DUMMYFUNCTION("""COMPUTED_VALUE"""),"Борис Григорьев")</f>
        <v>Борис Григорьев</v>
      </c>
      <c r="E25" s="1" t="str">
        <f>IFERROR(__xludf.DUMMYFUNCTION("""COMPUTED_VALUE"""),"Юрий Пантелеев")</f>
        <v>Юрий Пантелеев</v>
      </c>
      <c r="F25" s="1" t="str">
        <f>IFERROR(__xludf.DUMMYFUNCTION("""COMPUTED_VALUE"""),"?")</f>
        <v>?</v>
      </c>
      <c r="G25" s="1" t="str">
        <f>IFERROR(__xludf.DUMMYFUNCTION("""COMPUTED_VALUE"""),"—")</f>
        <v>—</v>
      </c>
      <c r="H25" s="1" t="str">
        <f>IFERROR(__xludf.DUMMYFUNCTION("""COMPUTED_VALUE"""),"—")</f>
        <v>—</v>
      </c>
      <c r="I25" s="1" t="str">
        <f>IFERROR(__xludf.DUMMYFUNCTION("""COMPUTED_VALUE"""),"—")</f>
        <v>—</v>
      </c>
    </row>
    <row r="26">
      <c r="A26" s="1">
        <f>IFERROR(__xludf.DUMMYFUNCTION("""COMPUTED_VALUE"""),1999.0)</f>
        <v>1999</v>
      </c>
      <c r="B26" s="1" t="str">
        <f>IFERROR(__xludf.DUMMYFUNCTION("""COMPUTED_VALUE"""),"Санкт-Петербург")</f>
        <v>Санкт-Петербург</v>
      </c>
      <c r="C26" s="1" t="str">
        <f>IFERROR(__xludf.DUMMYFUNCTION("""COMPUTED_VALUE"""),"московская пирамида")</f>
        <v>московская пирамида</v>
      </c>
      <c r="D26" s="1" t="str">
        <f>IFERROR(__xludf.DUMMYFUNCTION("""COMPUTED_VALUE"""),"Эдуард Галиянц")</f>
        <v>Эдуард Галиянц</v>
      </c>
      <c r="E26" s="1" t="str">
        <f>IFERROR(__xludf.DUMMYFUNCTION("""COMPUTED_VALUE"""),"Аслан Бузоев")</f>
        <v>Аслан Бузоев</v>
      </c>
      <c r="F26" s="1" t="str">
        <f>IFERROR(__xludf.DUMMYFUNCTION("""COMPUTED_VALUE"""),"?")</f>
        <v>?</v>
      </c>
      <c r="G26" s="1" t="str">
        <f>IFERROR(__xludf.DUMMYFUNCTION("""COMPUTED_VALUE"""),"—")</f>
        <v>—</v>
      </c>
      <c r="H26" s="1" t="str">
        <f>IFERROR(__xludf.DUMMYFUNCTION("""COMPUTED_VALUE"""),"—")</f>
        <v>—</v>
      </c>
      <c r="I26" s="1" t="str">
        <f>IFERROR(__xludf.DUMMYFUNCTION("""COMPUTED_VALUE"""),"—")</f>
        <v>—</v>
      </c>
    </row>
    <row r="27">
      <c r="A27" s="1">
        <f>IFERROR(__xludf.DUMMYFUNCTION("""COMPUTED_VALUE"""),1999.0)</f>
        <v>1999</v>
      </c>
      <c r="B27" s="1" t="str">
        <f>IFERROR(__xludf.DUMMYFUNCTION("""COMPUTED_VALUE"""),"Санкт-Петербург")</f>
        <v>Санкт-Петербург</v>
      </c>
      <c r="C27" s="1" t="str">
        <f>IFERROR(__xludf.DUMMYFUNCTION("""COMPUTED_VALUE"""),"олимпийская пирамида")</f>
        <v>олимпийская пирамида</v>
      </c>
      <c r="D27" s="1" t="str">
        <f>IFERROR(__xludf.DUMMYFUNCTION("""COMPUTED_VALUE"""),"Евгений Сталев")</f>
        <v>Евгений Сталев</v>
      </c>
      <c r="E27" s="1" t="str">
        <f>IFERROR(__xludf.DUMMYFUNCTION("""COMPUTED_VALUE"""),"Антон Мерцалов")</f>
        <v>Антон Мерцалов</v>
      </c>
      <c r="F27" s="1" t="str">
        <f>IFERROR(__xludf.DUMMYFUNCTION("""COMPUTED_VALUE"""),"?")</f>
        <v>?</v>
      </c>
      <c r="G27" s="1" t="str">
        <f>IFERROR(__xludf.DUMMYFUNCTION("""COMPUTED_VALUE"""),"—")</f>
        <v>—</v>
      </c>
      <c r="H27" s="1" t="str">
        <f>IFERROR(__xludf.DUMMYFUNCTION("""COMPUTED_VALUE"""),"—")</f>
        <v>—</v>
      </c>
      <c r="I27" s="1" t="str">
        <f>IFERROR(__xludf.DUMMYFUNCTION("""COMPUTED_VALUE"""),"—")</f>
        <v>—</v>
      </c>
    </row>
    <row r="28">
      <c r="A28" s="1">
        <f>IFERROR(__xludf.DUMMYFUNCTION("""COMPUTED_VALUE"""),2000.0)</f>
        <v>2000</v>
      </c>
      <c r="B28" s="1" t="str">
        <f>IFERROR(__xludf.DUMMYFUNCTION("""COMPUTED_VALUE"""),"Днепропетровск")</f>
        <v>Днепропетровск</v>
      </c>
      <c r="C28" s="1" t="str">
        <f>IFERROR(__xludf.DUMMYFUNCTION("""COMPUTED_VALUE"""),"пирамида - двойной разбой")</f>
        <v>пирамида - двойной разбой</v>
      </c>
      <c r="D28" s="1" t="str">
        <f>IFERROR(__xludf.DUMMYFUNCTION("""COMPUTED_VALUE"""),"Аслан Бузоев")</f>
        <v>Аслан Бузоев</v>
      </c>
      <c r="E28" s="1" t="str">
        <f>IFERROR(__xludf.DUMMYFUNCTION("""COMPUTED_VALUE"""),"Эдуард Галиянц")</f>
        <v>Эдуард Галиянц</v>
      </c>
      <c r="F28" s="1" t="str">
        <f>IFERROR(__xludf.DUMMYFUNCTION("""COMPUTED_VALUE"""),"?")</f>
        <v>?</v>
      </c>
      <c r="G28" s="1" t="str">
        <f>IFERROR(__xludf.DUMMYFUNCTION("""COMPUTED_VALUE"""),"—")</f>
        <v>—</v>
      </c>
      <c r="H28" s="1" t="str">
        <f>IFERROR(__xludf.DUMMYFUNCTION("""COMPUTED_VALUE"""),"—")</f>
        <v>—</v>
      </c>
      <c r="I28" s="1" t="str">
        <f>IFERROR(__xludf.DUMMYFUNCTION("""COMPUTED_VALUE"""),"—")</f>
        <v>—</v>
      </c>
    </row>
    <row r="29">
      <c r="A29" s="1">
        <f>IFERROR(__xludf.DUMMYFUNCTION("""COMPUTED_VALUE"""),2000.0)</f>
        <v>2000</v>
      </c>
      <c r="B29" s="1" t="str">
        <f>IFERROR(__xludf.DUMMYFUNCTION("""COMPUTED_VALUE"""),"Москва")</f>
        <v>Москва</v>
      </c>
      <c r="C29" s="1" t="str">
        <f>IFERROR(__xludf.DUMMYFUNCTION("""COMPUTED_VALUE"""),"московская пирамида")</f>
        <v>московская пирамида</v>
      </c>
      <c r="D29" s="1" t="str">
        <f>IFERROR(__xludf.DUMMYFUNCTION("""COMPUTED_VALUE"""),"Эдуард Галиянц")</f>
        <v>Эдуард Галиянц</v>
      </c>
      <c r="E29" s="1" t="str">
        <f>IFERROR(__xludf.DUMMYFUNCTION("""COMPUTED_VALUE"""),"Эмиль Мударисов")</f>
        <v>Эмиль Мударисов</v>
      </c>
      <c r="F29" s="1" t="str">
        <f>IFERROR(__xludf.DUMMYFUNCTION("""COMPUTED_VALUE"""),"?")</f>
        <v>?</v>
      </c>
      <c r="G29" s="1" t="str">
        <f>IFERROR(__xludf.DUMMYFUNCTION("""COMPUTED_VALUE"""),"—")</f>
        <v>—</v>
      </c>
      <c r="H29" s="1" t="str">
        <f>IFERROR(__xludf.DUMMYFUNCTION("""COMPUTED_VALUE"""),"—")</f>
        <v>—</v>
      </c>
      <c r="I29" s="1" t="str">
        <f>IFERROR(__xludf.DUMMYFUNCTION("""COMPUTED_VALUE"""),"—")</f>
        <v>—</v>
      </c>
    </row>
    <row r="30">
      <c r="A30" s="1">
        <f>IFERROR(__xludf.DUMMYFUNCTION("""COMPUTED_VALUE"""),2000.0)</f>
        <v>2000</v>
      </c>
      <c r="B30" s="1" t="str">
        <f>IFERROR(__xludf.DUMMYFUNCTION("""COMPUTED_VALUE"""),"Москва")</f>
        <v>Москва</v>
      </c>
      <c r="C30" s="1" t="str">
        <f>IFERROR(__xludf.DUMMYFUNCTION("""COMPUTED_VALUE"""),"олимпийская пирамида")</f>
        <v>олимпийская пирамида</v>
      </c>
      <c r="D30" s="1" t="str">
        <f>IFERROR(__xludf.DUMMYFUNCTION("""COMPUTED_VALUE"""),"Евгений Созыкин")</f>
        <v>Евгений Созыкин</v>
      </c>
      <c r="E30" s="1" t="str">
        <f>IFERROR(__xludf.DUMMYFUNCTION("""COMPUTED_VALUE"""),"Юрий Пащинский")</f>
        <v>Юрий Пащинский</v>
      </c>
      <c r="F30" s="1" t="str">
        <f>IFERROR(__xludf.DUMMYFUNCTION("""COMPUTED_VALUE"""),"?")</f>
        <v>?</v>
      </c>
      <c r="G30" s="1" t="str">
        <f>IFERROR(__xludf.DUMMYFUNCTION("""COMPUTED_VALUE"""),"—")</f>
        <v>—</v>
      </c>
      <c r="H30" s="1" t="str">
        <f>IFERROR(__xludf.DUMMYFUNCTION("""COMPUTED_VALUE"""),"—")</f>
        <v>—</v>
      </c>
      <c r="I30" s="1" t="str">
        <f>IFERROR(__xludf.DUMMYFUNCTION("""COMPUTED_VALUE"""),"—")</f>
        <v>—</v>
      </c>
    </row>
    <row r="31">
      <c r="A31" s="1" t="str">
        <f>IFERROR(__xludf.DUMMYFUNCTION("""COMPUTED_VALUE"""),"Международный комитет по пирамиде")</f>
        <v>Международный комитет по пирамиде</v>
      </c>
      <c r="B31" s="1"/>
      <c r="C31" s="1"/>
      <c r="D31" s="1"/>
      <c r="E31" s="1"/>
      <c r="F31" s="1"/>
      <c r="G31" s="1"/>
      <c r="H31" s="1"/>
      <c r="I31" s="1"/>
    </row>
    <row r="32">
      <c r="A32" s="1">
        <f>IFERROR(__xludf.DUMMYFUNCTION("""COMPUTED_VALUE"""),2000.0)</f>
        <v>2000</v>
      </c>
      <c r="B32" s="1" t="str">
        <f>IFERROR(__xludf.DUMMYFUNCTION("""COMPUTED_VALUE"""),"Киркель")</f>
        <v>Киркель</v>
      </c>
      <c r="C32" s="1" t="str">
        <f>IFERROR(__xludf.DUMMYFUNCTION("""COMPUTED_VALUE"""),"пирамида - двойной разбой")</f>
        <v>пирамида - двойной разбой</v>
      </c>
      <c r="D32" s="1" t="str">
        <f>IFERROR(__xludf.DUMMYFUNCTION("""COMPUTED_VALUE"""),"Евгений Сталев")</f>
        <v>Евгений Сталев</v>
      </c>
      <c r="E32" s="1" t="str">
        <f>IFERROR(__xludf.DUMMYFUNCTION("""COMPUTED_VALUE"""),"Эмиль Мударисов")</f>
        <v>Эмиль Мударисов</v>
      </c>
      <c r="F32" s="1" t="str">
        <f>IFERROR(__xludf.DUMMYFUNCTION("""COMPUTED_VALUE"""),"9:1[3]")</f>
        <v>9:1[3]</v>
      </c>
      <c r="G32" s="1" t="str">
        <f>IFERROR(__xludf.DUMMYFUNCTION("""COMPUTED_VALUE"""),"—")</f>
        <v>—</v>
      </c>
      <c r="H32" s="1" t="str">
        <f>IFERROR(__xludf.DUMMYFUNCTION("""COMPUTED_VALUE"""),"—")</f>
        <v>—</v>
      </c>
      <c r="I32" s="1" t="str">
        <f>IFERROR(__xludf.DUMMYFUNCTION("""COMPUTED_VALUE"""),"—")</f>
        <v>—</v>
      </c>
    </row>
    <row r="33">
      <c r="A33" s="1">
        <f>IFERROR(__xludf.DUMMYFUNCTION("""COMPUTED_VALUE"""),2001.0)</f>
        <v>2001</v>
      </c>
      <c r="B33" s="1" t="str">
        <f>IFERROR(__xludf.DUMMYFUNCTION("""COMPUTED_VALUE"""),"Вильнюс")</f>
        <v>Вильнюс</v>
      </c>
      <c r="C33" s="1" t="str">
        <f>IFERROR(__xludf.DUMMYFUNCTION("""COMPUTED_VALUE"""),"европейская пирамида")</f>
        <v>европейская пирамида</v>
      </c>
      <c r="D33" s="1" t="str">
        <f>IFERROR(__xludf.DUMMYFUNCTION("""COMPUTED_VALUE"""),"Каныбек Сагындыков")</f>
        <v>Каныбек Сагындыков</v>
      </c>
      <c r="E33" s="1" t="str">
        <f>IFERROR(__xludf.DUMMYFUNCTION("""COMPUTED_VALUE"""),"Ярослав Винокур")</f>
        <v>Ярослав Винокур</v>
      </c>
      <c r="F33" s="1" t="str">
        <f>IFERROR(__xludf.DUMMYFUNCTION("""COMPUTED_VALUE"""),"7:4")</f>
        <v>7:4</v>
      </c>
      <c r="G33" s="1" t="str">
        <f>IFERROR(__xludf.DUMMYFUNCTION("""COMPUTED_VALUE"""),"—")</f>
        <v>—</v>
      </c>
      <c r="H33" s="1" t="str">
        <f>IFERROR(__xludf.DUMMYFUNCTION("""COMPUTED_VALUE"""),"—")</f>
        <v>—</v>
      </c>
      <c r="I33" s="1" t="str">
        <f>IFERROR(__xludf.DUMMYFUNCTION("""COMPUTED_VALUE"""),"—")</f>
        <v>—</v>
      </c>
    </row>
    <row r="34">
      <c r="A34" s="1">
        <f>IFERROR(__xludf.DUMMYFUNCTION("""COMPUTED_VALUE"""),2002.0)</f>
        <v>2002</v>
      </c>
      <c r="B34" s="1" t="str">
        <f>IFERROR(__xludf.DUMMYFUNCTION("""COMPUTED_VALUE"""),"Виллинген")</f>
        <v>Виллинген</v>
      </c>
      <c r="C34" s="1" t="str">
        <f>IFERROR(__xludf.DUMMYFUNCTION("""COMPUTED_VALUE"""),"пирамида - двойной разбой")</f>
        <v>пирамида - двойной разбой</v>
      </c>
      <c r="D34" s="1" t="str">
        <f>IFERROR(__xludf.DUMMYFUNCTION("""COMPUTED_VALUE"""),"Илья Киричков")</f>
        <v>Илья Киричков</v>
      </c>
      <c r="E34" s="1" t="str">
        <f>IFERROR(__xludf.DUMMYFUNCTION("""COMPUTED_VALUE"""),"Аслан Бузоев")</f>
        <v>Аслан Бузоев</v>
      </c>
      <c r="F34" s="1" t="str">
        <f>IFERROR(__xludf.DUMMYFUNCTION("""COMPUTED_VALUE"""),"6:2[4]")</f>
        <v>6:2[4]</v>
      </c>
      <c r="G34" s="1" t="str">
        <f>IFERROR(__xludf.DUMMYFUNCTION("""COMPUTED_VALUE"""),"—")</f>
        <v>—</v>
      </c>
      <c r="H34" s="1" t="str">
        <f>IFERROR(__xludf.DUMMYFUNCTION("""COMPUTED_VALUE"""),"—")</f>
        <v>—</v>
      </c>
      <c r="I34" s="1" t="str">
        <f>IFERROR(__xludf.DUMMYFUNCTION("""COMPUTED_VALUE"""),"—")</f>
        <v>—</v>
      </c>
    </row>
    <row r="35">
      <c r="A35" s="1">
        <f>IFERROR(__xludf.DUMMYFUNCTION("""COMPUTED_VALUE"""),2003.0)</f>
        <v>2003</v>
      </c>
      <c r="B35" s="1" t="str">
        <f>IFERROR(__xludf.DUMMYFUNCTION("""COMPUTED_VALUE"""),"Санкт-Петербург")</f>
        <v>Санкт-Петербург</v>
      </c>
      <c r="C35" s="1" t="str">
        <f>IFERROR(__xludf.DUMMYFUNCTION("""COMPUTED_VALUE"""),"пирамида")</f>
        <v>пирамида</v>
      </c>
      <c r="D35" s="1" t="str">
        <f>IFERROR(__xludf.DUMMYFUNCTION("""COMPUTED_VALUE"""),"Ярослав Винокур")</f>
        <v>Ярослав Винокур</v>
      </c>
      <c r="E35" s="1" t="str">
        <f>IFERROR(__xludf.DUMMYFUNCTION("""COMPUTED_VALUE"""),"Евгений Сталев")</f>
        <v>Евгений Сталев</v>
      </c>
      <c r="F35" s="1" t="str">
        <f>IFERROR(__xludf.DUMMYFUNCTION("""COMPUTED_VALUE"""),"7:5")</f>
        <v>7:5</v>
      </c>
      <c r="G35" s="1" t="str">
        <f>IFERROR(__xludf.DUMMYFUNCTION("""COMPUTED_VALUE"""),"—")</f>
        <v>—</v>
      </c>
      <c r="H35" s="1" t="str">
        <f>IFERROR(__xludf.DUMMYFUNCTION("""COMPUTED_VALUE"""),"—")</f>
        <v>—</v>
      </c>
      <c r="I35" s="1" t="str">
        <f>IFERROR(__xludf.DUMMYFUNCTION("""COMPUTED_VALUE"""),"—")</f>
        <v>—</v>
      </c>
    </row>
    <row r="36">
      <c r="A36" s="1">
        <f>IFERROR(__xludf.DUMMYFUNCTION("""COMPUTED_VALUE"""),2004.0)</f>
        <v>2004</v>
      </c>
      <c r="B36" s="1" t="str">
        <f>IFERROR(__xludf.DUMMYFUNCTION("""COMPUTED_VALUE"""),"Москва")</f>
        <v>Москва</v>
      </c>
      <c r="C36" s="1" t="str">
        <f>IFERROR(__xludf.DUMMYFUNCTION("""COMPUTED_VALUE"""),"пирамида")</f>
        <v>пирамида</v>
      </c>
      <c r="D36" s="1" t="str">
        <f>IFERROR(__xludf.DUMMYFUNCTION("""COMPUTED_VALUE"""),"Каныбек Сагындыков")</f>
        <v>Каныбек Сагындыков</v>
      </c>
      <c r="E36" s="1" t="str">
        <f>IFERROR(__xludf.DUMMYFUNCTION("""COMPUTED_VALUE"""),"Олег Мачтаков")</f>
        <v>Олег Мачтаков</v>
      </c>
      <c r="F36" s="1" t="str">
        <f>IFERROR(__xludf.DUMMYFUNCTION("""COMPUTED_VALUE"""),"7:4")</f>
        <v>7:4</v>
      </c>
      <c r="G36" s="1" t="str">
        <f>IFERROR(__xludf.DUMMYFUNCTION("""COMPUTED_VALUE"""),"—")</f>
        <v>—</v>
      </c>
      <c r="H36" s="1" t="str">
        <f>IFERROR(__xludf.DUMMYFUNCTION("""COMPUTED_VALUE"""),"—")</f>
        <v>—</v>
      </c>
      <c r="I36" s="1" t="str">
        <f>IFERROR(__xludf.DUMMYFUNCTION("""COMPUTED_VALUE"""),"—")</f>
        <v>—</v>
      </c>
    </row>
    <row r="37">
      <c r="A37" s="1">
        <f>IFERROR(__xludf.DUMMYFUNCTION("""COMPUTED_VALUE"""),2005.0)</f>
        <v>2005</v>
      </c>
      <c r="B37" s="1" t="str">
        <f>IFERROR(__xludf.DUMMYFUNCTION("""COMPUTED_VALUE"""),"Алма-Ата")</f>
        <v>Алма-Ата</v>
      </c>
      <c r="C37" s="1" t="str">
        <f>IFERROR(__xludf.DUMMYFUNCTION("""COMPUTED_VALUE"""),"свободная пирамида")</f>
        <v>свободная пирамида</v>
      </c>
      <c r="D37" s="1" t="str">
        <f>IFERROR(__xludf.DUMMYFUNCTION("""COMPUTED_VALUE"""),"Юрий Пащинский")</f>
        <v>Юрий Пащинский</v>
      </c>
      <c r="E37" s="1" t="str">
        <f>IFERROR(__xludf.DUMMYFUNCTION("""COMPUTED_VALUE"""),"Кирилл Анищенко")</f>
        <v>Кирилл Анищенко</v>
      </c>
      <c r="F37" s="1" t="str">
        <f>IFERROR(__xludf.DUMMYFUNCTION("""COMPUTED_VALUE"""),"7:6")</f>
        <v>7:6</v>
      </c>
      <c r="G37" s="1" t="str">
        <f>IFERROR(__xludf.DUMMYFUNCTION("""COMPUTED_VALUE"""),"Анна Мажирина")</f>
        <v>Анна Мажирина</v>
      </c>
      <c r="H37" s="1" t="str">
        <f>IFERROR(__xludf.DUMMYFUNCTION("""COMPUTED_VALUE"""),"Алёна Афанасьева")</f>
        <v>Алёна Афанасьева</v>
      </c>
      <c r="I37" s="1" t="str">
        <f>IFERROR(__xludf.DUMMYFUNCTION("""COMPUTED_VALUE"""),"5:3")</f>
        <v>5:3</v>
      </c>
    </row>
    <row r="38">
      <c r="A38" s="1">
        <f>IFERROR(__xludf.DUMMYFUNCTION("""COMPUTED_VALUE"""),2006.0)</f>
        <v>2006</v>
      </c>
      <c r="B38" s="1" t="str">
        <f>IFERROR(__xludf.DUMMYFUNCTION("""COMPUTED_VALUE"""),"Вантаа")</f>
        <v>Вантаа</v>
      </c>
      <c r="C38" s="1" t="str">
        <f>IFERROR(__xludf.DUMMYFUNCTION("""COMPUTED_VALUE"""),"свободная пирамида")</f>
        <v>свободная пирамида</v>
      </c>
      <c r="D38" s="1" t="str">
        <f>IFERROR(__xludf.DUMMYFUNCTION("""COMPUTED_VALUE"""),"Павел Меховов")</f>
        <v>Павел Меховов</v>
      </c>
      <c r="E38" s="1" t="str">
        <f>IFERROR(__xludf.DUMMYFUNCTION("""COMPUTED_VALUE"""),"Александр Паламарь")</f>
        <v>Александр Паламарь</v>
      </c>
      <c r="F38" s="1" t="str">
        <f>IFERROR(__xludf.DUMMYFUNCTION("""COMPUTED_VALUE"""),"7:5")</f>
        <v>7:5</v>
      </c>
      <c r="G38" s="1" t="str">
        <f>IFERROR(__xludf.DUMMYFUNCTION("""COMPUTED_VALUE"""),"Анна Мажирина")</f>
        <v>Анна Мажирина</v>
      </c>
      <c r="H38" s="1" t="str">
        <f>IFERROR(__xludf.DUMMYFUNCTION("""COMPUTED_VALUE"""),"Елена Бунос")</f>
        <v>Елена Бунос</v>
      </c>
      <c r="I38" s="1" t="str">
        <f>IFERROR(__xludf.DUMMYFUNCTION("""COMPUTED_VALUE"""),"5:4")</f>
        <v>5:4</v>
      </c>
    </row>
    <row r="39">
      <c r="A39" s="1">
        <f>IFERROR(__xludf.DUMMYFUNCTION("""COMPUTED_VALUE"""),2007.0)</f>
        <v>2007</v>
      </c>
      <c r="B39" s="1" t="str">
        <f>IFERROR(__xludf.DUMMYFUNCTION("""COMPUTED_VALUE"""),"Санкт-Петербург")</f>
        <v>Санкт-Петербург</v>
      </c>
      <c r="C39" s="1" t="str">
        <f>IFERROR(__xludf.DUMMYFUNCTION("""COMPUTED_VALUE"""),"динамичная пирамида")</f>
        <v>динамичная пирамида</v>
      </c>
      <c r="D39" s="1" t="str">
        <f>IFERROR(__xludf.DUMMYFUNCTION("""COMPUTED_VALUE"""),"Каныбек Сагынбаев")</f>
        <v>Каныбек Сагынбаев</v>
      </c>
      <c r="E39" s="1" t="str">
        <f>IFERROR(__xludf.DUMMYFUNCTION("""COMPUTED_VALUE"""),"Александр Паламарь")</f>
        <v>Александр Паламарь</v>
      </c>
      <c r="F39" s="1" t="str">
        <f>IFERROR(__xludf.DUMMYFUNCTION("""COMPUTED_VALUE"""),"7:5")</f>
        <v>7:5</v>
      </c>
      <c r="G39" s="1" t="str">
        <f>IFERROR(__xludf.DUMMYFUNCTION("""COMPUTED_VALUE"""),"—")</f>
        <v>—</v>
      </c>
      <c r="H39" s="1" t="str">
        <f>IFERROR(__xludf.DUMMYFUNCTION("""COMPUTED_VALUE"""),"—")</f>
        <v>—</v>
      </c>
      <c r="I39" s="1" t="str">
        <f>IFERROR(__xludf.DUMMYFUNCTION("""COMPUTED_VALUE"""),"—")</f>
        <v>—</v>
      </c>
    </row>
    <row r="40">
      <c r="A40" s="1">
        <f>IFERROR(__xludf.DUMMYFUNCTION("""COMPUTED_VALUE"""),2007.0)</f>
        <v>2007</v>
      </c>
      <c r="B40" s="1" t="str">
        <f>IFERROR(__xludf.DUMMYFUNCTION("""COMPUTED_VALUE"""),"Киев")</f>
        <v>Киев</v>
      </c>
      <c r="C40" s="1" t="str">
        <f>IFERROR(__xludf.DUMMYFUNCTION("""COMPUTED_VALUE"""),"свободная пирамида")</f>
        <v>свободная пирамида</v>
      </c>
      <c r="D40" s="1" t="str">
        <f>IFERROR(__xludf.DUMMYFUNCTION("""COMPUTED_VALUE"""),"Каныбек Сагындыков")</f>
        <v>Каныбек Сагындыков</v>
      </c>
      <c r="E40" s="1" t="str">
        <f>IFERROR(__xludf.DUMMYFUNCTION("""COMPUTED_VALUE"""),"Юрий Пащинский")</f>
        <v>Юрий Пащинский</v>
      </c>
      <c r="F40" s="1" t="str">
        <f>IFERROR(__xludf.DUMMYFUNCTION("""COMPUTED_VALUE"""),"7:6")</f>
        <v>7:6</v>
      </c>
      <c r="G40" s="1" t="str">
        <f>IFERROR(__xludf.DUMMYFUNCTION("""COMPUTED_VALUE"""),"Елена Бунос")</f>
        <v>Елена Бунос</v>
      </c>
      <c r="H40" s="1" t="str">
        <f>IFERROR(__xludf.DUMMYFUNCTION("""COMPUTED_VALUE"""),"Жанна Шматченко")</f>
        <v>Жанна Шматченко</v>
      </c>
      <c r="I40" s="1" t="str">
        <f>IFERROR(__xludf.DUMMYFUNCTION("""COMPUTED_VALUE"""),"5:0")</f>
        <v>5:0</v>
      </c>
    </row>
    <row r="41">
      <c r="A41" s="1">
        <f>IFERROR(__xludf.DUMMYFUNCTION("""COMPUTED_VALUE"""),2008.0)</f>
        <v>2008</v>
      </c>
      <c r="B41" s="1" t="str">
        <f>IFERROR(__xludf.DUMMYFUNCTION("""COMPUTED_VALUE"""),"Алма-Ата")</f>
        <v>Алма-Ата</v>
      </c>
      <c r="C41" s="1" t="str">
        <f>IFERROR(__xludf.DUMMYFUNCTION("""COMPUTED_VALUE"""),"комбинированная пирамида")</f>
        <v>комбинированная пирамида</v>
      </c>
      <c r="D41" s="1" t="str">
        <f>IFERROR(__xludf.DUMMYFUNCTION("""COMPUTED_VALUE"""),"Алихан Каранеев")</f>
        <v>Алихан Каранеев</v>
      </c>
      <c r="E41" s="1" t="str">
        <f>IFERROR(__xludf.DUMMYFUNCTION("""COMPUTED_VALUE"""),"Ярослав Винокур")</f>
        <v>Ярослав Винокур</v>
      </c>
      <c r="F41" s="1" t="str">
        <f>IFERROR(__xludf.DUMMYFUNCTION("""COMPUTED_VALUE"""),"6:0")</f>
        <v>6:0</v>
      </c>
      <c r="G41" s="1" t="str">
        <f>IFERROR(__xludf.DUMMYFUNCTION("""COMPUTED_VALUE"""),"—")</f>
        <v>—</v>
      </c>
      <c r="H41" s="1" t="str">
        <f>IFERROR(__xludf.DUMMYFUNCTION("""COMPUTED_VALUE"""),"—")</f>
        <v>—</v>
      </c>
      <c r="I41" s="1" t="str">
        <f>IFERROR(__xludf.DUMMYFUNCTION("""COMPUTED_VALUE"""),"—")</f>
        <v>—</v>
      </c>
    </row>
    <row r="42">
      <c r="A42" s="1">
        <f>IFERROR(__xludf.DUMMYFUNCTION("""COMPUTED_VALUE"""),2008.0)</f>
        <v>2008</v>
      </c>
      <c r="B42" s="1" t="str">
        <f>IFERROR(__xludf.DUMMYFUNCTION("""COMPUTED_VALUE"""),"Санкт-Петербург")</f>
        <v>Санкт-Петербург</v>
      </c>
      <c r="C42" s="1" t="str">
        <f>IFERROR(__xludf.DUMMYFUNCTION("""COMPUTED_VALUE"""),"свободная пирамида")</f>
        <v>свободная пирамида</v>
      </c>
      <c r="D42" s="1" t="str">
        <f>IFERROR(__xludf.DUMMYFUNCTION("""COMPUTED_VALUE"""),"Арман Баклачян")</f>
        <v>Арман Баклачян</v>
      </c>
      <c r="E42" s="1" t="str">
        <f>IFERROR(__xludf.DUMMYFUNCTION("""COMPUTED_VALUE"""),"Павел Меховов")</f>
        <v>Павел Меховов</v>
      </c>
      <c r="F42" s="1" t="str">
        <f>IFERROR(__xludf.DUMMYFUNCTION("""COMPUTED_VALUE"""),"7:6")</f>
        <v>7:6</v>
      </c>
      <c r="G42" s="1" t="str">
        <f>IFERROR(__xludf.DUMMYFUNCTION("""COMPUTED_VALUE"""),"Наталья Трофименко")</f>
        <v>Наталья Трофименко</v>
      </c>
      <c r="H42" s="1" t="str">
        <f>IFERROR(__xludf.DUMMYFUNCTION("""COMPUTED_VALUE"""),"Диана Миронова")</f>
        <v>Диана Миронова</v>
      </c>
      <c r="I42" s="1" t="str">
        <f>IFERROR(__xludf.DUMMYFUNCTION("""COMPUTED_VALUE"""),"4:2")</f>
        <v>4:2</v>
      </c>
    </row>
    <row r="43">
      <c r="A43" s="1">
        <f>IFERROR(__xludf.DUMMYFUNCTION("""COMPUTED_VALUE"""),2009.0)</f>
        <v>2009</v>
      </c>
      <c r="B43" s="1" t="str">
        <f>IFERROR(__xludf.DUMMYFUNCTION("""COMPUTED_VALUE"""),"Новосибирск")</f>
        <v>Новосибирск</v>
      </c>
      <c r="C43" s="1" t="str">
        <f>IFERROR(__xludf.DUMMYFUNCTION("""COMPUTED_VALUE"""),"свободная пирамида")</f>
        <v>свободная пирамида</v>
      </c>
      <c r="D43" s="1" t="str">
        <f>IFERROR(__xludf.DUMMYFUNCTION("""COMPUTED_VALUE"""),"Павел Меховов")</f>
        <v>Павел Меховов</v>
      </c>
      <c r="E43" s="1" t="str">
        <f>IFERROR(__xludf.DUMMYFUNCTION("""COMPUTED_VALUE"""),"Каныбек Сагынбаев")</f>
        <v>Каныбек Сагынбаев</v>
      </c>
      <c r="F43" s="1" t="str">
        <f>IFERROR(__xludf.DUMMYFUNCTION("""COMPUTED_VALUE"""),"7:6")</f>
        <v>7:6</v>
      </c>
      <c r="G43" s="1" t="str">
        <f>IFERROR(__xludf.DUMMYFUNCTION("""COMPUTED_VALUE"""),"Ольга Милованова")</f>
        <v>Ольга Милованова</v>
      </c>
      <c r="H43" s="1" t="str">
        <f>IFERROR(__xludf.DUMMYFUNCTION("""COMPUTED_VALUE"""),"Виолетта Климова")</f>
        <v>Виолетта Климова</v>
      </c>
      <c r="I43" s="1" t="str">
        <f>IFERROR(__xludf.DUMMYFUNCTION("""COMPUTED_VALUE"""),"4:3")</f>
        <v>4:3</v>
      </c>
    </row>
    <row r="44">
      <c r="A44" s="1">
        <f>IFERROR(__xludf.DUMMYFUNCTION("""COMPUTED_VALUE"""),2010.0)</f>
        <v>2010</v>
      </c>
      <c r="B44" s="1" t="str">
        <f>IFERROR(__xludf.DUMMYFUNCTION("""COMPUTED_VALUE"""),"Алма-Ата")</f>
        <v>Алма-Ата</v>
      </c>
      <c r="C44" s="1" t="str">
        <f>IFERROR(__xludf.DUMMYFUNCTION("""COMPUTED_VALUE"""),"комбинированная пирамида")</f>
        <v>комбинированная пирамида</v>
      </c>
      <c r="D44" s="1" t="str">
        <f>IFERROR(__xludf.DUMMYFUNCTION("""COMPUTED_VALUE"""),"Ернар Чимбаев")</f>
        <v>Ернар Чимбаев</v>
      </c>
      <c r="E44" s="1" t="str">
        <f>IFERROR(__xludf.DUMMYFUNCTION("""COMPUTED_VALUE"""),"Каныбек Сагынбаев")</f>
        <v>Каныбек Сагынбаев</v>
      </c>
      <c r="F44" s="1" t="str">
        <f>IFERROR(__xludf.DUMMYFUNCTION("""COMPUTED_VALUE"""),"6:2")</f>
        <v>6:2</v>
      </c>
      <c r="G44" s="1" t="str">
        <f>IFERROR(__xludf.DUMMYFUNCTION("""COMPUTED_VALUE"""),"—")</f>
        <v>—</v>
      </c>
      <c r="H44" s="1" t="str">
        <f>IFERROR(__xludf.DUMMYFUNCTION("""COMPUTED_VALUE"""),"—")</f>
        <v>—</v>
      </c>
      <c r="I44" s="1" t="str">
        <f>IFERROR(__xludf.DUMMYFUNCTION("""COMPUTED_VALUE"""),"—")</f>
        <v>—</v>
      </c>
    </row>
    <row r="45">
      <c r="A45" s="1">
        <f>IFERROR(__xludf.DUMMYFUNCTION("""COMPUTED_VALUE"""),2010.0)</f>
        <v>2010</v>
      </c>
      <c r="B45" s="1" t="str">
        <f>IFERROR(__xludf.DUMMYFUNCTION("""COMPUTED_VALUE"""),"Виллинген")</f>
        <v>Виллинген</v>
      </c>
      <c r="C45" s="1" t="str">
        <f>IFERROR(__xludf.DUMMYFUNCTION("""COMPUTED_VALUE"""),"свободная пирамида")</f>
        <v>свободная пирамида</v>
      </c>
      <c r="D45" s="1" t="str">
        <f>IFERROR(__xludf.DUMMYFUNCTION("""COMPUTED_VALUE"""),"Каныбек Сагынбаев")</f>
        <v>Каныбек Сагынбаев</v>
      </c>
      <c r="E45" s="1" t="str">
        <f>IFERROR(__xludf.DUMMYFUNCTION("""COMPUTED_VALUE"""),"Павел Кузьмин")</f>
        <v>Павел Кузьмин</v>
      </c>
      <c r="F45" s="1" t="str">
        <f>IFERROR(__xludf.DUMMYFUNCTION("""COMPUTED_VALUE"""),"7:2")</f>
        <v>7:2</v>
      </c>
      <c r="G45" s="1" t="str">
        <f>IFERROR(__xludf.DUMMYFUNCTION("""COMPUTED_VALUE"""),"Диана Миронова")</f>
        <v>Диана Миронова</v>
      </c>
      <c r="H45" s="1" t="str">
        <f>IFERROR(__xludf.DUMMYFUNCTION("""COMPUTED_VALUE"""),"Наталья Трофименко")</f>
        <v>Наталья Трофименко</v>
      </c>
      <c r="I45" s="1" t="str">
        <f>IFERROR(__xludf.DUMMYFUNCTION("""COMPUTED_VALUE"""),"4:1")</f>
        <v>4:1</v>
      </c>
    </row>
    <row r="46">
      <c r="A46" s="1">
        <f>IFERROR(__xludf.DUMMYFUNCTION("""COMPUTED_VALUE"""),2011.0)</f>
        <v>2011</v>
      </c>
      <c r="B46" s="1" t="str">
        <f>IFERROR(__xludf.DUMMYFUNCTION("""COMPUTED_VALUE"""),"Алма-Ата")</f>
        <v>Алма-Ата</v>
      </c>
      <c r="C46" s="1" t="str">
        <f>IFERROR(__xludf.DUMMYFUNCTION("""COMPUTED_VALUE"""),"комбинированная пирамида")</f>
        <v>комбинированная пирамида</v>
      </c>
      <c r="D46" s="1" t="str">
        <f>IFERROR(__xludf.DUMMYFUNCTION("""COMPUTED_VALUE"""),"Никита Ливада")</f>
        <v>Никита Ливада</v>
      </c>
      <c r="E46" s="1" t="str">
        <f>IFERROR(__xludf.DUMMYFUNCTION("""COMPUTED_VALUE"""),"Александр Паламарь")</f>
        <v>Александр Паламарь</v>
      </c>
      <c r="F46" s="1" t="str">
        <f>IFERROR(__xludf.DUMMYFUNCTION("""COMPUTED_VALUE"""),"6:3")</f>
        <v>6:3</v>
      </c>
      <c r="G46" s="1" t="str">
        <f>IFERROR(__xludf.DUMMYFUNCTION("""COMPUTED_VALUE"""),"—")</f>
        <v>—</v>
      </c>
      <c r="H46" s="1" t="str">
        <f>IFERROR(__xludf.DUMMYFUNCTION("""COMPUTED_VALUE"""),"—")</f>
        <v>—</v>
      </c>
      <c r="I46" s="1" t="str">
        <f>IFERROR(__xludf.DUMMYFUNCTION("""COMPUTED_VALUE"""),"—")</f>
        <v>—</v>
      </c>
    </row>
    <row r="47">
      <c r="A47" s="1">
        <f>IFERROR(__xludf.DUMMYFUNCTION("""COMPUTED_VALUE"""),2011.0)</f>
        <v>2011</v>
      </c>
      <c r="B47" s="1" t="str">
        <f>IFERROR(__xludf.DUMMYFUNCTION("""COMPUTED_VALUE"""),"Киев")</f>
        <v>Киев</v>
      </c>
      <c r="C47" s="1" t="str">
        <f>IFERROR(__xludf.DUMMYFUNCTION("""COMPUTED_VALUE"""),"свободная пирамида")</f>
        <v>свободная пирамида</v>
      </c>
      <c r="D47" s="1" t="str">
        <f>IFERROR(__xludf.DUMMYFUNCTION("""COMPUTED_VALUE"""),"Ярослав Винокур")</f>
        <v>Ярослав Винокур</v>
      </c>
      <c r="E47" s="1" t="str">
        <f>IFERROR(__xludf.DUMMYFUNCTION("""COMPUTED_VALUE"""),"Армен Габриелян")</f>
        <v>Армен Габриелян</v>
      </c>
      <c r="F47" s="1" t="str">
        <f>IFERROR(__xludf.DUMMYFUNCTION("""COMPUTED_VALUE"""),"7:3")</f>
        <v>7:3</v>
      </c>
      <c r="G47" s="1" t="str">
        <f>IFERROR(__xludf.DUMMYFUNCTION("""COMPUTED_VALUE"""),"Диана Миронова")</f>
        <v>Диана Миронова</v>
      </c>
      <c r="H47" s="1" t="str">
        <f>IFERROR(__xludf.DUMMYFUNCTION("""COMPUTED_VALUE"""),"Заряна Притулюк")</f>
        <v>Заряна Притулюк</v>
      </c>
      <c r="I47" s="1" t="str">
        <f>IFERROR(__xludf.DUMMYFUNCTION("""COMPUTED_VALUE"""),"5:2")</f>
        <v>5:2</v>
      </c>
    </row>
    <row r="48">
      <c r="A48" s="1">
        <f>IFERROR(__xludf.DUMMYFUNCTION("""COMPUTED_VALUE"""),2012.0)</f>
        <v>2012</v>
      </c>
      <c r="B48" s="1" t="str">
        <f>IFERROR(__xludf.DUMMYFUNCTION("""COMPUTED_VALUE"""),"Минск")</f>
        <v>Минск</v>
      </c>
      <c r="C48" s="1" t="str">
        <f>IFERROR(__xludf.DUMMYFUNCTION("""COMPUTED_VALUE"""),"свободная пирамида")</f>
        <v>свободная пирамида</v>
      </c>
      <c r="D48" s="1" t="str">
        <f>IFERROR(__xludf.DUMMYFUNCTION("""COMPUTED_VALUE"""),"Владислав Осьминин")</f>
        <v>Владислав Осьминин</v>
      </c>
      <c r="E48" s="1" t="str">
        <f>IFERROR(__xludf.DUMMYFUNCTION("""COMPUTED_VALUE"""),"Андрей Фрейзе")</f>
        <v>Андрей Фрейзе</v>
      </c>
      <c r="F48" s="1" t="str">
        <f>IFERROR(__xludf.DUMMYFUNCTION("""COMPUTED_VALUE"""),"7:5")</f>
        <v>7:5</v>
      </c>
      <c r="G48" s="1" t="str">
        <f>IFERROR(__xludf.DUMMYFUNCTION("""COMPUTED_VALUE"""),"Диана Миронова")</f>
        <v>Диана Миронова</v>
      </c>
      <c r="H48" s="1" t="str">
        <f>IFERROR(__xludf.DUMMYFUNCTION("""COMPUTED_VALUE"""),"Татьяна Максимова")</f>
        <v>Татьяна Максимова</v>
      </c>
      <c r="I48" s="1" t="str">
        <f>IFERROR(__xludf.DUMMYFUNCTION("""COMPUTED_VALUE"""),"5:2")</f>
        <v>5:2</v>
      </c>
    </row>
    <row r="49">
      <c r="A49" s="1">
        <f>IFERROR(__xludf.DUMMYFUNCTION("""COMPUTED_VALUE"""),2012.0)</f>
        <v>2012</v>
      </c>
      <c r="B49" s="1" t="str">
        <f>IFERROR(__xludf.DUMMYFUNCTION("""COMPUTED_VALUE"""),"Ханты-Мансийск")</f>
        <v>Ханты-Мансийск</v>
      </c>
      <c r="C49" s="1" t="str">
        <f>IFERROR(__xludf.DUMMYFUNCTION("""COMPUTED_VALUE"""),"динамичная пирамида")</f>
        <v>динамичная пирамида</v>
      </c>
      <c r="D49" s="1" t="str">
        <f>IFERROR(__xludf.DUMMYFUNCTION("""COMPUTED_VALUE"""),"Ярослав Тарновецкий")</f>
        <v>Ярослав Тарновецкий</v>
      </c>
      <c r="E49" s="1" t="str">
        <f>IFERROR(__xludf.DUMMYFUNCTION("""COMPUTED_VALUE"""),"Павел Меховов")</f>
        <v>Павел Меховов</v>
      </c>
      <c r="F49" s="1" t="str">
        <f>IFERROR(__xludf.DUMMYFUNCTION("""COMPUTED_VALUE"""),"6:5")</f>
        <v>6:5</v>
      </c>
      <c r="G49" s="1" t="str">
        <f>IFERROR(__xludf.DUMMYFUNCTION("""COMPUTED_VALUE"""),"Ольга Милованова")</f>
        <v>Ольга Милованова</v>
      </c>
      <c r="H49" s="1" t="str">
        <f>IFERROR(__xludf.DUMMYFUNCTION("""COMPUTED_VALUE"""),"Диана Миронова")</f>
        <v>Диана Миронова</v>
      </c>
      <c r="I49" s="1" t="str">
        <f>IFERROR(__xludf.DUMMYFUNCTION("""COMPUTED_VALUE"""),"5:4")</f>
        <v>5:4</v>
      </c>
    </row>
    <row r="50">
      <c r="A50" s="1">
        <f>IFERROR(__xludf.DUMMYFUNCTION("""COMPUTED_VALUE"""),2012.0)</f>
        <v>2012</v>
      </c>
      <c r="B50" s="1" t="str">
        <f>IFERROR(__xludf.DUMMYFUNCTION("""COMPUTED_VALUE"""),"Бишкек")</f>
        <v>Бишкек</v>
      </c>
      <c r="C50" s="1" t="str">
        <f>IFERROR(__xludf.DUMMYFUNCTION("""COMPUTED_VALUE"""),"комбинированная пирамида")</f>
        <v>комбинированная пирамида</v>
      </c>
      <c r="D50" s="1" t="str">
        <f>IFERROR(__xludf.DUMMYFUNCTION("""COMPUTED_VALUE"""),"Александр Чепиков")</f>
        <v>Александр Чепиков</v>
      </c>
      <c r="E50" s="1" t="str">
        <f>IFERROR(__xludf.DUMMYFUNCTION("""COMPUTED_VALUE"""),"Юрий Пащинский")</f>
        <v>Юрий Пащинский</v>
      </c>
      <c r="F50" s="1" t="str">
        <f>IFERROR(__xludf.DUMMYFUNCTION("""COMPUTED_VALUE"""),"7:4")</f>
        <v>7:4</v>
      </c>
      <c r="G50" s="1" t="str">
        <f>IFERROR(__xludf.DUMMYFUNCTION("""COMPUTED_VALUE"""),"—")</f>
        <v>—</v>
      </c>
      <c r="H50" s="1" t="str">
        <f>IFERROR(__xludf.DUMMYFUNCTION("""COMPUTED_VALUE"""),"—")</f>
        <v>—</v>
      </c>
      <c r="I50" s="1" t="str">
        <f>IFERROR(__xludf.DUMMYFUNCTION("""COMPUTED_VALUE"""),"—")</f>
        <v>—</v>
      </c>
    </row>
    <row r="51">
      <c r="A51" s="1">
        <f>IFERROR(__xludf.DUMMYFUNCTION("""COMPUTED_VALUE"""),2013.0)</f>
        <v>2013</v>
      </c>
      <c r="B51" s="1" t="str">
        <f>IFERROR(__xludf.DUMMYFUNCTION("""COMPUTED_VALUE"""),"Кемерово")</f>
        <v>Кемерово</v>
      </c>
      <c r="C51" s="1" t="str">
        <f>IFERROR(__xludf.DUMMYFUNCTION("""COMPUTED_VALUE"""),"комбинированная пирамида")</f>
        <v>комбинированная пирамида</v>
      </c>
      <c r="D51" s="1" t="str">
        <f>IFERROR(__xludf.DUMMYFUNCTION("""COMPUTED_VALUE"""),"Ярослав Тарновецкий")</f>
        <v>Ярослав Тарновецкий</v>
      </c>
      <c r="E51" s="1" t="str">
        <f>IFERROR(__xludf.DUMMYFUNCTION("""COMPUTED_VALUE"""),"Виктор Локтев")</f>
        <v>Виктор Локтев</v>
      </c>
      <c r="F51" s="1" t="str">
        <f>IFERROR(__xludf.DUMMYFUNCTION("""COMPUTED_VALUE"""),"6:3")</f>
        <v>6:3</v>
      </c>
      <c r="G51" s="1" t="str">
        <f>IFERROR(__xludf.DUMMYFUNCTION("""COMPUTED_VALUE"""),"—")</f>
        <v>—</v>
      </c>
      <c r="H51" s="1" t="str">
        <f>IFERROR(__xludf.DUMMYFUNCTION("""COMPUTED_VALUE"""),"—")</f>
        <v>—</v>
      </c>
      <c r="I51" s="1" t="str">
        <f>IFERROR(__xludf.DUMMYFUNCTION("""COMPUTED_VALUE"""),"—")</f>
        <v>—</v>
      </c>
    </row>
    <row r="52">
      <c r="A52" s="1" t="str">
        <f>IFERROR(__xludf.DUMMYFUNCTION("""COMPUTED_VALUE"""),"Международная конфедерация пирамиды")</f>
        <v>Международная конфедерация пирамиды</v>
      </c>
      <c r="B52" s="1"/>
      <c r="C52" s="1"/>
      <c r="D52" s="1"/>
      <c r="E52" s="1"/>
      <c r="F52" s="1"/>
      <c r="G52" s="1"/>
      <c r="H52" s="1"/>
      <c r="I52" s="1"/>
    </row>
    <row r="53">
      <c r="A53" s="1">
        <f>IFERROR(__xludf.DUMMYFUNCTION("""COMPUTED_VALUE"""),2013.0)</f>
        <v>2013</v>
      </c>
      <c r="B53" s="1" t="str">
        <f>IFERROR(__xludf.DUMMYFUNCTION("""COMPUTED_VALUE"""),"Алма-Ата")</f>
        <v>Алма-Ата</v>
      </c>
      <c r="C53" s="1" t="str">
        <f>IFERROR(__xludf.DUMMYFUNCTION("""COMPUTED_VALUE"""),"динамичная пирамида")</f>
        <v>динамичная пирамида</v>
      </c>
      <c r="D53" s="1" t="str">
        <f>IFERROR(__xludf.DUMMYFUNCTION("""COMPUTED_VALUE"""),"Сергей Тузов")</f>
        <v>Сергей Тузов</v>
      </c>
      <c r="E53" s="1" t="str">
        <f>IFERROR(__xludf.DUMMYFUNCTION("""COMPUTED_VALUE"""),"Александр Чепиков")</f>
        <v>Александр Чепиков</v>
      </c>
      <c r="F53" s="1" t="str">
        <f>IFERROR(__xludf.DUMMYFUNCTION("""COMPUTED_VALUE"""),"7:6")</f>
        <v>7:6</v>
      </c>
      <c r="G53" s="1" t="str">
        <f>IFERROR(__xludf.DUMMYFUNCTION("""COMPUTED_VALUE"""),"—")</f>
        <v>—</v>
      </c>
      <c r="H53" s="1" t="str">
        <f>IFERROR(__xludf.DUMMYFUNCTION("""COMPUTED_VALUE"""),"—")</f>
        <v>—</v>
      </c>
      <c r="I53" s="1" t="str">
        <f>IFERROR(__xludf.DUMMYFUNCTION("""COMPUTED_VALUE"""),"—")</f>
        <v>—</v>
      </c>
    </row>
    <row r="54">
      <c r="A54" s="1">
        <f>IFERROR(__xludf.DUMMYFUNCTION("""COMPUTED_VALUE"""),2013.0)</f>
        <v>2013</v>
      </c>
      <c r="B54" s="1" t="str">
        <f>IFERROR(__xludf.DUMMYFUNCTION("""COMPUTED_VALUE"""),"Якутск")</f>
        <v>Якутск</v>
      </c>
      <c r="C54" s="1" t="str">
        <f>IFERROR(__xludf.DUMMYFUNCTION("""COMPUTED_VALUE"""),"свободная пирамида")</f>
        <v>свободная пирамида</v>
      </c>
      <c r="D54" s="1" t="str">
        <f>IFERROR(__xludf.DUMMYFUNCTION("""COMPUTED_VALUE"""),"Никита Ливада")</f>
        <v>Никита Ливада</v>
      </c>
      <c r="E54" s="1" t="str">
        <f>IFERROR(__xludf.DUMMYFUNCTION("""COMPUTED_VALUE"""),"Александр Банный")</f>
        <v>Александр Банный</v>
      </c>
      <c r="F54" s="1" t="str">
        <f>IFERROR(__xludf.DUMMYFUNCTION("""COMPUTED_VALUE"""),"9:5")</f>
        <v>9:5</v>
      </c>
      <c r="G54" s="1" t="str">
        <f>IFERROR(__xludf.DUMMYFUNCTION("""COMPUTED_VALUE"""),"Ольга Милованова")</f>
        <v>Ольга Милованова</v>
      </c>
      <c r="H54" s="1" t="str">
        <f>IFERROR(__xludf.DUMMYFUNCTION("""COMPUTED_VALUE"""),"Екатерина Перепечаева")</f>
        <v>Екатерина Перепечаева</v>
      </c>
      <c r="I54" s="1" t="str">
        <f>IFERROR(__xludf.DUMMYFUNCTION("""COMPUTED_VALUE"""),"6:5")</f>
        <v>6:5</v>
      </c>
    </row>
    <row r="55">
      <c r="A55" s="1">
        <f>IFERROR(__xludf.DUMMYFUNCTION("""COMPUTED_VALUE"""),2014.0)</f>
        <v>2014</v>
      </c>
      <c r="B55" s="1" t="str">
        <f>IFERROR(__xludf.DUMMYFUNCTION("""COMPUTED_VALUE"""),"Чолпон-Ата")</f>
        <v>Чолпон-Ата</v>
      </c>
      <c r="C55" s="1" t="str">
        <f>IFERROR(__xludf.DUMMYFUNCTION("""COMPUTED_VALUE"""),"комбинированная пирамида")</f>
        <v>комбинированная пирамида</v>
      </c>
      <c r="D55" s="1" t="str">
        <f>IFERROR(__xludf.DUMMYFUNCTION("""COMPUTED_VALUE"""),"Евгений Новосад")</f>
        <v>Евгений Новосад</v>
      </c>
      <c r="E55" s="1" t="str">
        <f>IFERROR(__xludf.DUMMYFUNCTION("""COMPUTED_VALUE"""),"Никита Ливада")</f>
        <v>Никита Ливада</v>
      </c>
      <c r="F55" s="1" t="str">
        <f>IFERROR(__xludf.DUMMYFUNCTION("""COMPUTED_VALUE"""),"6:3")</f>
        <v>6:3</v>
      </c>
      <c r="G55" s="1" t="str">
        <f>IFERROR(__xludf.DUMMYFUNCTION("""COMPUTED_VALUE"""),"—")</f>
        <v>—</v>
      </c>
      <c r="H55" s="1" t="str">
        <f>IFERROR(__xludf.DUMMYFUNCTION("""COMPUTED_VALUE"""),"—")</f>
        <v>—</v>
      </c>
      <c r="I55" s="1" t="str">
        <f>IFERROR(__xludf.DUMMYFUNCTION("""COMPUTED_VALUE"""),"—")</f>
        <v>—</v>
      </c>
    </row>
    <row r="56">
      <c r="A56" s="1">
        <f>IFERROR(__xludf.DUMMYFUNCTION("""COMPUTED_VALUE"""),2014.0)</f>
        <v>2014</v>
      </c>
      <c r="B56" s="1" t="str">
        <f>IFERROR(__xludf.DUMMYFUNCTION("""COMPUTED_VALUE"""),"Тараз")</f>
        <v>Тараз</v>
      </c>
      <c r="C56" s="1" t="str">
        <f>IFERROR(__xludf.DUMMYFUNCTION("""COMPUTED_VALUE"""),"динамичная пирамида")</f>
        <v>динамичная пирамида</v>
      </c>
      <c r="D56" s="1" t="str">
        <f>IFERROR(__xludf.DUMMYFUNCTION("""COMPUTED_VALUE"""),"Каныбек Сагынбаев")</f>
        <v>Каныбек Сагынбаев</v>
      </c>
      <c r="E56" s="1" t="str">
        <f>IFERROR(__xludf.DUMMYFUNCTION("""COMPUTED_VALUE"""),"Даурен Урынбаев")</f>
        <v>Даурен Урынбаев</v>
      </c>
      <c r="F56" s="1" t="str">
        <f>IFERROR(__xludf.DUMMYFUNCTION("""COMPUTED_VALUE"""),"7:5")</f>
        <v>7:5</v>
      </c>
      <c r="G56" s="1" t="str">
        <f>IFERROR(__xludf.DUMMYFUNCTION("""COMPUTED_VALUE"""),"—")</f>
        <v>—</v>
      </c>
      <c r="H56" s="1" t="str">
        <f>IFERROR(__xludf.DUMMYFUNCTION("""COMPUTED_VALUE"""),"—")</f>
        <v>—</v>
      </c>
      <c r="I56" s="1" t="str">
        <f>IFERROR(__xludf.DUMMYFUNCTION("""COMPUTED_VALUE"""),"—")</f>
        <v>—</v>
      </c>
    </row>
    <row r="57">
      <c r="A57" s="1">
        <f>IFERROR(__xludf.DUMMYFUNCTION("""COMPUTED_VALUE"""),2014.0)</f>
        <v>2014</v>
      </c>
      <c r="B57" s="1" t="str">
        <f>IFERROR(__xludf.DUMMYFUNCTION("""COMPUTED_VALUE"""),"Ханты-Мансийск")</f>
        <v>Ханты-Мансийск</v>
      </c>
      <c r="C57" s="1" t="str">
        <f>IFERROR(__xludf.DUMMYFUNCTION("""COMPUTED_VALUE"""),"свободная пирамида")</f>
        <v>свободная пирамида</v>
      </c>
      <c r="D57" s="1" t="str">
        <f>IFERROR(__xludf.DUMMYFUNCTION("""COMPUTED_VALUE"""),"Сергей Крыжановский")</f>
        <v>Сергей Крыжановский</v>
      </c>
      <c r="E57" s="1" t="str">
        <f>IFERROR(__xludf.DUMMYFUNCTION("""COMPUTED_VALUE"""),"Александр Паламарь")</f>
        <v>Александр Паламарь</v>
      </c>
      <c r="F57" s="1" t="str">
        <f>IFERROR(__xludf.DUMMYFUNCTION("""COMPUTED_VALUE"""),"7:5")</f>
        <v>7:5</v>
      </c>
      <c r="G57" s="1" t="str">
        <f>IFERROR(__xludf.DUMMYFUNCTION("""COMPUTED_VALUE"""),"Диана Миронова")</f>
        <v>Диана Миронова</v>
      </c>
      <c r="H57" s="1" t="str">
        <f>IFERROR(__xludf.DUMMYFUNCTION("""COMPUTED_VALUE"""),"Татьяна Максимова")</f>
        <v>Татьяна Максимова</v>
      </c>
      <c r="I57" s="1" t="str">
        <f>IFERROR(__xludf.DUMMYFUNCTION("""COMPUTED_VALUE"""),"5:1")</f>
        <v>5:1</v>
      </c>
    </row>
    <row r="58">
      <c r="A58" s="1">
        <f>IFERROR(__xludf.DUMMYFUNCTION("""COMPUTED_VALUE"""),2015.0)</f>
        <v>2015</v>
      </c>
      <c r="B58" s="1" t="str">
        <f>IFERROR(__xludf.DUMMYFUNCTION("""COMPUTED_VALUE"""),"Алма-Ата")</f>
        <v>Алма-Ата</v>
      </c>
      <c r="C58" s="1" t="str">
        <f>IFERROR(__xludf.DUMMYFUNCTION("""COMPUTED_VALUE"""),"комбинированная пирамида")</f>
        <v>комбинированная пирамида</v>
      </c>
      <c r="D58" s="1" t="str">
        <f>IFERROR(__xludf.DUMMYFUNCTION("""COMPUTED_VALUE"""),"Алибек Омаров")</f>
        <v>Алибек Омаров</v>
      </c>
      <c r="E58" s="1" t="str">
        <f>IFERROR(__xludf.DUMMYFUNCTION("""COMPUTED_VALUE"""),"Евгений Курта")</f>
        <v>Евгений Курта</v>
      </c>
      <c r="F58" s="1" t="str">
        <f>IFERROR(__xludf.DUMMYFUNCTION("""COMPUTED_VALUE"""),"5:1")</f>
        <v>5:1</v>
      </c>
      <c r="G58" s="1" t="str">
        <f>IFERROR(__xludf.DUMMYFUNCTION("""COMPUTED_VALUE"""),"—")</f>
        <v>—</v>
      </c>
      <c r="H58" s="1" t="str">
        <f>IFERROR(__xludf.DUMMYFUNCTION("""COMPUTED_VALUE"""),"—")</f>
        <v>—</v>
      </c>
      <c r="I58" s="1" t="str">
        <f>IFERROR(__xludf.DUMMYFUNCTION("""COMPUTED_VALUE"""),"—")</f>
        <v>—</v>
      </c>
    </row>
    <row r="59">
      <c r="A59" s="1">
        <f>IFERROR(__xludf.DUMMYFUNCTION("""COMPUTED_VALUE"""),2015.0)</f>
        <v>2015</v>
      </c>
      <c r="B59" s="1" t="str">
        <f>IFERROR(__xludf.DUMMYFUNCTION("""COMPUTED_VALUE"""),"Томск")</f>
        <v>Томск</v>
      </c>
      <c r="C59" s="1" t="str">
        <f>IFERROR(__xludf.DUMMYFUNCTION("""COMPUTED_VALUE"""),"свободная пирамида")</f>
        <v>свободная пирамида</v>
      </c>
      <c r="D59" s="1" t="str">
        <f>IFERROR(__xludf.DUMMYFUNCTION("""COMPUTED_VALUE"""),"Владислав Осьминин")</f>
        <v>Владислав Осьминин</v>
      </c>
      <c r="E59" s="1" t="str">
        <f>IFERROR(__xludf.DUMMYFUNCTION("""COMPUTED_VALUE"""),"Ернар Чимбаев")</f>
        <v>Ернар Чимбаев</v>
      </c>
      <c r="F59" s="1" t="str">
        <f>IFERROR(__xludf.DUMMYFUNCTION("""COMPUTED_VALUE"""),"7:4")</f>
        <v>7:4</v>
      </c>
      <c r="G59" s="1" t="str">
        <f>IFERROR(__xludf.DUMMYFUNCTION("""COMPUTED_VALUE"""),"Мария Пудовкина")</f>
        <v>Мария Пудовкина</v>
      </c>
      <c r="H59" s="1" t="str">
        <f>IFERROR(__xludf.DUMMYFUNCTION("""COMPUTED_VALUE"""),"Ольга Милованова")</f>
        <v>Ольга Милованова</v>
      </c>
      <c r="I59" s="1" t="str">
        <f>IFERROR(__xludf.DUMMYFUNCTION("""COMPUTED_VALUE"""),"5:2")</f>
        <v>5:2</v>
      </c>
    </row>
    <row r="60">
      <c r="A60" s="1">
        <f>IFERROR(__xludf.DUMMYFUNCTION("""COMPUTED_VALUE"""),2015.0)</f>
        <v>2015</v>
      </c>
      <c r="B60" s="1" t="str">
        <f>IFERROR(__xludf.DUMMYFUNCTION("""COMPUTED_VALUE"""),"Иматра")</f>
        <v>Иматра</v>
      </c>
      <c r="C60" s="1" t="str">
        <f>IFERROR(__xludf.DUMMYFUNCTION("""COMPUTED_VALUE"""),"динамичная пирамида")</f>
        <v>динамичная пирамида</v>
      </c>
      <c r="D60" s="1" t="str">
        <f>IFERROR(__xludf.DUMMYFUNCTION("""COMPUTED_VALUE"""),"Дастан Лепшаков")</f>
        <v>Дастан Лепшаков</v>
      </c>
      <c r="E60" s="1" t="str">
        <f>IFERROR(__xludf.DUMMYFUNCTION("""COMPUTED_VALUE"""),"Евгений Салтовский")</f>
        <v>Евгений Салтовский</v>
      </c>
      <c r="F60" s="1" t="str">
        <f>IFERROR(__xludf.DUMMYFUNCTION("""COMPUTED_VALUE"""),"7:1")</f>
        <v>7:1</v>
      </c>
      <c r="G60" s="1" t="str">
        <f>IFERROR(__xludf.DUMMYFUNCTION("""COMPUTED_VALUE"""),"Диана Миронова")</f>
        <v>Диана Миронова</v>
      </c>
      <c r="H60" s="1" t="str">
        <f>IFERROR(__xludf.DUMMYFUNCTION("""COMPUTED_VALUE"""),"Татьяна Максимова")</f>
        <v>Татьяна Максимова</v>
      </c>
      <c r="I60" s="1" t="str">
        <f>IFERROR(__xludf.DUMMYFUNCTION("""COMPUTED_VALUE"""),"5:0")</f>
        <v>5:0</v>
      </c>
    </row>
    <row r="61">
      <c r="A61" s="1">
        <f>IFERROR(__xludf.DUMMYFUNCTION("""COMPUTED_VALUE"""),2016.0)</f>
        <v>2016</v>
      </c>
      <c r="B61" s="1" t="str">
        <f>IFERROR(__xludf.DUMMYFUNCTION("""COMPUTED_VALUE"""),"Алма-Ата")</f>
        <v>Алма-Ата</v>
      </c>
      <c r="C61" s="1" t="str">
        <f>IFERROR(__xludf.DUMMYFUNCTION("""COMPUTED_VALUE"""),"комбинированная пирамида")</f>
        <v>комбинированная пирамида</v>
      </c>
      <c r="D61" s="1" t="str">
        <f>IFERROR(__xludf.DUMMYFUNCTION("""COMPUTED_VALUE"""),"Александр Сидоров")</f>
        <v>Александр Сидоров</v>
      </c>
      <c r="E61" s="1" t="str">
        <f>IFERROR(__xludf.DUMMYFUNCTION("""COMPUTED_VALUE"""),"Арби Муциев")</f>
        <v>Арби Муциев</v>
      </c>
      <c r="F61" s="1" t="str">
        <f>IFERROR(__xludf.DUMMYFUNCTION("""COMPUTED_VALUE"""),"6:2")</f>
        <v>6:2</v>
      </c>
      <c r="G61" s="1" t="str">
        <f>IFERROR(__xludf.DUMMYFUNCTION("""COMPUTED_VALUE"""),"Ольга Милованова")</f>
        <v>Ольга Милованова</v>
      </c>
      <c r="H61" s="1" t="str">
        <f>IFERROR(__xludf.DUMMYFUNCTION("""COMPUTED_VALUE"""),"Кристина Плотникова")</f>
        <v>Кристина Плотникова</v>
      </c>
      <c r="I61" s="1" t="str">
        <f>IFERROR(__xludf.DUMMYFUNCTION("""COMPUTED_VALUE"""),"4:0")</f>
        <v>4:0</v>
      </c>
    </row>
    <row r="62">
      <c r="A62" s="1">
        <f>IFERROR(__xludf.DUMMYFUNCTION("""COMPUTED_VALUE"""),2016.0)</f>
        <v>2016</v>
      </c>
      <c r="B62" s="1" t="str">
        <f>IFERROR(__xludf.DUMMYFUNCTION("""COMPUTED_VALUE"""),"Бишкек")</f>
        <v>Бишкек</v>
      </c>
      <c r="C62" s="1" t="str">
        <f>IFERROR(__xludf.DUMMYFUNCTION("""COMPUTED_VALUE"""),"динамичная пирамида")</f>
        <v>динамичная пирамида</v>
      </c>
      <c r="D62" s="1" t="str">
        <f>IFERROR(__xludf.DUMMYFUNCTION("""COMPUTED_VALUE"""),"Леонид Швыряев")</f>
        <v>Леонид Швыряев</v>
      </c>
      <c r="E62" s="1" t="str">
        <f>IFERROR(__xludf.DUMMYFUNCTION("""COMPUTED_VALUE"""),"Сергей Тузов")</f>
        <v>Сергей Тузов</v>
      </c>
      <c r="F62" s="1" t="str">
        <f>IFERROR(__xludf.DUMMYFUNCTION("""COMPUTED_VALUE"""),"7:2")</f>
        <v>7:2</v>
      </c>
      <c r="G62" s="1" t="str">
        <f>IFERROR(__xludf.DUMMYFUNCTION("""COMPUTED_VALUE"""),"—")</f>
        <v>—</v>
      </c>
      <c r="H62" s="1" t="str">
        <f>IFERROR(__xludf.DUMMYFUNCTION("""COMPUTED_VALUE"""),"—")</f>
        <v>—</v>
      </c>
      <c r="I62" s="1" t="str">
        <f>IFERROR(__xludf.DUMMYFUNCTION("""COMPUTED_VALUE"""),"—")</f>
        <v>—</v>
      </c>
    </row>
    <row r="63">
      <c r="A63" s="1">
        <f>IFERROR(__xludf.DUMMYFUNCTION("""COMPUTED_VALUE"""),2016.0)</f>
        <v>2016</v>
      </c>
      <c r="B63" s="1" t="str">
        <f>IFERROR(__xludf.DUMMYFUNCTION("""COMPUTED_VALUE"""),"Казань")</f>
        <v>Казань</v>
      </c>
      <c r="C63" s="1" t="str">
        <f>IFERROR(__xludf.DUMMYFUNCTION("""COMPUTED_VALUE"""),"свободная пирамида")</f>
        <v>свободная пирамида</v>
      </c>
      <c r="D63" s="1" t="str">
        <f>IFERROR(__xludf.DUMMYFUNCTION("""COMPUTED_VALUE"""),"Алихан Каранеев")</f>
        <v>Алихан Каранеев</v>
      </c>
      <c r="E63" s="1" t="str">
        <f>IFERROR(__xludf.DUMMYFUNCTION("""COMPUTED_VALUE"""),"Артур Пивченко")</f>
        <v>Артур Пивченко</v>
      </c>
      <c r="F63" s="1" t="str">
        <f>IFERROR(__xludf.DUMMYFUNCTION("""COMPUTED_VALUE"""),"7:6")</f>
        <v>7:6</v>
      </c>
      <c r="G63" s="1" t="str">
        <f>IFERROR(__xludf.DUMMYFUNCTION("""COMPUTED_VALUE"""),"Диана Миронова")</f>
        <v>Диана Миронова</v>
      </c>
      <c r="H63" s="1" t="str">
        <f>IFERROR(__xludf.DUMMYFUNCTION("""COMPUTED_VALUE"""),"Анастасия Ковальчук")</f>
        <v>Анастасия Ковальчук</v>
      </c>
      <c r="I63" s="1" t="str">
        <f>IFERROR(__xludf.DUMMYFUNCTION("""COMPUTED_VALUE"""),"5:0")</f>
        <v>5:0</v>
      </c>
    </row>
    <row r="64">
      <c r="A64" s="1">
        <f>IFERROR(__xludf.DUMMYFUNCTION("""COMPUTED_VALUE"""),2017.0)</f>
        <v>2017</v>
      </c>
      <c r="B64" s="1" t="str">
        <f>IFERROR(__xludf.DUMMYFUNCTION("""COMPUTED_VALUE"""),"Югорск")</f>
        <v>Югорск</v>
      </c>
      <c r="C64" s="1" t="str">
        <f>IFERROR(__xludf.DUMMYFUNCTION("""COMPUTED_VALUE"""),"комбинированная пирамида")</f>
        <v>комбинированная пирамида</v>
      </c>
      <c r="D64" s="1" t="str">
        <f>IFERROR(__xludf.DUMMYFUNCTION("""COMPUTED_VALUE"""),"Иосиф Абрамов")</f>
        <v>Иосиф Абрамов</v>
      </c>
      <c r="E64" s="1" t="str">
        <f>IFERROR(__xludf.DUMMYFUNCTION("""COMPUTED_VALUE"""),"Дастан Лепшаков")</f>
        <v>Дастан Лепшаков</v>
      </c>
      <c r="F64" s="1" t="str">
        <f>IFERROR(__xludf.DUMMYFUNCTION("""COMPUTED_VALUE"""),"6:5")</f>
        <v>6:5</v>
      </c>
      <c r="G64" s="1" t="str">
        <f>IFERROR(__xludf.DUMMYFUNCTION("""COMPUTED_VALUE"""),"Диана Миронова")</f>
        <v>Диана Миронова</v>
      </c>
      <c r="H64" s="1" t="str">
        <f>IFERROR(__xludf.DUMMYFUNCTION("""COMPUTED_VALUE"""),"Ольга Милованова")</f>
        <v>Ольга Милованова</v>
      </c>
      <c r="I64" s="1" t="str">
        <f>IFERROR(__xludf.DUMMYFUNCTION("""COMPUTED_VALUE"""),"4:0")</f>
        <v>4:0</v>
      </c>
    </row>
    <row r="65">
      <c r="A65" s="1">
        <f>IFERROR(__xludf.DUMMYFUNCTION("""COMPUTED_VALUE"""),2018.0)</f>
        <v>2018</v>
      </c>
      <c r="B65" s="1" t="str">
        <f>IFERROR(__xludf.DUMMYFUNCTION("""COMPUTED_VALUE"""),"Алма-Ата")</f>
        <v>Алма-Ата</v>
      </c>
      <c r="C65" s="1" t="str">
        <f>IFERROR(__xludf.DUMMYFUNCTION("""COMPUTED_VALUE"""),"динамичная пирамида")</f>
        <v>динамичная пирамида</v>
      </c>
      <c r="D65" s="1" t="str">
        <f>IFERROR(__xludf.DUMMYFUNCTION("""COMPUTED_VALUE"""),"Дмитрий Белозёров")</f>
        <v>Дмитрий Белозёров</v>
      </c>
      <c r="E65" s="1" t="str">
        <f>IFERROR(__xludf.DUMMYFUNCTION("""COMPUTED_VALUE"""),"Иосиф Абрамов")</f>
        <v>Иосиф Абрамов</v>
      </c>
      <c r="F65" s="1" t="str">
        <f>IFERROR(__xludf.DUMMYFUNCTION("""COMPUTED_VALUE"""),"7:5")</f>
        <v>7:5</v>
      </c>
      <c r="G65" s="1" t="str">
        <f>IFERROR(__xludf.DUMMYFUNCTION("""COMPUTED_VALUE"""),"Екатерина Перепечаева")</f>
        <v>Екатерина Перепечаева</v>
      </c>
      <c r="H65" s="1" t="str">
        <f>IFERROR(__xludf.DUMMYFUNCTION("""COMPUTED_VALUE"""),"Диана Миронова")</f>
        <v>Диана Миронова</v>
      </c>
      <c r="I65" s="1" t="str">
        <f>IFERROR(__xludf.DUMMYFUNCTION("""COMPUTED_VALUE"""),"5:2")</f>
        <v>5:2</v>
      </c>
    </row>
    <row r="66">
      <c r="A66" s="1">
        <f>IFERROR(__xludf.DUMMYFUNCTION("""COMPUTED_VALUE"""),2018.0)</f>
        <v>2018</v>
      </c>
      <c r="B66" s="1" t="str">
        <f>IFERROR(__xludf.DUMMYFUNCTION("""COMPUTED_VALUE"""),"Тюмень")</f>
        <v>Тюмень</v>
      </c>
      <c r="C66" s="1" t="str">
        <f>IFERROR(__xludf.DUMMYFUNCTION("""COMPUTED_VALUE"""),"свободная пирамида")</f>
        <v>свободная пирамида</v>
      </c>
      <c r="D66" s="1" t="str">
        <f>IFERROR(__xludf.DUMMYFUNCTION("""COMPUTED_VALUE"""),"Сергей Крыжановский")</f>
        <v>Сергей Крыжановский</v>
      </c>
      <c r="E66" s="1" t="str">
        <f>IFERROR(__xludf.DUMMYFUNCTION("""COMPUTED_VALUE"""),"Артём Балов")</f>
        <v>Артём Балов</v>
      </c>
      <c r="F66" s="1" t="str">
        <f>IFERROR(__xludf.DUMMYFUNCTION("""COMPUTED_VALUE"""),"7:0")</f>
        <v>7:0</v>
      </c>
      <c r="G66" s="1" t="str">
        <f>IFERROR(__xludf.DUMMYFUNCTION("""COMPUTED_VALUE"""),"Диана Миронова")</f>
        <v>Диана Миронова</v>
      </c>
      <c r="H66" s="1" t="str">
        <f>IFERROR(__xludf.DUMMYFUNCTION("""COMPUTED_VALUE"""),"Анастасия Ковальчук")</f>
        <v>Анастасия Ковальчук</v>
      </c>
      <c r="I66" s="1" t="str">
        <f>IFERROR(__xludf.DUMMYFUNCTION("""COMPUTED_VALUE"""),"5:2")</f>
        <v>5:2</v>
      </c>
    </row>
    <row r="67">
      <c r="A67" s="1">
        <f>IFERROR(__xludf.DUMMYFUNCTION("""COMPUTED_VALUE"""),2019.0)</f>
        <v>2019</v>
      </c>
      <c r="B67" s="1" t="str">
        <f>IFERROR(__xludf.DUMMYFUNCTION("""COMPUTED_VALUE"""),"Ханты-Мансийск")</f>
        <v>Ханты-Мансийск</v>
      </c>
      <c r="C67" s="1" t="str">
        <f>IFERROR(__xludf.DUMMYFUNCTION("""COMPUTED_VALUE"""),"комбинированная пирамида")</f>
        <v>комбинированная пирамида</v>
      </c>
      <c r="D67" s="1" t="str">
        <f>IFERROR(__xludf.DUMMYFUNCTION("""COMPUTED_VALUE"""),"Иосиф Абрамов")</f>
        <v>Иосиф Абрамов</v>
      </c>
      <c r="E67" s="1" t="str">
        <f>IFERROR(__xludf.DUMMYFUNCTION("""COMPUTED_VALUE"""),"Сергей Крыжановский")</f>
        <v>Сергей Крыжановский</v>
      </c>
      <c r="F67" s="1" t="str">
        <f>IFERROR(__xludf.DUMMYFUNCTION("""COMPUTED_VALUE"""),"6:2")</f>
        <v>6:2</v>
      </c>
      <c r="G67" s="1" t="str">
        <f>IFERROR(__xludf.DUMMYFUNCTION("""COMPUTED_VALUE"""),"Дарья Михайлова")</f>
        <v>Дарья Михайлова</v>
      </c>
      <c r="H67" s="1" t="str">
        <f>IFERROR(__xludf.DUMMYFUNCTION("""COMPUTED_VALUE"""),"Диана Миронова")</f>
        <v>Диана Миронова</v>
      </c>
      <c r="I67" s="1" t="str">
        <f>IFERROR(__xludf.DUMMYFUNCTION("""COMPUTED_VALUE"""),"4:3")</f>
        <v>4:3</v>
      </c>
    </row>
    <row r="68">
      <c r="A68" s="1">
        <f>IFERROR(__xludf.DUMMYFUNCTION("""COMPUTED_VALUE"""),2019.0)</f>
        <v>2019</v>
      </c>
      <c r="B68" s="1" t="str">
        <f>IFERROR(__xludf.DUMMYFUNCTION("""COMPUTED_VALUE"""),"Чолпон-Ата")</f>
        <v>Чолпон-Ата</v>
      </c>
      <c r="C68" s="1" t="str">
        <f>IFERROR(__xludf.DUMMYFUNCTION("""COMPUTED_VALUE"""),"свободная пирамида")</f>
        <v>свободная пирамида</v>
      </c>
      <c r="D68" s="1" t="str">
        <f>IFERROR(__xludf.DUMMYFUNCTION("""COMPUTED_VALUE"""),"Семён Зайцев")</f>
        <v>Семён Зайцев</v>
      </c>
      <c r="E68" s="1" t="str">
        <f>IFERROR(__xludf.DUMMYFUNCTION("""COMPUTED_VALUE"""),"Сеймур Мамедов")</f>
        <v>Сеймур Мамедов</v>
      </c>
      <c r="F68" s="1" t="str">
        <f>IFERROR(__xludf.DUMMYFUNCTION("""COMPUTED_VALUE"""),"4:3")</f>
        <v>4:3</v>
      </c>
      <c r="G68" s="1" t="str">
        <f>IFERROR(__xludf.DUMMYFUNCTION("""COMPUTED_VALUE"""),"Элина Нагула")</f>
        <v>Элина Нагула</v>
      </c>
      <c r="H68" s="1" t="str">
        <f>IFERROR(__xludf.DUMMYFUNCTION("""COMPUTED_VALUE"""),"Диана Миронова")</f>
        <v>Диана Миронова</v>
      </c>
      <c r="I68" s="1" t="str">
        <f>IFERROR(__xludf.DUMMYFUNCTION("""COMPUTED_VALUE"""),"5:0")</f>
        <v>5:0</v>
      </c>
    </row>
    <row r="69">
      <c r="A69" s="1">
        <f>IFERROR(__xludf.DUMMYFUNCTION("""COMPUTED_VALUE"""),2021.0)</f>
        <v>2021</v>
      </c>
      <c r="B69" s="1" t="str">
        <f>IFERROR(__xludf.DUMMYFUNCTION("""COMPUTED_VALUE"""),"Ханты-Мансийск")</f>
        <v>Ханты-Мансийск</v>
      </c>
      <c r="C69" s="1" t="str">
        <f>IFERROR(__xludf.DUMMYFUNCTION("""COMPUTED_VALUE"""),"свободная пирамида")</f>
        <v>свободная пирамида</v>
      </c>
      <c r="D69" s="1" t="str">
        <f>IFERROR(__xludf.DUMMYFUNCTION("""COMPUTED_VALUE"""),"Ернар Чимбаев")</f>
        <v>Ернар Чимбаев</v>
      </c>
      <c r="E69" s="1" t="str">
        <f>IFERROR(__xludf.DUMMYFUNCTION("""COMPUTED_VALUE"""),"Никита Ливада")</f>
        <v>Никита Ливада</v>
      </c>
      <c r="F69" s="1" t="str">
        <f>IFERROR(__xludf.DUMMYFUNCTION("""COMPUTED_VALUE"""),"7:4")</f>
        <v>7:4</v>
      </c>
      <c r="G69" s="1" t="str">
        <f>IFERROR(__xludf.DUMMYFUNCTION("""COMPUTED_VALUE"""),"Диана Миронова")</f>
        <v>Диана Миронова</v>
      </c>
      <c r="H69" s="1" t="str">
        <f>IFERROR(__xludf.DUMMYFUNCTION("""COMPUTED_VALUE"""),"Элина Нагула")</f>
        <v>Элина Нагула</v>
      </c>
      <c r="I69" s="1" t="str">
        <f>IFERROR(__xludf.DUMMYFUNCTION("""COMPUTED_VALUE"""),"6:3")</f>
        <v>6:3</v>
      </c>
    </row>
    <row r="70">
      <c r="A70" s="1">
        <f>IFERROR(__xludf.DUMMYFUNCTION("""COMPUTED_VALUE"""),2022.0)</f>
        <v>2022</v>
      </c>
      <c r="B70" s="1" t="str">
        <f>IFERROR(__xludf.DUMMYFUNCTION("""COMPUTED_VALUE"""),"Сургут")</f>
        <v>Сургут</v>
      </c>
      <c r="C70" s="1" t="str">
        <f>IFERROR(__xludf.DUMMYFUNCTION("""COMPUTED_VALUE"""),"свободная пирамида")</f>
        <v>свободная пирамида</v>
      </c>
      <c r="D70" s="1" t="str">
        <f>IFERROR(__xludf.DUMMYFUNCTION("""COMPUTED_VALUE"""),"Никита Володин")</f>
        <v>Никита Володин</v>
      </c>
      <c r="E70" s="1" t="str">
        <f>IFERROR(__xludf.DUMMYFUNCTION("""COMPUTED_VALUE"""),"Владислав Осьминин")</f>
        <v>Владислав Осьминин</v>
      </c>
      <c r="F70" s="1" t="str">
        <f>IFERROR(__xludf.DUMMYFUNCTION("""COMPUTED_VALUE"""),"7:6")</f>
        <v>7:6</v>
      </c>
      <c r="G70" s="1" t="str">
        <f>IFERROR(__xludf.DUMMYFUNCTION("""COMPUTED_VALUE"""),"Элина Нагула")</f>
        <v>Элина Нагула</v>
      </c>
      <c r="H70" s="1" t="str">
        <f>IFERROR(__xludf.DUMMYFUNCTION("""COMPUTED_VALUE"""),"Анастасия Зверинцева")</f>
        <v>Анастасия Зверинцева</v>
      </c>
      <c r="I70" s="1" t="str">
        <f>IFERROR(__xludf.DUMMYFUNCTION("""COMPUTED_VALUE"""),"6:0")</f>
        <v>6:0</v>
      </c>
    </row>
    <row r="71">
      <c r="A71" s="1">
        <f>IFERROR(__xludf.DUMMYFUNCTION("""COMPUTED_VALUE"""),2022.0)</f>
        <v>2022</v>
      </c>
      <c r="B71" s="1" t="str">
        <f>IFERROR(__xludf.DUMMYFUNCTION("""COMPUTED_VALUE"""),"Чолпон-Ата")</f>
        <v>Чолпон-Ата</v>
      </c>
      <c r="C71" s="1" t="str">
        <f>IFERROR(__xludf.DUMMYFUNCTION("""COMPUTED_VALUE"""),"динамичная пирамида")</f>
        <v>динамичная пирамида</v>
      </c>
      <c r="D71" s="1" t="str">
        <f>IFERROR(__xludf.DUMMYFUNCTION("""COMPUTED_VALUE"""),"Никита Ливада")</f>
        <v>Никита Ливада</v>
      </c>
      <c r="E71" s="1" t="str">
        <f>IFERROR(__xludf.DUMMYFUNCTION("""COMPUTED_VALUE"""),"Ростислав Гузов")</f>
        <v>Ростислав Гузов</v>
      </c>
      <c r="F71" s="1" t="str">
        <f>IFERROR(__xludf.DUMMYFUNCTION("""COMPUTED_VALUE"""),"6:4")</f>
        <v>6:4</v>
      </c>
      <c r="G71" s="1" t="str">
        <f>IFERROR(__xludf.DUMMYFUNCTION("""COMPUTED_VALUE"""),"Диана Миронова")</f>
        <v>Диана Миронова</v>
      </c>
      <c r="H71" s="1" t="str">
        <f>IFERROR(__xludf.DUMMYFUNCTION("""COMPUTED_VALUE"""),"Элина Нагула")</f>
        <v>Элина Нагула</v>
      </c>
      <c r="I71" s="1" t="str">
        <f>IFERROR(__xludf.DUMMYFUNCTION("""COMPUTED_VALUE"""),"5:4")</f>
        <v>5:4</v>
      </c>
    </row>
    <row r="72">
      <c r="A72" s="1">
        <f>IFERROR(__xludf.DUMMYFUNCTION("""COMPUTED_VALUE"""),2022.0)</f>
        <v>2022</v>
      </c>
      <c r="B72" s="1" t="str">
        <f>IFERROR(__xludf.DUMMYFUNCTION("""COMPUTED_VALUE"""),"Югорск")</f>
        <v>Югорск</v>
      </c>
      <c r="C72" s="1" t="str">
        <f>IFERROR(__xludf.DUMMYFUNCTION("""COMPUTED_VALUE"""),"свободная пирамида с продолжением")</f>
        <v>свободная пирамида с продолжением</v>
      </c>
      <c r="D72" s="1" t="str">
        <f>IFERROR(__xludf.DUMMYFUNCTION("""COMPUTED_VALUE"""),"Дастан Лепшаков")</f>
        <v>Дастан Лепшаков</v>
      </c>
      <c r="E72" s="1" t="str">
        <f>IFERROR(__xludf.DUMMYFUNCTION("""COMPUTED_VALUE"""),"Артем Саетгалеев")</f>
        <v>Артем Саетгалеев</v>
      </c>
      <c r="F72" s="2">
        <f>IFERROR(__xludf.DUMMYFUNCTION("""COMPUTED_VALUE"""),2.9520833333333334)</f>
        <v>2.952083333</v>
      </c>
      <c r="G72" s="1" t="str">
        <f>IFERROR(__xludf.DUMMYFUNCTION("""COMPUTED_VALUE"""),"Диана Миронова")</f>
        <v>Диана Миронова</v>
      </c>
      <c r="H72" s="1" t="str">
        <f>IFERROR(__xludf.DUMMYFUNCTION("""COMPUTED_VALUE"""),"Дарья Михайлова")</f>
        <v>Дарья Михайлова</v>
      </c>
      <c r="I72" s="2">
        <f>IFERROR(__xludf.DUMMYFUNCTION("""COMPUTED_VALUE"""),2.526388888888889)</f>
        <v>2.526388889</v>
      </c>
    </row>
    <row r="73">
      <c r="A73" s="1">
        <f>IFERROR(__xludf.DUMMYFUNCTION("""COMPUTED_VALUE"""),2023.0)</f>
        <v>2023</v>
      </c>
      <c r="B73" s="1" t="str">
        <f>IFERROR(__xludf.DUMMYFUNCTION("""COMPUTED_VALUE"""),"Сургут")</f>
        <v>Сургут</v>
      </c>
      <c r="C73" s="1" t="str">
        <f>IFERROR(__xludf.DUMMYFUNCTION("""COMPUTED_VALUE"""),"свободная пирамида")</f>
        <v>свободная пирамида</v>
      </c>
      <c r="D73" s="1" t="str">
        <f>IFERROR(__xludf.DUMMYFUNCTION("""COMPUTED_VALUE"""),"Денис Колосов")</f>
        <v>Денис Колосов</v>
      </c>
      <c r="E73" s="1" t="str">
        <f>IFERROR(__xludf.DUMMYFUNCTION("""COMPUTED_VALUE"""),"Азиз Мадаминов")</f>
        <v>Азиз Мадаминов</v>
      </c>
      <c r="F73" s="1" t="str">
        <f>IFERROR(__xludf.DUMMYFUNCTION("""COMPUTED_VALUE"""),"7:6")</f>
        <v>7:6</v>
      </c>
      <c r="G73" s="1" t="str">
        <f>IFERROR(__xludf.DUMMYFUNCTION("""COMPUTED_VALUE"""),"Диана Миронова")</f>
        <v>Диана Миронова</v>
      </c>
      <c r="H73" s="1" t="str">
        <f>IFERROR(__xludf.DUMMYFUNCTION("""COMPUTED_VALUE"""),"Дарья Михайлова")</f>
        <v>Дарья Михайлова</v>
      </c>
      <c r="I73" s="1" t="str">
        <f>IFERROR(__xludf.DUMMYFUNCTION("""COMPUTED_VALUE"""),"6:3")</f>
        <v>6:3</v>
      </c>
    </row>
    <row r="74">
      <c r="A74" s="1">
        <f>IFERROR(__xludf.DUMMYFUNCTION("""COMPUTED_VALUE"""),2024.0)</f>
        <v>2024</v>
      </c>
      <c r="B74" s="1" t="str">
        <f>IFERROR(__xludf.DUMMYFUNCTION("""COMPUTED_VALUE"""),"Бишкек")</f>
        <v>Бишкек</v>
      </c>
      <c r="C74" s="1" t="str">
        <f>IFERROR(__xludf.DUMMYFUNCTION("""COMPUTED_VALUE"""),"комбинированная пирамида")</f>
        <v>комбинированная пирамида</v>
      </c>
      <c r="D74" s="1" t="str">
        <f>IFERROR(__xludf.DUMMYFUNCTION("""COMPUTED_VALUE"""),"Никита Володин")</f>
        <v>Никита Володин</v>
      </c>
      <c r="E74" s="1" t="str">
        <f>IFERROR(__xludf.DUMMYFUNCTION("""COMPUTED_VALUE"""),"Ернар Чимбаев")</f>
        <v>Ернар Чимбаев</v>
      </c>
      <c r="F74" s="1" t="str">
        <f>IFERROR(__xludf.DUMMYFUNCTION("""COMPUTED_VALUE"""),"5:2")</f>
        <v>5:2</v>
      </c>
      <c r="G74" s="1" t="str">
        <f>IFERROR(__xludf.DUMMYFUNCTION("""COMPUTED_VALUE"""),"Диана Миронова")</f>
        <v>Диана Миронова</v>
      </c>
      <c r="H74" s="1" t="str">
        <f>IFERROR(__xludf.DUMMYFUNCTION("""COMPUTED_VALUE"""),"Лилия Панова")</f>
        <v>Лилия Панова</v>
      </c>
      <c r="I74" s="1" t="str">
        <f>IFERROR(__xludf.DUMMYFUNCTION("""COMPUTED_VALUE"""),"4:2")</f>
        <v>4:2</v>
      </c>
    </row>
    <row r="75">
      <c r="A75" s="1">
        <f>IFERROR(__xludf.DUMMYFUNCTION("""COMPUTED_VALUE"""),2024.0)</f>
        <v>2024</v>
      </c>
      <c r="B75" s="1" t="str">
        <f>IFERROR(__xludf.DUMMYFUNCTION("""COMPUTED_VALUE"""),"Сургут")</f>
        <v>Сургут</v>
      </c>
      <c r="C75" s="1" t="str">
        <f>IFERROR(__xludf.DUMMYFUNCTION("""COMPUTED_VALUE"""),"свободная пирамида")</f>
        <v>свободная пирамида</v>
      </c>
      <c r="D75" s="1" t="str">
        <f>IFERROR(__xludf.DUMMYFUNCTION("""COMPUTED_VALUE"""),"Иосиф Абрамов")</f>
        <v>Иосиф Абрамов</v>
      </c>
      <c r="E75" s="1" t="str">
        <f>IFERROR(__xludf.DUMMYFUNCTION("""COMPUTED_VALUE"""),"Ызатбек Ратбеков")</f>
        <v>Ызатбек Ратбеков</v>
      </c>
      <c r="F75" s="1" t="str">
        <f>IFERROR(__xludf.DUMMYFUNCTION("""COMPUTED_VALUE"""),"7:6")</f>
        <v>7:6</v>
      </c>
      <c r="G75" s="1" t="str">
        <f>IFERROR(__xludf.DUMMYFUNCTION("""COMPUTED_VALUE"""),"Екатерина Брытченко")</f>
        <v>Екатерина Брытченко</v>
      </c>
      <c r="H75" s="1" t="str">
        <f>IFERROR(__xludf.DUMMYFUNCTION("""COMPUTED_VALUE"""),"Диана Миронова")</f>
        <v>Диана Миронова</v>
      </c>
      <c r="I75" s="1" t="str">
        <f>IFERROR(__xludf.DUMMYFUNCTION("""COMPUTED_VALUE"""),"6:2")</f>
        <v>6:2</v>
      </c>
    </row>
  </sheetData>
  <drawing r:id="rId1"/>
</worksheet>
</file>