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study\project2\Gyeongui-Line-forest-road-Project\경의선숲길\"/>
    </mc:Choice>
  </mc:AlternateContent>
  <xr:revisionPtr revIDLastSave="0" documentId="13_ncr:1_{3BD01D40-9B36-4274-A239-AB038931D6E6}" xr6:coauthVersionLast="34" xr6:coauthVersionMax="34" xr10:uidLastSave="{00000000-0000-0000-0000-000000000000}"/>
  <bookViews>
    <workbookView xWindow="480" yWindow="96" windowWidth="22056" windowHeight="9264" xr2:uid="{00000000-000D-0000-FFFF-FFFF00000000}"/>
  </bookViews>
  <sheets>
    <sheet name="서울공중화장실위치정보_위도경도" sheetId="1" r:id="rId1"/>
  </sheets>
  <externalReferences>
    <externalReference r:id="rId2"/>
  </externalReferences>
  <definedNames>
    <definedName name="_xlnm._FilterDatabase" localSheetId="0" hidden="1">서울공중화장실위치정보_위도경도!$T$1:$AE$63</definedName>
    <definedName name="원점">'[1]!'!$M$1:$M$5</definedName>
    <definedName name="원점가산">'[1]!'!$M$8:$M$9</definedName>
    <definedName name="타원체">'[1]!'!$L$1:$L$2</definedName>
  </definedNames>
  <calcPr calcId="179017"/>
</workbook>
</file>

<file path=xl/calcChain.xml><?xml version="1.0" encoding="utf-8"?>
<calcChain xmlns="http://schemas.openxmlformats.org/spreadsheetml/2006/main">
  <c r="AA2" i="1" l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L7" i="1"/>
  <c r="AL6" i="1"/>
  <c r="AN6" i="1" s="1"/>
  <c r="AL5" i="1"/>
  <c r="AN5" i="1" l="1"/>
  <c r="AP5" i="1" s="1"/>
  <c r="AC9" i="1" l="1"/>
  <c r="AD9" i="1" s="1"/>
  <c r="AC5" i="1"/>
  <c r="AD5" i="1" s="1"/>
  <c r="AC25" i="1"/>
  <c r="AD25" i="1" s="1"/>
  <c r="AC45" i="1"/>
  <c r="AD45" i="1" s="1"/>
  <c r="AC29" i="1"/>
  <c r="AD29" i="1" s="1"/>
  <c r="AC53" i="1"/>
  <c r="AD53" i="1" s="1"/>
  <c r="AC13" i="1"/>
  <c r="AD13" i="1" s="1"/>
  <c r="AC37" i="1"/>
  <c r="AD37" i="1" s="1"/>
  <c r="AC57" i="1"/>
  <c r="AD57" i="1" s="1"/>
  <c r="AC21" i="1"/>
  <c r="AD21" i="1" s="1"/>
  <c r="AC41" i="1"/>
  <c r="AD41" i="1" s="1"/>
  <c r="AC61" i="1"/>
  <c r="AD61" i="1" s="1"/>
  <c r="AC14" i="1"/>
  <c r="AD14" i="1" s="1"/>
  <c r="AC30" i="1"/>
  <c r="AD30" i="1" s="1"/>
  <c r="AC46" i="1"/>
  <c r="AD46" i="1" s="1"/>
  <c r="AC62" i="1"/>
  <c r="AD62" i="1" s="1"/>
  <c r="AC8" i="1"/>
  <c r="AD8" i="1" s="1"/>
  <c r="AC24" i="1"/>
  <c r="AD24" i="1" s="1"/>
  <c r="AC40" i="1"/>
  <c r="AD40" i="1" s="1"/>
  <c r="AC56" i="1"/>
  <c r="AD56" i="1" s="1"/>
  <c r="AC15" i="1"/>
  <c r="AD15" i="1" s="1"/>
  <c r="AC31" i="1"/>
  <c r="AD31" i="1" s="1"/>
  <c r="AC47" i="1"/>
  <c r="AD47" i="1" s="1"/>
  <c r="AC63" i="1"/>
  <c r="AD63" i="1" s="1"/>
  <c r="AC2" i="1"/>
  <c r="AD2" i="1" s="1"/>
  <c r="AC17" i="1"/>
  <c r="AD17" i="1" s="1"/>
  <c r="AC33" i="1"/>
  <c r="AD33" i="1" s="1"/>
  <c r="AC49" i="1"/>
  <c r="AD49" i="1" s="1"/>
  <c r="AC18" i="1"/>
  <c r="AD18" i="1" s="1"/>
  <c r="AC34" i="1"/>
  <c r="AD34" i="1" s="1"/>
  <c r="AC50" i="1"/>
  <c r="AD50" i="1" s="1"/>
  <c r="AC12" i="1"/>
  <c r="AD12" i="1" s="1"/>
  <c r="AC28" i="1"/>
  <c r="AD28" i="1" s="1"/>
  <c r="AC44" i="1"/>
  <c r="AD44" i="1" s="1"/>
  <c r="AC60" i="1"/>
  <c r="AD60" i="1" s="1"/>
  <c r="AC3" i="1"/>
  <c r="AD3" i="1" s="1"/>
  <c r="AC19" i="1"/>
  <c r="AD19" i="1" s="1"/>
  <c r="AC35" i="1"/>
  <c r="AD35" i="1" s="1"/>
  <c r="AC51" i="1"/>
  <c r="AD51" i="1" s="1"/>
  <c r="AC6" i="1"/>
  <c r="AD6" i="1" s="1"/>
  <c r="AC22" i="1"/>
  <c r="AD22" i="1" s="1"/>
  <c r="AC38" i="1"/>
  <c r="AD38" i="1" s="1"/>
  <c r="AC54" i="1"/>
  <c r="AD54" i="1" s="1"/>
  <c r="AC16" i="1"/>
  <c r="AD16" i="1" s="1"/>
  <c r="AC32" i="1"/>
  <c r="AD32" i="1" s="1"/>
  <c r="AC48" i="1"/>
  <c r="AD48" i="1" s="1"/>
  <c r="AC7" i="1"/>
  <c r="AD7" i="1" s="1"/>
  <c r="AC23" i="1"/>
  <c r="AD23" i="1" s="1"/>
  <c r="AC39" i="1"/>
  <c r="AD39" i="1" s="1"/>
  <c r="AC55" i="1"/>
  <c r="AD55" i="1" s="1"/>
  <c r="AC10" i="1"/>
  <c r="AD10" i="1" s="1"/>
  <c r="AC26" i="1"/>
  <c r="AD26" i="1" s="1"/>
  <c r="AC42" i="1"/>
  <c r="AD42" i="1" s="1"/>
  <c r="AC58" i="1"/>
  <c r="AD58" i="1" s="1"/>
  <c r="AC4" i="1"/>
  <c r="AD4" i="1" s="1"/>
  <c r="AC20" i="1"/>
  <c r="AD20" i="1" s="1"/>
  <c r="AC36" i="1"/>
  <c r="AD36" i="1" s="1"/>
  <c r="AC52" i="1"/>
  <c r="AD52" i="1" s="1"/>
  <c r="AC11" i="1"/>
  <c r="AD11" i="1" s="1"/>
  <c r="AC27" i="1"/>
  <c r="AD27" i="1" s="1"/>
  <c r="AC43" i="1"/>
  <c r="AD43" i="1" s="1"/>
  <c r="AC59" i="1"/>
  <c r="AD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YouHwan Kim</author>
  </authors>
  <commentList>
    <comment ref="Y1" authorId="0" shapeId="0" xr:uid="{FD115003-7E9B-41A8-BF85-F9AA37C08DF6}">
      <text>
        <r>
          <rPr>
            <b/>
            <sz val="9"/>
            <color indexed="81"/>
            <rFont val="돋움"/>
            <family val="3"/>
            <charset val="129"/>
          </rPr>
          <t>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경도</t>
        </r>
        <r>
          <rPr>
            <b/>
            <sz val="9"/>
            <color indexed="81"/>
            <rFont val="Tahoma"/>
            <family val="2"/>
          </rPr>
          <t xml:space="preserve"> Data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TM </t>
        </r>
        <r>
          <rPr>
            <b/>
            <sz val="9"/>
            <color indexed="81"/>
            <rFont val="돋움"/>
            <family val="3"/>
            <charset val="129"/>
          </rPr>
          <t>좌표로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변환
경위도</t>
        </r>
        <r>
          <rPr>
            <b/>
            <sz val="9"/>
            <color indexed="81"/>
            <rFont val="Tahoma"/>
            <family val="2"/>
          </rPr>
          <t xml:space="preserve">TM Sheet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AA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구역만으로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제한</t>
        </r>
      </text>
    </comment>
    <comment ref="A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효창공원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>' - '</t>
        </r>
        <r>
          <rPr>
            <b/>
            <sz val="9"/>
            <color indexed="81"/>
            <rFont val="돋움"/>
            <family val="3"/>
            <charset val="129"/>
          </rPr>
          <t>홍대입구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
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거리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사이거리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AD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절대값</t>
        </r>
      </text>
    </comment>
    <comment ref="AE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거리가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화장실을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갈수있다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<sst xmlns="http://schemas.openxmlformats.org/spreadsheetml/2006/main" count="600" uniqueCount="217">
  <si>
    <t>경도</t>
  </si>
  <si>
    <t>a</t>
  </si>
  <si>
    <t>b</t>
  </si>
  <si>
    <t>효창공원</t>
  </si>
  <si>
    <t>a^2</t>
  </si>
  <si>
    <t>(a^2+b^2)^1/2</t>
  </si>
  <si>
    <t>c</t>
  </si>
  <si>
    <t>d</t>
  </si>
  <si>
    <t>b^2</t>
  </si>
  <si>
    <t>홍대입구</t>
  </si>
  <si>
    <t>X</t>
    <phoneticPr fontId="19" type="noConversion"/>
  </si>
  <si>
    <t>Y</t>
    <phoneticPr fontId="19" type="noConversion"/>
  </si>
  <si>
    <t>효창-홍대 와의 거리</t>
    <phoneticPr fontId="19" type="noConversion"/>
  </si>
  <si>
    <t>최남단</t>
    <phoneticPr fontId="19" type="noConversion"/>
  </si>
  <si>
    <t>최북단</t>
    <phoneticPr fontId="19" type="noConversion"/>
  </si>
  <si>
    <t>최동단</t>
    <phoneticPr fontId="19" type="noConversion"/>
  </si>
  <si>
    <t>최서단</t>
    <phoneticPr fontId="19" type="noConversion"/>
  </si>
  <si>
    <t>TM좌표 제외지역 반영</t>
    <phoneticPr fontId="19" type="noConversion"/>
  </si>
  <si>
    <t>N</t>
    <phoneticPr fontId="19" type="noConversion"/>
  </si>
  <si>
    <t>E</t>
    <phoneticPr fontId="19" type="noConversion"/>
  </si>
  <si>
    <t>거리제한</t>
    <phoneticPr fontId="19" type="noConversion"/>
  </si>
  <si>
    <t>대략적인 확인 위치</t>
    <phoneticPr fontId="19" type="noConversion"/>
  </si>
  <si>
    <t>N     TM좌표 변환     E</t>
    <phoneticPr fontId="19" type="noConversion"/>
  </si>
  <si>
    <t>효창-홍대 Line 과의 거리(절대값 전)</t>
    <phoneticPr fontId="19" type="noConversion"/>
  </si>
  <si>
    <t>효창-홍대 와의 거리 REAL DATA</t>
    <phoneticPr fontId="19" type="noConversion"/>
  </si>
  <si>
    <t>TM</t>
    <phoneticPr fontId="19" type="noConversion"/>
  </si>
  <si>
    <t>ax+bx+c=0</t>
    <phoneticPr fontId="19" type="noConversion"/>
  </si>
  <si>
    <t>|ax+by+c|/(a^2+b^2)^1/2</t>
    <phoneticPr fontId="19" type="noConversion"/>
  </si>
  <si>
    <t>제한거리</t>
    <phoneticPr fontId="19" type="noConversion"/>
  </si>
  <si>
    <t>지역구</t>
  </si>
  <si>
    <t>주차장 종류명</t>
  </si>
  <si>
    <t>전화번호</t>
  </si>
  <si>
    <t>유무료구분명</t>
  </si>
  <si>
    <t>평일 운영 종료시각(HHMM)</t>
  </si>
  <si>
    <t>주말 운영 종료시각(HHMM)</t>
  </si>
  <si>
    <t>공휴일 운영 종료시각(HHMM)</t>
  </si>
  <si>
    <t>공휴일 유,무료 구분명</t>
  </si>
  <si>
    <t>기본 주차 요금</t>
  </si>
  <si>
    <t>추가 단위 요금</t>
  </si>
  <si>
    <t>일 최대 요금</t>
  </si>
  <si>
    <t>양화진 공영주차장(구)</t>
  </si>
  <si>
    <t xml:space="preserve">마포구 </t>
  </si>
  <si>
    <t xml:space="preserve"> 합정동 139-21</t>
  </si>
  <si>
    <t>노외 주차장</t>
  </si>
  <si>
    <t>시간제 주차장</t>
  </si>
  <si>
    <t>02-300-5052</t>
  </si>
  <si>
    <t>유료</t>
  </si>
  <si>
    <t>무료</t>
  </si>
  <si>
    <t>망원1-2 공영주차장(구)</t>
  </si>
  <si>
    <t xml:space="preserve"> 망원동 403-2</t>
  </si>
  <si>
    <t>가족공원주차장(시)</t>
  </si>
  <si>
    <t xml:space="preserve">용산구 </t>
  </si>
  <si>
    <t xml:space="preserve"> 용산동6가 93-6</t>
  </si>
  <si>
    <t>02-792-5661</t>
  </si>
  <si>
    <t>청파동1마을공원공영주차장(구)</t>
  </si>
  <si>
    <t xml:space="preserve"> 청파동3가 118-102</t>
  </si>
  <si>
    <t>010-8956-2371</t>
  </si>
  <si>
    <t>청파동청사(구)</t>
  </si>
  <si>
    <t xml:space="preserve"> 청파동2가 91-1</t>
  </si>
  <si>
    <t>070-4257-3611</t>
  </si>
  <si>
    <t>용산전자상가4(구)</t>
  </si>
  <si>
    <t xml:space="preserve"> 원효로3가 51-5</t>
  </si>
  <si>
    <t>02-707-3163</t>
  </si>
  <si>
    <t>후암동주차장(구)</t>
  </si>
  <si>
    <t xml:space="preserve"> 후암동 65-4</t>
  </si>
  <si>
    <t>010-3330-8150</t>
  </si>
  <si>
    <t>해방촌노외(시)</t>
  </si>
  <si>
    <t xml:space="preserve"> 용산동2가 1-1497</t>
  </si>
  <si>
    <t>02-2642-6209</t>
  </si>
  <si>
    <t>동작대교(시)</t>
  </si>
  <si>
    <t xml:space="preserve"> 용산동6가 69-11</t>
  </si>
  <si>
    <t>망원동 노외 공영주차장(구)</t>
  </si>
  <si>
    <t xml:space="preserve"> 망원동 478-10</t>
  </si>
  <si>
    <t>신촌역동측광장공영주차장(구)</t>
  </si>
  <si>
    <t>서대문구</t>
  </si>
  <si>
    <t>구 대현동 121-9</t>
  </si>
  <si>
    <t>시간제 + 버스전용 주차장</t>
  </si>
  <si>
    <t>02-360-8540~1</t>
  </si>
  <si>
    <t>독립문고가밑(시)</t>
  </si>
  <si>
    <t>구 영천동 59-0</t>
  </si>
  <si>
    <t>노상 주차장</t>
  </si>
  <si>
    <t>02-2663-6209</t>
  </si>
  <si>
    <t>서강대역 환승 공영주차장(구)</t>
  </si>
  <si>
    <t xml:space="preserve"> 신수동 93-35</t>
  </si>
  <si>
    <t>한남동공영주차장(구)</t>
  </si>
  <si>
    <t xml:space="preserve"> 한남동 685-46</t>
  </si>
  <si>
    <t>02-749-3633</t>
  </si>
  <si>
    <t>이촌한강공원주차장(시)</t>
  </si>
  <si>
    <t xml:space="preserve"> 이촌동 376-0</t>
  </si>
  <si>
    <t>02-533-2883</t>
  </si>
  <si>
    <t>북아현 가구단지(구)</t>
  </si>
  <si>
    <t>구 북아현동 915-0</t>
  </si>
  <si>
    <t>연희사러가쇼핑센터앞(구)</t>
  </si>
  <si>
    <t xml:space="preserve">구 연희동 133-16 </t>
  </si>
  <si>
    <t>인왕시장앞(구)</t>
  </si>
  <si>
    <t xml:space="preserve">구 홍제동 295-3 </t>
  </si>
  <si>
    <t>유진상가앞(구)</t>
  </si>
  <si>
    <t xml:space="preserve">구 홍제동 294-1 </t>
  </si>
  <si>
    <t>망원 유료 주차장(구)</t>
  </si>
  <si>
    <t xml:space="preserve"> 망원동 394-79 </t>
  </si>
  <si>
    <t>경남 공영주차장(구)</t>
  </si>
  <si>
    <t xml:space="preserve"> 서교동 376-5 </t>
  </si>
  <si>
    <t>홍대서측 노상 공영주차장(구)</t>
  </si>
  <si>
    <t xml:space="preserve"> 서교동 366-19</t>
  </si>
  <si>
    <t>동교동 노상 공영주차장(구)</t>
  </si>
  <si>
    <t xml:space="preserve"> 서교동 332-1</t>
  </si>
  <si>
    <t>새물결 노상 공영주차장(구)</t>
  </si>
  <si>
    <t xml:space="preserve"> 동교동 165-1</t>
  </si>
  <si>
    <t>용강동 노상 공영주차장(구)</t>
  </si>
  <si>
    <t xml:space="preserve"> 용강동 122-15</t>
  </si>
  <si>
    <t>청기와 유료 주차장(구)</t>
  </si>
  <si>
    <t xml:space="preserve"> 서교동 479-4 </t>
  </si>
  <si>
    <t>연남 유료 주차장(구)</t>
  </si>
  <si>
    <t xml:space="preserve"> 연남동 228-23 </t>
  </si>
  <si>
    <t>합정 노상 공영주차장(구)</t>
  </si>
  <si>
    <t xml:space="preserve"> 서교동 394-22</t>
  </si>
  <si>
    <t>당인 유료 주차장(구)</t>
  </si>
  <si>
    <t xml:space="preserve"> 합정동 362-1 </t>
  </si>
  <si>
    <t>삼각지역(구)</t>
  </si>
  <si>
    <t xml:space="preserve"> 한강로1가 138-0</t>
  </si>
  <si>
    <t>011-309-3162</t>
  </si>
  <si>
    <t>충신교회(구)</t>
  </si>
  <si>
    <t xml:space="preserve"> 이촌동 302-31</t>
  </si>
  <si>
    <t>010-9057-0978</t>
  </si>
  <si>
    <t>한강쇼핑(구)</t>
  </si>
  <si>
    <t xml:space="preserve"> 이촌동 301-5</t>
  </si>
  <si>
    <t>010-6339-6431</t>
  </si>
  <si>
    <t>용산등기소(시)</t>
  </si>
  <si>
    <t xml:space="preserve"> 문배동 12-1</t>
  </si>
  <si>
    <t>효창공원2(구)</t>
  </si>
  <si>
    <t xml:space="preserve"> 효창동 255-1</t>
  </si>
  <si>
    <t>02-712-7758</t>
  </si>
  <si>
    <t>효창공원1(구)</t>
  </si>
  <si>
    <t xml:space="preserve"> 효창동 3-151</t>
  </si>
  <si>
    <t>010-5249-2009</t>
  </si>
  <si>
    <t>한강로2가동(구)</t>
  </si>
  <si>
    <t xml:space="preserve"> 한강로2가 412-0</t>
  </si>
  <si>
    <t>이태원1동공영(구)</t>
  </si>
  <si>
    <t xml:space="preserve"> 이태원동 22-36</t>
  </si>
  <si>
    <t>서계동공영주차장(구)</t>
  </si>
  <si>
    <t xml:space="preserve"> 서계동 276-5</t>
  </si>
  <si>
    <t>신창공영주차장(구)</t>
  </si>
  <si>
    <t xml:space="preserve"> 신창동 53-1</t>
  </si>
  <si>
    <t>02-711-1924</t>
  </si>
  <si>
    <t>용문동주차장(구)</t>
  </si>
  <si>
    <t xml:space="preserve"> 도원동 4-5</t>
  </si>
  <si>
    <t>02-749-5314</t>
  </si>
  <si>
    <t>용산전자상가3(구)</t>
  </si>
  <si>
    <t xml:space="preserve"> 한강로3가 19-2</t>
  </si>
  <si>
    <t>02-707-3195</t>
  </si>
  <si>
    <t>용산전자상가5(구)</t>
  </si>
  <si>
    <t xml:space="preserve"> 한강로3가 2-1</t>
  </si>
  <si>
    <t>02-707-3164</t>
  </si>
  <si>
    <t>용산전자상가2(구)</t>
  </si>
  <si>
    <t xml:space="preserve"> 한강로3가 14-1</t>
  </si>
  <si>
    <t>02-707-3149</t>
  </si>
  <si>
    <t>용산전자상가1(구)</t>
  </si>
  <si>
    <t xml:space="preserve"> 한강로3가 12-0</t>
  </si>
  <si>
    <t>02-707-3105</t>
  </si>
  <si>
    <t>한남유수지공영주차장(구)</t>
  </si>
  <si>
    <t xml:space="preserve"> 한남동 522-44</t>
  </si>
  <si>
    <t>02-749-9631</t>
  </si>
  <si>
    <t>이태원2동 공영주차장(구)</t>
  </si>
  <si>
    <t xml:space="preserve"> 이태원동 227-9</t>
  </si>
  <si>
    <t>02-796-3472</t>
  </si>
  <si>
    <t>한강진역공영주차장(시)</t>
  </si>
  <si>
    <t xml:space="preserve"> 한남동 728-27</t>
  </si>
  <si>
    <t>02-795-6406</t>
  </si>
  <si>
    <t>용산주차빌딩(시)</t>
  </si>
  <si>
    <t xml:space="preserve"> 한강로2가 12-9</t>
  </si>
  <si>
    <t>02-2290-6014</t>
  </si>
  <si>
    <t>용산2가소월주차장(구)</t>
  </si>
  <si>
    <t xml:space="preserve"> 용산동2가 11-0</t>
  </si>
  <si>
    <t>충현동 제1거주자우선주차장(구)</t>
  </si>
  <si>
    <t>구 충정로2가 78-13</t>
  </si>
  <si>
    <t>시간제 + 거주자 주차장</t>
  </si>
  <si>
    <t>02-360-8542~3</t>
  </si>
  <si>
    <t>공덕1-1 공영주차장(구)</t>
  </si>
  <si>
    <t xml:space="preserve"> 공덕동 11-243</t>
  </si>
  <si>
    <t>02-300-5041</t>
  </si>
  <si>
    <t>마포유수지(시)</t>
  </si>
  <si>
    <t xml:space="preserve"> 마포동 36-1</t>
  </si>
  <si>
    <t>02-711-8851</t>
  </si>
  <si>
    <t>미근동노외(시)</t>
  </si>
  <si>
    <t>구 미근동 267-3</t>
  </si>
  <si>
    <t>02)313-6449</t>
  </si>
  <si>
    <t>상암1 공영주차장(구)</t>
  </si>
  <si>
    <t xml:space="preserve"> 상암동 1621-0</t>
  </si>
  <si>
    <t>02-373-5401</t>
  </si>
  <si>
    <t>망원1-1 공영주차장(구)</t>
  </si>
  <si>
    <t xml:space="preserve"> 망원동 418-39</t>
  </si>
  <si>
    <t>염리 공영주차장(구)</t>
  </si>
  <si>
    <t xml:space="preserve"> 염리동 174-3</t>
  </si>
  <si>
    <t>성산2-1 공영주차장(구)</t>
  </si>
  <si>
    <t xml:space="preserve"> 성산동 199-0</t>
  </si>
  <si>
    <t>망원2-1 공영주차장(구)</t>
  </si>
  <si>
    <t xml:space="preserve"> 망원동 428-5</t>
  </si>
  <si>
    <t>한서 공영주차장(구)</t>
  </si>
  <si>
    <t xml:space="preserve"> 염리동 24-170</t>
  </si>
  <si>
    <t>홍은 1동 제4 공영 주차장(구)</t>
  </si>
  <si>
    <t>구 홍은동 11-23</t>
  </si>
  <si>
    <t>창천중교 공영주차장(구)</t>
  </si>
  <si>
    <t xml:space="preserve"> 노고산동 33-1</t>
  </si>
  <si>
    <t>도화 공영주차장(구)</t>
  </si>
  <si>
    <t xml:space="preserve"> 도화동 557-0</t>
  </si>
  <si>
    <t>주차장명</t>
    <phoneticPr fontId="19" type="noConversion"/>
  </si>
  <si>
    <t>주소</t>
    <phoneticPr fontId="19" type="noConversion"/>
  </si>
  <si>
    <t>운영구분명</t>
    <phoneticPr fontId="19" type="noConversion"/>
  </si>
  <si>
    <t>주차 면(주차 가능 차량 수)</t>
    <phoneticPr fontId="19" type="noConversion"/>
  </si>
  <si>
    <t>평일 운영 시작시각(HHMM)</t>
    <phoneticPr fontId="19" type="noConversion"/>
  </si>
  <si>
    <t>주말 운영 시작시각(HHMM)</t>
    <phoneticPr fontId="19" type="noConversion"/>
  </si>
  <si>
    <t>공휴일 운영 시작시각(HHMM)</t>
    <phoneticPr fontId="19" type="noConversion"/>
  </si>
  <si>
    <t>토요일 유,무료 구분명</t>
    <phoneticPr fontId="19" type="noConversion"/>
  </si>
  <si>
    <t>월 정기권 금액</t>
    <phoneticPr fontId="19" type="noConversion"/>
  </si>
  <si>
    <t>기본 주차 시간(분 단위)</t>
    <phoneticPr fontId="19" type="noConversion"/>
  </si>
  <si>
    <t>추가 단위 시간(분 단위)</t>
    <phoneticPr fontId="19" type="noConversion"/>
  </si>
  <si>
    <t>위도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</si>
</sst>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color theme="1"/>
      <name val="Arial"/>
      <family val="2"/>
    </font>
    <font>
      <b/>
      <sz val="8"/>
      <color theme="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3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20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33" borderId="28" xfId="0" applyFill="1" applyBorder="1">
      <alignment vertical="center"/>
    </xf>
    <xf numFmtId="0" fontId="0" fillId="33" borderId="23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31</xdr:row>
      <xdr:rowOff>1</xdr:rowOff>
    </xdr:from>
    <xdr:to>
      <xdr:col>39</xdr:col>
      <xdr:colOff>645458</xdr:colOff>
      <xdr:row>46</xdr:row>
      <xdr:rowOff>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3647" y="7010401"/>
          <a:ext cx="3603811" cy="33482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ssaw00/Desktop/MutiCampus/TM&#44221;&#50948;&#46020;&#48320;&#54872;_50000/TM&#44221;&#50948;&#46020;&#48320;&#54872;_5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경위도"/>
      <sheetName val="!"/>
      <sheetName val="!!"/>
    </sheetNames>
    <sheetDataSet>
      <sheetData sheetId="0"/>
      <sheetData sheetId="1">
        <row r="1">
          <cell r="L1" t="str">
            <v>Bessel</v>
          </cell>
          <cell r="M1" t="str">
            <v>서부</v>
          </cell>
        </row>
        <row r="2">
          <cell r="L2" t="str">
            <v>GRS80</v>
          </cell>
          <cell r="M2" t="str">
            <v>중부</v>
          </cell>
        </row>
        <row r="3">
          <cell r="M3" t="str">
            <v>동부</v>
          </cell>
        </row>
        <row r="4">
          <cell r="M4" t="str">
            <v>동해</v>
          </cell>
        </row>
        <row r="5">
          <cell r="M5" t="str">
            <v>제주도</v>
          </cell>
        </row>
        <row r="8">
          <cell r="M8" t="str">
            <v>2009.12 이전</v>
          </cell>
        </row>
        <row r="9">
          <cell r="M9" t="str">
            <v>2009.12 이후</v>
          </cell>
        </row>
      </sheetData>
      <sheetData sheetId="2">
        <row r="7">
          <cell r="H7">
            <v>465535.79052475246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3"/>
  <sheetViews>
    <sheetView tabSelected="1" zoomScale="85" zoomScaleNormal="85" workbookViewId="0">
      <selection sqref="A1:B1"/>
    </sheetView>
  </sheetViews>
  <sheetFormatPr defaultRowHeight="16.5" x14ac:dyDescent="0.7"/>
  <cols>
    <col min="20" max="20" width="11.3984375" bestFit="1" customWidth="1"/>
    <col min="21" max="21" width="38.796875" bestFit="1" customWidth="1"/>
    <col min="22" max="22" width="15.3984375" bestFit="1" customWidth="1"/>
    <col min="23" max="28" width="14.5" bestFit="1" customWidth="1"/>
    <col min="29" max="29" width="34.69921875" bestFit="1" customWidth="1"/>
    <col min="30" max="30" width="19.69921875" customWidth="1"/>
    <col min="31" max="31" width="29" bestFit="1" customWidth="1"/>
    <col min="38" max="38" width="12.296875" bestFit="1" customWidth="1"/>
  </cols>
  <sheetData>
    <row r="1" spans="1:42" x14ac:dyDescent="0.7">
      <c r="A1" s="24" t="s">
        <v>205</v>
      </c>
      <c r="B1" s="25" t="s">
        <v>29</v>
      </c>
      <c r="C1" s="24" t="s">
        <v>206</v>
      </c>
      <c r="D1" s="25" t="s">
        <v>30</v>
      </c>
      <c r="E1" s="24" t="s">
        <v>207</v>
      </c>
      <c r="F1" s="25" t="s">
        <v>31</v>
      </c>
      <c r="G1" s="24" t="s">
        <v>208</v>
      </c>
      <c r="H1" s="25" t="s">
        <v>32</v>
      </c>
      <c r="I1" s="24" t="s">
        <v>209</v>
      </c>
      <c r="J1" s="25" t="s">
        <v>33</v>
      </c>
      <c r="K1" s="24" t="s">
        <v>210</v>
      </c>
      <c r="L1" s="25" t="s">
        <v>34</v>
      </c>
      <c r="M1" s="24" t="s">
        <v>211</v>
      </c>
      <c r="N1" s="25" t="s">
        <v>35</v>
      </c>
      <c r="O1" s="24" t="s">
        <v>212</v>
      </c>
      <c r="P1" s="25" t="s">
        <v>36</v>
      </c>
      <c r="Q1" s="24" t="s">
        <v>213</v>
      </c>
      <c r="R1" s="25" t="s">
        <v>37</v>
      </c>
      <c r="S1" s="24" t="s">
        <v>214</v>
      </c>
      <c r="T1" s="25" t="s">
        <v>38</v>
      </c>
      <c r="U1" s="24" t="s">
        <v>215</v>
      </c>
      <c r="V1" s="25" t="s">
        <v>39</v>
      </c>
      <c r="W1" s="24" t="s">
        <v>216</v>
      </c>
      <c r="X1" s="25" t="s">
        <v>0</v>
      </c>
      <c r="Y1" s="24" t="s">
        <v>22</v>
      </c>
      <c r="Z1" s="25"/>
      <c r="AA1" s="24" t="s">
        <v>17</v>
      </c>
      <c r="AB1" s="25"/>
      <c r="AC1" s="23" t="s">
        <v>23</v>
      </c>
      <c r="AD1" s="23" t="s">
        <v>12</v>
      </c>
      <c r="AE1" s="23" t="s">
        <v>24</v>
      </c>
      <c r="AG1" s="23" t="s">
        <v>28</v>
      </c>
    </row>
    <row r="2" spans="1:42" ht="16.8" thickBot="1" x14ac:dyDescent="0.75">
      <c r="A2" t="s">
        <v>40</v>
      </c>
      <c r="B2" t="s">
        <v>41</v>
      </c>
      <c r="C2" s="3" t="s">
        <v>42</v>
      </c>
      <c r="D2" s="3" t="s">
        <v>43</v>
      </c>
      <c r="E2" t="s">
        <v>44</v>
      </c>
      <c r="F2" t="s">
        <v>45</v>
      </c>
      <c r="G2">
        <v>133</v>
      </c>
      <c r="H2" t="s">
        <v>46</v>
      </c>
      <c r="I2">
        <v>0</v>
      </c>
      <c r="J2">
        <v>2400</v>
      </c>
      <c r="K2">
        <v>0</v>
      </c>
      <c r="L2">
        <v>2400</v>
      </c>
      <c r="M2">
        <v>0</v>
      </c>
      <c r="N2">
        <v>2400</v>
      </c>
      <c r="O2" t="s">
        <v>47</v>
      </c>
      <c r="P2" t="s">
        <v>47</v>
      </c>
      <c r="Q2">
        <v>50000</v>
      </c>
      <c r="R2">
        <v>100</v>
      </c>
      <c r="S2">
        <v>5</v>
      </c>
      <c r="T2">
        <v>100</v>
      </c>
      <c r="U2">
        <v>5</v>
      </c>
      <c r="V2">
        <v>0</v>
      </c>
      <c r="W2" s="19">
        <v>37.545732999999998</v>
      </c>
      <c r="X2" s="20">
        <v>126.9112039</v>
      </c>
      <c r="Y2" s="19">
        <v>449589.02060163743</v>
      </c>
      <c r="Z2" s="20">
        <v>192153.89529653924</v>
      </c>
      <c r="AA2" s="19">
        <f>IF(Y2&gt;$AK$30,IF(Y2&lt;$AK$28,Y2,"null"),"null")</f>
        <v>449589.02060163743</v>
      </c>
      <c r="AB2" s="20" t="str">
        <f>IF(Z2&gt;$AO$30,IF(Z2&lt;$AO$28,Z2,"null"),"null")</f>
        <v>null</v>
      </c>
      <c r="AC2" s="21" t="e">
        <f>($AL$5*AA2+$AL$6*AB2+$AL$7)/$AP$5</f>
        <v>#VALUE!</v>
      </c>
      <c r="AD2" s="21" t="e">
        <f>IF(AC2&gt;0,AC2,AC2*"-1")</f>
        <v>#VALUE!</v>
      </c>
      <c r="AE2" s="21" t="e">
        <v>#VALUE!</v>
      </c>
      <c r="AG2" s="22">
        <v>400</v>
      </c>
    </row>
    <row r="3" spans="1:42" ht="16.8" thickBot="1" x14ac:dyDescent="0.75">
      <c r="A3" t="s">
        <v>48</v>
      </c>
      <c r="B3" t="s">
        <v>41</v>
      </c>
      <c r="C3" s="3" t="s">
        <v>49</v>
      </c>
      <c r="D3" s="3" t="s">
        <v>43</v>
      </c>
      <c r="E3" t="s">
        <v>44</v>
      </c>
      <c r="F3" t="s">
        <v>45</v>
      </c>
      <c r="G3">
        <v>150</v>
      </c>
      <c r="H3" t="s">
        <v>46</v>
      </c>
      <c r="I3">
        <v>0</v>
      </c>
      <c r="J3">
        <v>2400</v>
      </c>
      <c r="K3">
        <v>0</v>
      </c>
      <c r="L3">
        <v>2400</v>
      </c>
      <c r="M3">
        <v>0</v>
      </c>
      <c r="N3">
        <v>2400</v>
      </c>
      <c r="O3" t="s">
        <v>47</v>
      </c>
      <c r="P3" t="s">
        <v>47</v>
      </c>
      <c r="Q3">
        <v>50000</v>
      </c>
      <c r="R3">
        <v>100</v>
      </c>
      <c r="S3">
        <v>5</v>
      </c>
      <c r="T3">
        <v>100</v>
      </c>
      <c r="U3">
        <v>5</v>
      </c>
      <c r="V3">
        <v>0</v>
      </c>
      <c r="W3" s="19">
        <v>37.555584590000002</v>
      </c>
      <c r="X3" s="20">
        <v>126.90587309999999</v>
      </c>
      <c r="Y3" s="19">
        <v>450682.77035305911</v>
      </c>
      <c r="Z3" s="20">
        <v>191683.95546855486</v>
      </c>
      <c r="AA3" s="19">
        <f t="shared" ref="AA3:AA63" si="0">IF(Y3&gt;$AK$30,IF(Y3&lt;$AK$28,Y3,"null"),"null")</f>
        <v>450682.77035305911</v>
      </c>
      <c r="AB3" s="20" t="str">
        <f t="shared" ref="AB3:AB63" si="1">IF(Z3&gt;$AO$30,IF(Z3&lt;$AO$28,Z3,"null"),"null")</f>
        <v>null</v>
      </c>
      <c r="AC3" s="21" t="e">
        <f t="shared" ref="AC3:AC63" si="2">($AL$5*AA3+$AL$6*AB3+$AL$7)/$AP$5</f>
        <v>#VALUE!</v>
      </c>
      <c r="AD3" s="21" t="e">
        <f t="shared" ref="AD3:AD63" si="3">IF(AC3&gt;0,AC3,AC3*"-1")</f>
        <v>#VALUE!</v>
      </c>
      <c r="AE3" s="21" t="e">
        <v>#VALUE!</v>
      </c>
    </row>
    <row r="4" spans="1:42" x14ac:dyDescent="0.7">
      <c r="A4" t="s">
        <v>50</v>
      </c>
      <c r="B4" t="s">
        <v>51</v>
      </c>
      <c r="C4" s="3" t="s">
        <v>52</v>
      </c>
      <c r="D4" s="3" t="s">
        <v>43</v>
      </c>
      <c r="E4" t="s">
        <v>44</v>
      </c>
      <c r="F4" t="s">
        <v>53</v>
      </c>
      <c r="G4">
        <v>50</v>
      </c>
      <c r="H4" t="s">
        <v>46</v>
      </c>
      <c r="I4">
        <v>0</v>
      </c>
      <c r="J4">
        <v>2400</v>
      </c>
      <c r="K4">
        <v>0</v>
      </c>
      <c r="L4">
        <v>2400</v>
      </c>
      <c r="M4">
        <v>0</v>
      </c>
      <c r="N4">
        <v>2400</v>
      </c>
      <c r="O4" t="s">
        <v>47</v>
      </c>
      <c r="P4" t="s">
        <v>47</v>
      </c>
      <c r="Q4">
        <v>120000</v>
      </c>
      <c r="R4">
        <v>300</v>
      </c>
      <c r="S4">
        <v>10</v>
      </c>
      <c r="T4">
        <v>300</v>
      </c>
      <c r="U4">
        <v>10</v>
      </c>
      <c r="V4">
        <v>0</v>
      </c>
      <c r="W4" s="19">
        <v>37.520730829999998</v>
      </c>
      <c r="X4" s="20">
        <v>126.9836596</v>
      </c>
      <c r="Y4" s="19">
        <v>446810.80555581505</v>
      </c>
      <c r="Z4" s="20">
        <v>198555.66535650584</v>
      </c>
      <c r="AA4" s="19" t="str">
        <f t="shared" si="0"/>
        <v>null</v>
      </c>
      <c r="AB4" s="20" t="str">
        <f t="shared" si="1"/>
        <v>null</v>
      </c>
      <c r="AC4" s="21" t="e">
        <f t="shared" si="2"/>
        <v>#VALUE!</v>
      </c>
      <c r="AD4" s="21" t="e">
        <f t="shared" si="3"/>
        <v>#VALUE!</v>
      </c>
      <c r="AE4" s="21" t="e">
        <v>#VALUE!</v>
      </c>
      <c r="AG4" s="5"/>
      <c r="AH4" s="6" t="s">
        <v>1</v>
      </c>
      <c r="AI4" s="7" t="s">
        <v>2</v>
      </c>
      <c r="AK4" s="31" t="s">
        <v>26</v>
      </c>
      <c r="AL4" s="32"/>
      <c r="AM4" s="33" t="s">
        <v>27</v>
      </c>
      <c r="AN4" s="34"/>
      <c r="AO4" s="34"/>
      <c r="AP4" s="32"/>
    </row>
    <row r="5" spans="1:42" ht="16.8" thickBot="1" x14ac:dyDescent="0.75">
      <c r="A5" t="s">
        <v>54</v>
      </c>
      <c r="B5" t="s">
        <v>51</v>
      </c>
      <c r="C5" s="3" t="s">
        <v>55</v>
      </c>
      <c r="D5" s="3" t="s">
        <v>43</v>
      </c>
      <c r="E5" t="s">
        <v>44</v>
      </c>
      <c r="F5" t="s">
        <v>56</v>
      </c>
      <c r="G5">
        <v>105</v>
      </c>
      <c r="H5" t="s">
        <v>46</v>
      </c>
      <c r="I5">
        <v>0</v>
      </c>
      <c r="J5">
        <v>2400</v>
      </c>
      <c r="K5">
        <v>0</v>
      </c>
      <c r="L5">
        <v>2400</v>
      </c>
      <c r="M5">
        <v>0</v>
      </c>
      <c r="N5">
        <v>2400</v>
      </c>
      <c r="O5" t="s">
        <v>47</v>
      </c>
      <c r="P5" t="s">
        <v>47</v>
      </c>
      <c r="Q5">
        <v>98000</v>
      </c>
      <c r="R5">
        <v>150</v>
      </c>
      <c r="S5">
        <v>5</v>
      </c>
      <c r="T5">
        <v>150</v>
      </c>
      <c r="U5">
        <v>5</v>
      </c>
      <c r="V5">
        <v>0</v>
      </c>
      <c r="W5" s="19">
        <v>37.542941149999997</v>
      </c>
      <c r="X5" s="20">
        <v>126.9684714</v>
      </c>
      <c r="Y5" s="19">
        <v>449275.95431864134</v>
      </c>
      <c r="Z5" s="20">
        <v>197214.00039429561</v>
      </c>
      <c r="AA5" s="19">
        <f t="shared" si="0"/>
        <v>449275.95431864134</v>
      </c>
      <c r="AB5" s="20">
        <f t="shared" si="1"/>
        <v>197214.00039429561</v>
      </c>
      <c r="AC5" s="21">
        <f t="shared" si="2"/>
        <v>695.85822105931163</v>
      </c>
      <c r="AD5" s="21">
        <f t="shared" si="3"/>
        <v>695.85822105931163</v>
      </c>
      <c r="AE5" s="21" t="e">
        <v>#VALUE!</v>
      </c>
      <c r="AG5" s="8" t="s">
        <v>3</v>
      </c>
      <c r="AH5" s="2">
        <v>37.539240999999997</v>
      </c>
      <c r="AI5" s="9">
        <v>126.96127</v>
      </c>
      <c r="AK5" s="8" t="s">
        <v>1</v>
      </c>
      <c r="AL5" s="9">
        <f>AI7-AI11</f>
        <v>3135.4199473491462</v>
      </c>
      <c r="AM5" s="13" t="s">
        <v>4</v>
      </c>
      <c r="AN5" s="2">
        <f>AL5*AL5</f>
        <v>9830858.2462349236</v>
      </c>
      <c r="AO5" s="14" t="s">
        <v>5</v>
      </c>
      <c r="AP5" s="12">
        <f>SQRT(AN5+AN6)</f>
        <v>3779.39635328248</v>
      </c>
    </row>
    <row r="6" spans="1:42" ht="16.8" thickBot="1" x14ac:dyDescent="0.75">
      <c r="A6" t="s">
        <v>57</v>
      </c>
      <c r="B6" t="s">
        <v>51</v>
      </c>
      <c r="C6" s="3" t="s">
        <v>58</v>
      </c>
      <c r="D6" s="3" t="s">
        <v>43</v>
      </c>
      <c r="E6" t="s">
        <v>44</v>
      </c>
      <c r="F6" t="s">
        <v>59</v>
      </c>
      <c r="G6">
        <v>32</v>
      </c>
      <c r="H6" t="s">
        <v>46</v>
      </c>
      <c r="I6">
        <v>0</v>
      </c>
      <c r="J6">
        <v>2400</v>
      </c>
      <c r="K6">
        <v>0</v>
      </c>
      <c r="L6">
        <v>2400</v>
      </c>
      <c r="M6">
        <v>0</v>
      </c>
      <c r="N6">
        <v>2400</v>
      </c>
      <c r="O6" t="s">
        <v>47</v>
      </c>
      <c r="P6" t="s">
        <v>47</v>
      </c>
      <c r="Q6">
        <v>98000</v>
      </c>
      <c r="R6">
        <v>150</v>
      </c>
      <c r="S6">
        <v>5</v>
      </c>
      <c r="T6">
        <v>150</v>
      </c>
      <c r="U6">
        <v>5</v>
      </c>
      <c r="V6">
        <v>0</v>
      </c>
      <c r="W6" s="19">
        <v>37.545499390000003</v>
      </c>
      <c r="X6" s="20">
        <v>126.9699178</v>
      </c>
      <c r="Y6" s="19">
        <v>449559.8156746091</v>
      </c>
      <c r="Z6" s="20">
        <v>197341.90121284354</v>
      </c>
      <c r="AA6" s="19">
        <f t="shared" si="0"/>
        <v>449559.8156746091</v>
      </c>
      <c r="AB6" s="20">
        <f t="shared" si="1"/>
        <v>197341.90121284354</v>
      </c>
      <c r="AC6" s="21">
        <f t="shared" si="2"/>
        <v>1002.7648808703531</v>
      </c>
      <c r="AD6" s="21">
        <f t="shared" si="3"/>
        <v>1002.7648808703531</v>
      </c>
      <c r="AE6" s="21" t="e">
        <v>#VALUE!</v>
      </c>
      <c r="AG6" s="8"/>
      <c r="AH6" s="2" t="s">
        <v>10</v>
      </c>
      <c r="AI6" s="9" t="s">
        <v>11</v>
      </c>
      <c r="AK6" s="8" t="s">
        <v>2</v>
      </c>
      <c r="AL6" s="9">
        <f>AH11-AH7</f>
        <v>2110.2081766901538</v>
      </c>
      <c r="AM6" s="10" t="s">
        <v>8</v>
      </c>
      <c r="AN6" s="15">
        <f>AL6*AL6</f>
        <v>4452978.5489699831</v>
      </c>
    </row>
    <row r="7" spans="1:42" ht="16.8" thickBot="1" x14ac:dyDescent="0.75">
      <c r="A7" t="s">
        <v>60</v>
      </c>
      <c r="B7" t="s">
        <v>51</v>
      </c>
      <c r="C7" s="3" t="s">
        <v>61</v>
      </c>
      <c r="D7" s="3" t="s">
        <v>43</v>
      </c>
      <c r="E7" t="s">
        <v>44</v>
      </c>
      <c r="F7" t="s">
        <v>62</v>
      </c>
      <c r="G7">
        <v>114</v>
      </c>
      <c r="H7" t="s">
        <v>46</v>
      </c>
      <c r="I7">
        <v>800</v>
      </c>
      <c r="J7">
        <v>2200</v>
      </c>
      <c r="K7">
        <v>800</v>
      </c>
      <c r="L7">
        <v>2200</v>
      </c>
      <c r="M7">
        <v>800</v>
      </c>
      <c r="N7">
        <v>2200</v>
      </c>
      <c r="O7" t="s">
        <v>47</v>
      </c>
      <c r="P7" t="s">
        <v>47</v>
      </c>
      <c r="Q7">
        <v>130000</v>
      </c>
      <c r="R7">
        <v>250</v>
      </c>
      <c r="S7">
        <v>5</v>
      </c>
      <c r="T7">
        <v>250</v>
      </c>
      <c r="U7">
        <v>5</v>
      </c>
      <c r="V7">
        <v>0</v>
      </c>
      <c r="W7" s="19">
        <v>37.533888439999998</v>
      </c>
      <c r="X7" s="20">
        <v>126.96005719999999</v>
      </c>
      <c r="Y7" s="19">
        <v>448271.60435733286</v>
      </c>
      <c r="Z7" s="20">
        <v>196470.05956431967</v>
      </c>
      <c r="AA7" s="19">
        <f t="shared" si="0"/>
        <v>448271.60435733286</v>
      </c>
      <c r="AB7" s="20">
        <f t="shared" si="1"/>
        <v>196470.05956431967</v>
      </c>
      <c r="AC7" s="21">
        <f t="shared" si="2"/>
        <v>-552.73506847388524</v>
      </c>
      <c r="AD7" s="21">
        <f t="shared" si="3"/>
        <v>552.73506847388524</v>
      </c>
      <c r="AE7" s="21" t="e">
        <v>#VALUE!</v>
      </c>
      <c r="AG7" s="10" t="s">
        <v>25</v>
      </c>
      <c r="AH7" s="11">
        <v>448865.56444332382</v>
      </c>
      <c r="AI7" s="12">
        <v>196577.48526907997</v>
      </c>
      <c r="AK7" s="10" t="s">
        <v>6</v>
      </c>
      <c r="AL7" s="12">
        <f>AH7*AI11-AH11*AI7</f>
        <v>-1822201461.2017365</v>
      </c>
    </row>
    <row r="8" spans="1:42" x14ac:dyDescent="0.7">
      <c r="A8" t="s">
        <v>63</v>
      </c>
      <c r="B8" t="s">
        <v>51</v>
      </c>
      <c r="C8" s="3" t="s">
        <v>64</v>
      </c>
      <c r="D8" s="3" t="s">
        <v>43</v>
      </c>
      <c r="E8" t="s">
        <v>44</v>
      </c>
      <c r="F8" t="s">
        <v>65</v>
      </c>
      <c r="G8">
        <v>39</v>
      </c>
      <c r="H8" t="s">
        <v>46</v>
      </c>
      <c r="I8">
        <v>0</v>
      </c>
      <c r="J8">
        <v>2400</v>
      </c>
      <c r="K8">
        <v>0</v>
      </c>
      <c r="L8">
        <v>2400</v>
      </c>
      <c r="M8">
        <v>0</v>
      </c>
      <c r="N8">
        <v>2400</v>
      </c>
      <c r="O8" t="s">
        <v>47</v>
      </c>
      <c r="P8" t="s">
        <v>47</v>
      </c>
      <c r="Q8">
        <v>140000</v>
      </c>
      <c r="R8">
        <v>150</v>
      </c>
      <c r="S8">
        <v>5</v>
      </c>
      <c r="T8">
        <v>150</v>
      </c>
      <c r="U8">
        <v>5</v>
      </c>
      <c r="V8">
        <v>0</v>
      </c>
      <c r="W8" s="19">
        <v>37.550488739999999</v>
      </c>
      <c r="X8" s="20">
        <v>126.9764859</v>
      </c>
      <c r="Y8" s="19">
        <v>450113.34868458344</v>
      </c>
      <c r="Z8" s="20">
        <v>197922.4047943698</v>
      </c>
      <c r="AA8" s="19">
        <f t="shared" si="0"/>
        <v>450113.34868458344</v>
      </c>
      <c r="AB8" s="20" t="str">
        <f t="shared" si="1"/>
        <v>null</v>
      </c>
      <c r="AC8" s="21" t="e">
        <f t="shared" si="2"/>
        <v>#VALUE!</v>
      </c>
      <c r="AD8" s="21" t="e">
        <f t="shared" si="3"/>
        <v>#VALUE!</v>
      </c>
      <c r="AE8" s="21" t="e">
        <v>#VALUE!</v>
      </c>
      <c r="AG8" s="5"/>
      <c r="AH8" s="6" t="s">
        <v>6</v>
      </c>
      <c r="AI8" s="7" t="s">
        <v>7</v>
      </c>
    </row>
    <row r="9" spans="1:42" x14ac:dyDescent="0.7">
      <c r="A9" t="s">
        <v>66</v>
      </c>
      <c r="B9" t="s">
        <v>51</v>
      </c>
      <c r="C9" s="3" t="s">
        <v>67</v>
      </c>
      <c r="D9" s="3" t="s">
        <v>43</v>
      </c>
      <c r="E9" t="s">
        <v>44</v>
      </c>
      <c r="F9" t="s">
        <v>68</v>
      </c>
      <c r="G9">
        <v>24</v>
      </c>
      <c r="H9" t="s">
        <v>46</v>
      </c>
      <c r="I9">
        <v>900</v>
      </c>
      <c r="J9">
        <v>2200</v>
      </c>
      <c r="K9">
        <v>900</v>
      </c>
      <c r="L9">
        <v>2200</v>
      </c>
      <c r="M9">
        <v>900</v>
      </c>
      <c r="N9">
        <v>2200</v>
      </c>
      <c r="O9" t="s">
        <v>47</v>
      </c>
      <c r="P9" t="s">
        <v>47</v>
      </c>
      <c r="Q9">
        <v>100000</v>
      </c>
      <c r="R9">
        <v>150</v>
      </c>
      <c r="S9">
        <v>5</v>
      </c>
      <c r="T9">
        <v>150</v>
      </c>
      <c r="U9">
        <v>5</v>
      </c>
      <c r="V9">
        <v>0</v>
      </c>
      <c r="W9" s="19">
        <v>37.544382970000001</v>
      </c>
      <c r="X9" s="20">
        <v>126.9843042</v>
      </c>
      <c r="Y9" s="19">
        <v>449435.61037552857</v>
      </c>
      <c r="Z9" s="20">
        <v>198613.07986904308</v>
      </c>
      <c r="AA9" s="19">
        <f t="shared" si="0"/>
        <v>449435.61037552857</v>
      </c>
      <c r="AB9" s="20" t="str">
        <f t="shared" si="1"/>
        <v>null</v>
      </c>
      <c r="AC9" s="21" t="e">
        <f t="shared" si="2"/>
        <v>#VALUE!</v>
      </c>
      <c r="AD9" s="21" t="e">
        <f t="shared" si="3"/>
        <v>#VALUE!</v>
      </c>
      <c r="AE9" s="21" t="e">
        <v>#VALUE!</v>
      </c>
      <c r="AG9" s="8" t="s">
        <v>9</v>
      </c>
      <c r="AH9" s="2">
        <v>37.558239</v>
      </c>
      <c r="AI9" s="9">
        <v>126.92577</v>
      </c>
    </row>
    <row r="10" spans="1:42" x14ac:dyDescent="0.7">
      <c r="A10" t="s">
        <v>69</v>
      </c>
      <c r="B10" t="s">
        <v>51</v>
      </c>
      <c r="C10" s="3" t="s">
        <v>70</v>
      </c>
      <c r="D10" s="3" t="s">
        <v>43</v>
      </c>
      <c r="E10" t="s">
        <v>44</v>
      </c>
      <c r="F10" t="s">
        <v>68</v>
      </c>
      <c r="G10">
        <v>87</v>
      </c>
      <c r="H10" t="s">
        <v>46</v>
      </c>
      <c r="I10">
        <v>800</v>
      </c>
      <c r="J10">
        <v>2200</v>
      </c>
      <c r="K10">
        <v>800</v>
      </c>
      <c r="L10">
        <v>2200</v>
      </c>
      <c r="M10">
        <v>800</v>
      </c>
      <c r="N10">
        <v>2200</v>
      </c>
      <c r="O10" t="s">
        <v>47</v>
      </c>
      <c r="P10" t="s">
        <v>47</v>
      </c>
      <c r="Q10">
        <v>50000</v>
      </c>
      <c r="R10">
        <v>100</v>
      </c>
      <c r="S10">
        <v>5</v>
      </c>
      <c r="T10">
        <v>100</v>
      </c>
      <c r="U10">
        <v>5</v>
      </c>
      <c r="V10">
        <v>0</v>
      </c>
      <c r="W10" s="19">
        <v>37.518015570000003</v>
      </c>
      <c r="X10" s="20">
        <v>126.9839829</v>
      </c>
      <c r="Y10" s="19">
        <v>446509.47323589108</v>
      </c>
      <c r="Z10" s="20">
        <v>198584.19067354136</v>
      </c>
      <c r="AA10" s="19" t="str">
        <f t="shared" si="0"/>
        <v>null</v>
      </c>
      <c r="AB10" s="20" t="str">
        <f t="shared" si="1"/>
        <v>null</v>
      </c>
      <c r="AC10" s="21" t="e">
        <f t="shared" si="2"/>
        <v>#VALUE!</v>
      </c>
      <c r="AD10" s="21" t="e">
        <f t="shared" si="3"/>
        <v>#VALUE!</v>
      </c>
      <c r="AE10" s="21" t="e">
        <v>#VALUE!</v>
      </c>
      <c r="AG10" s="8"/>
      <c r="AH10" s="2" t="s">
        <v>10</v>
      </c>
      <c r="AI10" s="9" t="s">
        <v>11</v>
      </c>
    </row>
    <row r="11" spans="1:42" ht="16.8" thickBot="1" x14ac:dyDescent="0.75">
      <c r="A11" t="s">
        <v>71</v>
      </c>
      <c r="B11" t="s">
        <v>41</v>
      </c>
      <c r="C11" s="3" t="s">
        <v>72</v>
      </c>
      <c r="D11" s="3" t="s">
        <v>43</v>
      </c>
      <c r="E11" t="s">
        <v>44</v>
      </c>
      <c r="F11" t="s">
        <v>45</v>
      </c>
      <c r="G11">
        <v>13</v>
      </c>
      <c r="H11" t="s">
        <v>46</v>
      </c>
      <c r="I11">
        <v>900</v>
      </c>
      <c r="J11">
        <v>1900</v>
      </c>
      <c r="K11">
        <v>900</v>
      </c>
      <c r="L11">
        <v>1900</v>
      </c>
      <c r="M11">
        <v>0</v>
      </c>
      <c r="N11">
        <v>0</v>
      </c>
      <c r="O11" t="s">
        <v>47</v>
      </c>
      <c r="P11" t="s">
        <v>46</v>
      </c>
      <c r="Q11">
        <v>50000</v>
      </c>
      <c r="R11">
        <v>100</v>
      </c>
      <c r="S11">
        <v>5</v>
      </c>
      <c r="T11">
        <v>100</v>
      </c>
      <c r="U11">
        <v>5</v>
      </c>
      <c r="V11">
        <v>0</v>
      </c>
      <c r="W11" s="19">
        <v>37.55955925</v>
      </c>
      <c r="X11" s="20">
        <v>126.9066011</v>
      </c>
      <c r="Y11" s="19">
        <v>451123.79917847808</v>
      </c>
      <c r="Z11" s="20">
        <v>191748.71205794549</v>
      </c>
      <c r="AA11" s="19">
        <f t="shared" si="0"/>
        <v>451123.79917847808</v>
      </c>
      <c r="AB11" s="20" t="str">
        <f t="shared" si="1"/>
        <v>null</v>
      </c>
      <c r="AC11" s="21" t="e">
        <f t="shared" si="2"/>
        <v>#VALUE!</v>
      </c>
      <c r="AD11" s="21" t="e">
        <f t="shared" si="3"/>
        <v>#VALUE!</v>
      </c>
      <c r="AE11" s="21" t="e">
        <v>#VALUE!</v>
      </c>
      <c r="AG11" s="10" t="s">
        <v>25</v>
      </c>
      <c r="AH11" s="11">
        <v>450975.77262001397</v>
      </c>
      <c r="AI11" s="12">
        <v>193442.06532173083</v>
      </c>
    </row>
    <row r="12" spans="1:42" x14ac:dyDescent="0.7">
      <c r="A12" t="s">
        <v>73</v>
      </c>
      <c r="B12" t="s">
        <v>74</v>
      </c>
      <c r="C12" s="3" t="s">
        <v>75</v>
      </c>
      <c r="D12" s="3" t="s">
        <v>43</v>
      </c>
      <c r="E12" t="s">
        <v>76</v>
      </c>
      <c r="F12" t="s">
        <v>77</v>
      </c>
      <c r="G12">
        <v>26</v>
      </c>
      <c r="H12" t="s">
        <v>46</v>
      </c>
      <c r="I12">
        <v>0</v>
      </c>
      <c r="J12">
        <v>2400</v>
      </c>
      <c r="K12">
        <v>0</v>
      </c>
      <c r="L12">
        <v>2400</v>
      </c>
      <c r="M12">
        <v>0</v>
      </c>
      <c r="N12">
        <v>2400</v>
      </c>
      <c r="O12" t="s">
        <v>47</v>
      </c>
      <c r="P12" t="s">
        <v>47</v>
      </c>
      <c r="Q12">
        <v>350000</v>
      </c>
      <c r="R12">
        <v>350</v>
      </c>
      <c r="S12">
        <v>5</v>
      </c>
      <c r="T12">
        <v>350</v>
      </c>
      <c r="U12">
        <v>5</v>
      </c>
      <c r="V12">
        <v>0</v>
      </c>
      <c r="W12" s="19">
        <v>37.559335660000002</v>
      </c>
      <c r="X12" s="20">
        <v>126.94274489999999</v>
      </c>
      <c r="Y12" s="19">
        <v>451096.42694996705</v>
      </c>
      <c r="Z12" s="20">
        <v>194941.80665844516</v>
      </c>
      <c r="AA12" s="19">
        <f t="shared" si="0"/>
        <v>451096.42694996705</v>
      </c>
      <c r="AB12" s="20">
        <f t="shared" si="1"/>
        <v>194941.80665844516</v>
      </c>
      <c r="AC12" s="21">
        <f t="shared" si="2"/>
        <v>937.46939810687957</v>
      </c>
      <c r="AD12" s="21">
        <f t="shared" si="3"/>
        <v>937.46939810687957</v>
      </c>
      <c r="AE12" s="21" t="e">
        <v>#VALUE!</v>
      </c>
    </row>
    <row r="13" spans="1:42" x14ac:dyDescent="0.7">
      <c r="A13" t="s">
        <v>78</v>
      </c>
      <c r="B13" t="s">
        <v>74</v>
      </c>
      <c r="C13" s="3" t="s">
        <v>79</v>
      </c>
      <c r="D13" s="3" t="s">
        <v>80</v>
      </c>
      <c r="E13" t="s">
        <v>44</v>
      </c>
      <c r="F13" t="s">
        <v>81</v>
      </c>
      <c r="G13">
        <v>11</v>
      </c>
      <c r="H13" t="s">
        <v>46</v>
      </c>
      <c r="I13">
        <v>900</v>
      </c>
      <c r="J13">
        <v>1900</v>
      </c>
      <c r="K13">
        <v>900</v>
      </c>
      <c r="L13">
        <v>1500</v>
      </c>
      <c r="M13">
        <v>0</v>
      </c>
      <c r="N13">
        <v>0</v>
      </c>
      <c r="O13" t="s">
        <v>47</v>
      </c>
      <c r="P13" t="s">
        <v>46</v>
      </c>
      <c r="Q13">
        <v>0</v>
      </c>
      <c r="R13">
        <v>250</v>
      </c>
      <c r="S13">
        <v>5</v>
      </c>
      <c r="T13">
        <v>250</v>
      </c>
      <c r="U13">
        <v>5</v>
      </c>
      <c r="V13">
        <v>0</v>
      </c>
      <c r="W13" s="19">
        <v>37.571538760000003</v>
      </c>
      <c r="X13" s="20">
        <v>126.9596823</v>
      </c>
      <c r="Y13" s="19">
        <v>452449.90634688345</v>
      </c>
      <c r="Z13" s="20">
        <v>196438.71982141995</v>
      </c>
      <c r="AA13" s="19" t="str">
        <f t="shared" si="0"/>
        <v>null</v>
      </c>
      <c r="AB13" s="20">
        <f t="shared" si="1"/>
        <v>196438.71982141995</v>
      </c>
      <c r="AC13" s="21" t="e">
        <f t="shared" si="2"/>
        <v>#VALUE!</v>
      </c>
      <c r="AD13" s="21" t="e">
        <f t="shared" si="3"/>
        <v>#VALUE!</v>
      </c>
      <c r="AE13" s="21" t="e">
        <v>#VALUE!</v>
      </c>
    </row>
    <row r="14" spans="1:42" x14ac:dyDescent="0.7">
      <c r="A14" t="s">
        <v>82</v>
      </c>
      <c r="B14" t="s">
        <v>41</v>
      </c>
      <c r="C14" s="3" t="s">
        <v>83</v>
      </c>
      <c r="D14" s="3" t="s">
        <v>43</v>
      </c>
      <c r="E14" t="s">
        <v>44</v>
      </c>
      <c r="F14" t="s">
        <v>45</v>
      </c>
      <c r="G14">
        <v>98</v>
      </c>
      <c r="H14" t="s">
        <v>46</v>
      </c>
      <c r="I14">
        <v>1000</v>
      </c>
      <c r="J14">
        <v>2000</v>
      </c>
      <c r="K14">
        <v>1000</v>
      </c>
      <c r="L14">
        <v>2000</v>
      </c>
      <c r="M14">
        <v>1000</v>
      </c>
      <c r="N14">
        <v>2000</v>
      </c>
      <c r="O14" t="s">
        <v>47</v>
      </c>
      <c r="P14" t="s">
        <v>47</v>
      </c>
      <c r="Q14">
        <v>50000</v>
      </c>
      <c r="R14">
        <v>150</v>
      </c>
      <c r="S14">
        <v>5</v>
      </c>
      <c r="T14">
        <v>150</v>
      </c>
      <c r="U14">
        <v>5</v>
      </c>
      <c r="V14">
        <v>0</v>
      </c>
      <c r="W14" s="19">
        <v>37.551027159999997</v>
      </c>
      <c r="X14" s="20">
        <v>126.9364628</v>
      </c>
      <c r="Y14" s="19">
        <v>450174.73769010603</v>
      </c>
      <c r="Z14" s="20">
        <v>194386.19217482142</v>
      </c>
      <c r="AA14" s="19">
        <f t="shared" si="0"/>
        <v>450174.73769010603</v>
      </c>
      <c r="AB14" s="20">
        <f t="shared" si="1"/>
        <v>194386.19217482142</v>
      </c>
      <c r="AC14" s="21">
        <f t="shared" si="2"/>
        <v>-137.39672794197116</v>
      </c>
      <c r="AD14" s="21">
        <f t="shared" si="3"/>
        <v>137.39672794197116</v>
      </c>
      <c r="AE14" s="21" t="e">
        <v>#VALUE!</v>
      </c>
    </row>
    <row r="15" spans="1:42" x14ac:dyDescent="0.7">
      <c r="A15" t="s">
        <v>84</v>
      </c>
      <c r="B15" t="s">
        <v>51</v>
      </c>
      <c r="C15" s="3" t="s">
        <v>85</v>
      </c>
      <c r="D15" s="3" t="s">
        <v>43</v>
      </c>
      <c r="E15" t="s">
        <v>44</v>
      </c>
      <c r="F15" t="s">
        <v>86</v>
      </c>
      <c r="G15">
        <v>250</v>
      </c>
      <c r="H15" t="s">
        <v>46</v>
      </c>
      <c r="I15">
        <v>0</v>
      </c>
      <c r="J15">
        <v>2400</v>
      </c>
      <c r="K15">
        <v>0</v>
      </c>
      <c r="L15">
        <v>2400</v>
      </c>
      <c r="M15">
        <v>0</v>
      </c>
      <c r="N15">
        <v>2400</v>
      </c>
      <c r="O15" t="s">
        <v>47</v>
      </c>
      <c r="P15" t="s">
        <v>47</v>
      </c>
      <c r="Q15">
        <v>180000</v>
      </c>
      <c r="R15">
        <v>250</v>
      </c>
      <c r="S15">
        <v>5</v>
      </c>
      <c r="T15">
        <v>250</v>
      </c>
      <c r="U15">
        <v>5</v>
      </c>
      <c r="V15">
        <v>0</v>
      </c>
      <c r="W15" s="19">
        <v>37.534966109999999</v>
      </c>
      <c r="X15" s="20">
        <v>127.0001918</v>
      </c>
      <c r="Y15" s="19">
        <v>448390.45006334427</v>
      </c>
      <c r="Z15" s="20">
        <v>200016.95005905459</v>
      </c>
      <c r="AA15" s="19">
        <f t="shared" si="0"/>
        <v>448390.45006334427</v>
      </c>
      <c r="AB15" s="20" t="str">
        <f t="shared" si="1"/>
        <v>null</v>
      </c>
      <c r="AC15" s="21" t="e">
        <f t="shared" si="2"/>
        <v>#VALUE!</v>
      </c>
      <c r="AD15" s="21" t="e">
        <f t="shared" si="3"/>
        <v>#VALUE!</v>
      </c>
      <c r="AE15" s="21" t="e">
        <v>#VALUE!</v>
      </c>
    </row>
    <row r="16" spans="1:42" x14ac:dyDescent="0.7">
      <c r="A16" t="s">
        <v>87</v>
      </c>
      <c r="B16" t="s">
        <v>51</v>
      </c>
      <c r="C16" s="3" t="s">
        <v>88</v>
      </c>
      <c r="D16" s="3" t="s">
        <v>43</v>
      </c>
      <c r="E16" t="s">
        <v>44</v>
      </c>
      <c r="F16" t="s">
        <v>89</v>
      </c>
      <c r="G16">
        <v>150</v>
      </c>
      <c r="H16" t="s">
        <v>46</v>
      </c>
      <c r="I16">
        <v>900</v>
      </c>
      <c r="J16">
        <v>2300</v>
      </c>
      <c r="K16">
        <v>900</v>
      </c>
      <c r="L16">
        <v>2300</v>
      </c>
      <c r="M16">
        <v>0</v>
      </c>
      <c r="N16">
        <v>0</v>
      </c>
      <c r="O16" t="s">
        <v>47</v>
      </c>
      <c r="P16" t="s">
        <v>46</v>
      </c>
      <c r="Q16">
        <v>50000</v>
      </c>
      <c r="R16">
        <v>1000</v>
      </c>
      <c r="S16">
        <v>30</v>
      </c>
      <c r="T16">
        <v>200</v>
      </c>
      <c r="U16">
        <v>10</v>
      </c>
      <c r="V16">
        <v>10000</v>
      </c>
      <c r="W16" s="19">
        <v>37.520969229999999</v>
      </c>
      <c r="X16" s="20">
        <v>126.95979749999999</v>
      </c>
      <c r="Y16" s="19">
        <v>446837.8959859279</v>
      </c>
      <c r="Z16" s="20">
        <v>196446.49581440722</v>
      </c>
      <c r="AA16" s="19" t="str">
        <f t="shared" si="0"/>
        <v>null</v>
      </c>
      <c r="AB16" s="20">
        <f t="shared" si="1"/>
        <v>196446.49581440722</v>
      </c>
      <c r="AC16" s="21" t="e">
        <f t="shared" si="2"/>
        <v>#VALUE!</v>
      </c>
      <c r="AD16" s="21" t="e">
        <f t="shared" si="3"/>
        <v>#VALUE!</v>
      </c>
      <c r="AE16" s="21" t="e">
        <v>#VALUE!</v>
      </c>
    </row>
    <row r="17" spans="1:41" x14ac:dyDescent="0.7">
      <c r="A17" t="s">
        <v>90</v>
      </c>
      <c r="B17" t="s">
        <v>74</v>
      </c>
      <c r="C17" s="3" t="s">
        <v>91</v>
      </c>
      <c r="D17" s="3" t="s">
        <v>43</v>
      </c>
      <c r="E17" t="s">
        <v>44</v>
      </c>
      <c r="G17">
        <v>15</v>
      </c>
      <c r="H17" t="s">
        <v>46</v>
      </c>
      <c r="I17">
        <v>1000</v>
      </c>
      <c r="J17">
        <v>2100</v>
      </c>
      <c r="K17">
        <v>1000</v>
      </c>
      <c r="L17">
        <v>2100</v>
      </c>
      <c r="M17">
        <v>0</v>
      </c>
      <c r="N17">
        <v>0</v>
      </c>
      <c r="O17" t="s">
        <v>47</v>
      </c>
      <c r="P17" t="s">
        <v>46</v>
      </c>
      <c r="Q17">
        <v>240000</v>
      </c>
      <c r="R17">
        <v>250</v>
      </c>
      <c r="S17">
        <v>5</v>
      </c>
      <c r="T17">
        <v>250</v>
      </c>
      <c r="U17">
        <v>5</v>
      </c>
      <c r="V17">
        <v>0</v>
      </c>
      <c r="W17" s="19">
        <v>37.558292860000002</v>
      </c>
      <c r="X17" s="20">
        <v>126.9603554</v>
      </c>
      <c r="Y17" s="19">
        <v>450979.89892823796</v>
      </c>
      <c r="Z17" s="20">
        <v>196497.55494383749</v>
      </c>
      <c r="AA17" s="19">
        <f t="shared" si="0"/>
        <v>450979.89892823796</v>
      </c>
      <c r="AB17" s="20">
        <f t="shared" si="1"/>
        <v>196497.55494383749</v>
      </c>
      <c r="AC17" s="21">
        <f t="shared" si="2"/>
        <v>1709.4414794204561</v>
      </c>
      <c r="AD17" s="21">
        <f t="shared" si="3"/>
        <v>1709.4414794204561</v>
      </c>
      <c r="AE17" s="21" t="e">
        <v>#VALUE!</v>
      </c>
    </row>
    <row r="18" spans="1:41" x14ac:dyDescent="0.7">
      <c r="A18" t="s">
        <v>92</v>
      </c>
      <c r="B18" t="s">
        <v>74</v>
      </c>
      <c r="C18" s="3" t="s">
        <v>93</v>
      </c>
      <c r="D18" s="3" t="s">
        <v>80</v>
      </c>
      <c r="E18" t="s">
        <v>44</v>
      </c>
      <c r="G18">
        <v>31</v>
      </c>
      <c r="H18" t="s">
        <v>46</v>
      </c>
      <c r="I18">
        <v>900</v>
      </c>
      <c r="J18">
        <v>1900</v>
      </c>
      <c r="K18">
        <v>900</v>
      </c>
      <c r="L18">
        <v>1500</v>
      </c>
      <c r="M18">
        <v>0</v>
      </c>
      <c r="N18">
        <v>0</v>
      </c>
      <c r="O18" t="s">
        <v>47</v>
      </c>
      <c r="P18" t="s">
        <v>46</v>
      </c>
      <c r="Q18">
        <v>0</v>
      </c>
      <c r="R18">
        <v>250</v>
      </c>
      <c r="S18">
        <v>5</v>
      </c>
      <c r="T18">
        <v>0</v>
      </c>
      <c r="U18">
        <v>0</v>
      </c>
      <c r="V18">
        <v>0</v>
      </c>
      <c r="W18" s="19">
        <v>37.567025129999998</v>
      </c>
      <c r="X18" s="20">
        <v>126.9298922</v>
      </c>
      <c r="Y18" s="19">
        <v>451950.54571400513</v>
      </c>
      <c r="Z18" s="20">
        <v>193806.97320725219</v>
      </c>
      <c r="AA18" s="19">
        <f t="shared" si="0"/>
        <v>451950.54571400513</v>
      </c>
      <c r="AB18" s="20">
        <f t="shared" si="1"/>
        <v>193806.97320725219</v>
      </c>
      <c r="AC18" s="21">
        <f t="shared" si="2"/>
        <v>1012.4248025686144</v>
      </c>
      <c r="AD18" s="21">
        <f t="shared" si="3"/>
        <v>1012.4248025686144</v>
      </c>
      <c r="AE18" s="21" t="e">
        <v>#VALUE!</v>
      </c>
      <c r="AL18" s="1"/>
      <c r="AM18" s="1"/>
    </row>
    <row r="19" spans="1:41" x14ac:dyDescent="0.7">
      <c r="A19" t="s">
        <v>94</v>
      </c>
      <c r="B19" t="s">
        <v>74</v>
      </c>
      <c r="C19" s="3" t="s">
        <v>95</v>
      </c>
      <c r="D19" s="3" t="s">
        <v>80</v>
      </c>
      <c r="E19" t="s">
        <v>44</v>
      </c>
      <c r="G19">
        <v>64</v>
      </c>
      <c r="H19" t="s">
        <v>46</v>
      </c>
      <c r="I19">
        <v>1000</v>
      </c>
      <c r="J19">
        <v>1900</v>
      </c>
      <c r="K19">
        <v>1000</v>
      </c>
      <c r="L19">
        <v>1500</v>
      </c>
      <c r="M19">
        <v>0</v>
      </c>
      <c r="N19">
        <v>0</v>
      </c>
      <c r="O19" t="s">
        <v>47</v>
      </c>
      <c r="P19" t="s">
        <v>46</v>
      </c>
      <c r="Q19">
        <v>0</v>
      </c>
      <c r="R19">
        <v>250</v>
      </c>
      <c r="S19">
        <v>5</v>
      </c>
      <c r="T19">
        <v>0</v>
      </c>
      <c r="U19">
        <v>0</v>
      </c>
      <c r="V19">
        <v>0</v>
      </c>
      <c r="W19" s="19">
        <v>37.591455740000001</v>
      </c>
      <c r="X19" s="20">
        <v>126.94384650000001</v>
      </c>
      <c r="Y19" s="19">
        <v>454660.94520497473</v>
      </c>
      <c r="Z19" s="20">
        <v>195041.25771678571</v>
      </c>
      <c r="AA19" s="19" t="str">
        <f t="shared" si="0"/>
        <v>null</v>
      </c>
      <c r="AB19" s="20">
        <f t="shared" si="1"/>
        <v>195041.25771678571</v>
      </c>
      <c r="AC19" s="21" t="e">
        <f t="shared" si="2"/>
        <v>#VALUE!</v>
      </c>
      <c r="AD19" s="21" t="e">
        <f t="shared" si="3"/>
        <v>#VALUE!</v>
      </c>
      <c r="AE19" s="21" t="e">
        <v>#VALUE!</v>
      </c>
      <c r="AL19" s="1"/>
    </row>
    <row r="20" spans="1:41" x14ac:dyDescent="0.7">
      <c r="A20" t="s">
        <v>96</v>
      </c>
      <c r="B20" t="s">
        <v>74</v>
      </c>
      <c r="C20" s="3" t="s">
        <v>97</v>
      </c>
      <c r="D20" s="3" t="s">
        <v>80</v>
      </c>
      <c r="E20" t="s">
        <v>44</v>
      </c>
      <c r="G20">
        <v>64</v>
      </c>
      <c r="H20" t="s">
        <v>46</v>
      </c>
      <c r="I20">
        <v>1000</v>
      </c>
      <c r="J20">
        <v>1900</v>
      </c>
      <c r="K20">
        <v>1000</v>
      </c>
      <c r="L20">
        <v>1500</v>
      </c>
      <c r="M20">
        <v>0</v>
      </c>
      <c r="N20">
        <v>0</v>
      </c>
      <c r="O20" t="s">
        <v>47</v>
      </c>
      <c r="P20" t="s">
        <v>46</v>
      </c>
      <c r="Q20">
        <v>0</v>
      </c>
      <c r="R20">
        <v>250</v>
      </c>
      <c r="S20">
        <v>5</v>
      </c>
      <c r="T20">
        <v>0</v>
      </c>
      <c r="U20">
        <v>0</v>
      </c>
      <c r="V20">
        <v>0</v>
      </c>
      <c r="W20" s="19">
        <v>37.59157158</v>
      </c>
      <c r="X20" s="20">
        <v>126.9436372</v>
      </c>
      <c r="Y20" s="19">
        <v>454673.81183904386</v>
      </c>
      <c r="Z20" s="20">
        <v>195022.78279274632</v>
      </c>
      <c r="AA20" s="19" t="str">
        <f t="shared" si="0"/>
        <v>null</v>
      </c>
      <c r="AB20" s="20">
        <f t="shared" si="1"/>
        <v>195022.78279274632</v>
      </c>
      <c r="AC20" s="21" t="e">
        <f t="shared" si="2"/>
        <v>#VALUE!</v>
      </c>
      <c r="AD20" s="21" t="e">
        <f t="shared" si="3"/>
        <v>#VALUE!</v>
      </c>
      <c r="AE20" s="21" t="e">
        <v>#VALUE!</v>
      </c>
    </row>
    <row r="21" spans="1:41" x14ac:dyDescent="0.7">
      <c r="A21" t="s">
        <v>98</v>
      </c>
      <c r="B21" t="s">
        <v>41</v>
      </c>
      <c r="C21" s="3" t="s">
        <v>99</v>
      </c>
      <c r="D21" s="3" t="s">
        <v>80</v>
      </c>
      <c r="E21" t="s">
        <v>44</v>
      </c>
      <c r="G21">
        <v>87</v>
      </c>
      <c r="H21" t="s">
        <v>46</v>
      </c>
      <c r="I21">
        <v>900</v>
      </c>
      <c r="J21">
        <v>1900</v>
      </c>
      <c r="K21">
        <v>0</v>
      </c>
      <c r="L21">
        <v>0</v>
      </c>
      <c r="M21">
        <v>0</v>
      </c>
      <c r="N21">
        <v>0</v>
      </c>
      <c r="O21" t="s">
        <v>46</v>
      </c>
      <c r="P21" t="s">
        <v>46</v>
      </c>
      <c r="Q21">
        <v>0</v>
      </c>
      <c r="R21">
        <v>150</v>
      </c>
      <c r="S21">
        <v>5</v>
      </c>
      <c r="T21">
        <v>150</v>
      </c>
      <c r="U21">
        <v>5</v>
      </c>
      <c r="V21">
        <v>0</v>
      </c>
      <c r="W21" s="19">
        <v>37.554590279999999</v>
      </c>
      <c r="X21" s="20">
        <v>126.9011057</v>
      </c>
      <c r="Y21" s="19">
        <v>450572.85801704624</v>
      </c>
      <c r="Z21" s="20">
        <v>191262.64288113575</v>
      </c>
      <c r="AA21" s="19">
        <f t="shared" si="0"/>
        <v>450572.85801704624</v>
      </c>
      <c r="AB21" s="20" t="str">
        <f t="shared" si="1"/>
        <v>null</v>
      </c>
      <c r="AC21" s="21" t="e">
        <f t="shared" si="2"/>
        <v>#VALUE!</v>
      </c>
      <c r="AD21" s="21" t="e">
        <f t="shared" si="3"/>
        <v>#VALUE!</v>
      </c>
      <c r="AE21" s="21" t="e">
        <v>#VALUE!</v>
      </c>
    </row>
    <row r="22" spans="1:41" x14ac:dyDescent="0.7">
      <c r="A22" t="s">
        <v>100</v>
      </c>
      <c r="B22" t="s">
        <v>41</v>
      </c>
      <c r="C22" s="3" t="s">
        <v>101</v>
      </c>
      <c r="D22" s="3" t="s">
        <v>80</v>
      </c>
      <c r="E22" t="s">
        <v>44</v>
      </c>
      <c r="G22">
        <v>22</v>
      </c>
      <c r="H22" t="s">
        <v>46</v>
      </c>
      <c r="I22">
        <v>1100</v>
      </c>
      <c r="J22">
        <v>2100</v>
      </c>
      <c r="K22">
        <v>1100</v>
      </c>
      <c r="L22">
        <v>2100</v>
      </c>
      <c r="M22">
        <v>0</v>
      </c>
      <c r="N22">
        <v>0</v>
      </c>
      <c r="O22" t="s">
        <v>47</v>
      </c>
      <c r="P22" t="s">
        <v>46</v>
      </c>
      <c r="Q22">
        <v>0</v>
      </c>
      <c r="R22">
        <v>250</v>
      </c>
      <c r="S22">
        <v>5</v>
      </c>
      <c r="T22">
        <v>250</v>
      </c>
      <c r="U22">
        <v>5</v>
      </c>
      <c r="V22">
        <v>0</v>
      </c>
      <c r="W22" s="19">
        <v>37.553999810000001</v>
      </c>
      <c r="X22" s="20">
        <v>126.9190031</v>
      </c>
      <c r="Y22" s="19">
        <v>450505.8168828832</v>
      </c>
      <c r="Z22" s="20">
        <v>192843.83028583639</v>
      </c>
      <c r="AA22" s="19">
        <f t="shared" si="0"/>
        <v>450505.8168828832</v>
      </c>
      <c r="AB22" s="20">
        <f t="shared" si="1"/>
        <v>192843.83028583639</v>
      </c>
      <c r="AC22" s="21">
        <f t="shared" si="2"/>
        <v>-723.90106809681868</v>
      </c>
      <c r="AD22" s="21">
        <f t="shared" si="3"/>
        <v>723.90106809681868</v>
      </c>
      <c r="AE22" s="21">
        <v>2726.7322171320548</v>
      </c>
    </row>
    <row r="23" spans="1:41" x14ac:dyDescent="0.7">
      <c r="A23" t="s">
        <v>102</v>
      </c>
      <c r="B23" t="s">
        <v>41</v>
      </c>
      <c r="C23" s="3" t="s">
        <v>103</v>
      </c>
      <c r="D23" s="3" t="s">
        <v>80</v>
      </c>
      <c r="E23" t="s">
        <v>44</v>
      </c>
      <c r="G23">
        <v>168</v>
      </c>
      <c r="H23" t="s">
        <v>46</v>
      </c>
      <c r="I23">
        <v>1200</v>
      </c>
      <c r="J23">
        <v>2300</v>
      </c>
      <c r="K23">
        <v>1200</v>
      </c>
      <c r="L23">
        <v>2300</v>
      </c>
      <c r="M23">
        <v>1200</v>
      </c>
      <c r="N23">
        <v>2300</v>
      </c>
      <c r="O23" t="s">
        <v>47</v>
      </c>
      <c r="P23" t="s">
        <v>47</v>
      </c>
      <c r="Q23">
        <v>0</v>
      </c>
      <c r="R23">
        <v>400</v>
      </c>
      <c r="S23">
        <v>5</v>
      </c>
      <c r="T23">
        <v>400</v>
      </c>
      <c r="U23">
        <v>5</v>
      </c>
      <c r="V23">
        <v>0</v>
      </c>
      <c r="W23" s="19">
        <v>37.55114502</v>
      </c>
      <c r="X23" s="20">
        <v>126.9213372</v>
      </c>
      <c r="Y23" s="19">
        <v>450188.82808023971</v>
      </c>
      <c r="Z23" s="20">
        <v>193049.78564784705</v>
      </c>
      <c r="AA23" s="19">
        <f t="shared" si="0"/>
        <v>450188.82808023971</v>
      </c>
      <c r="AB23" s="20">
        <f t="shared" si="1"/>
        <v>193049.78564784705</v>
      </c>
      <c r="AC23" s="21">
        <f t="shared" si="2"/>
        <v>-871.88351652699146</v>
      </c>
      <c r="AD23" s="21">
        <f t="shared" si="3"/>
        <v>871.88351652699146</v>
      </c>
      <c r="AE23" s="21" t="e">
        <v>#VALUE!</v>
      </c>
    </row>
    <row r="24" spans="1:41" x14ac:dyDescent="0.7">
      <c r="A24" t="s">
        <v>104</v>
      </c>
      <c r="B24" t="s">
        <v>41</v>
      </c>
      <c r="C24" s="3" t="s">
        <v>105</v>
      </c>
      <c r="D24" s="3" t="s">
        <v>80</v>
      </c>
      <c r="E24" t="s">
        <v>44</v>
      </c>
      <c r="G24">
        <v>67</v>
      </c>
      <c r="H24" t="s">
        <v>46</v>
      </c>
      <c r="I24">
        <v>1100</v>
      </c>
      <c r="J24">
        <v>2100</v>
      </c>
      <c r="K24">
        <v>1100</v>
      </c>
      <c r="L24">
        <v>2100</v>
      </c>
      <c r="M24">
        <v>1100</v>
      </c>
      <c r="N24">
        <v>2100</v>
      </c>
      <c r="O24" t="s">
        <v>47</v>
      </c>
      <c r="P24" t="s">
        <v>47</v>
      </c>
      <c r="Q24">
        <v>120000</v>
      </c>
      <c r="R24">
        <v>400</v>
      </c>
      <c r="S24">
        <v>5</v>
      </c>
      <c r="T24">
        <v>400</v>
      </c>
      <c r="U24">
        <v>5</v>
      </c>
      <c r="V24">
        <v>0</v>
      </c>
      <c r="W24" s="19">
        <v>37.556752420000002</v>
      </c>
      <c r="X24" s="20">
        <v>126.92697870000001</v>
      </c>
      <c r="Y24" s="19">
        <v>450810.71388171031</v>
      </c>
      <c r="Z24" s="20">
        <v>193548.72116554619</v>
      </c>
      <c r="AA24" s="19">
        <f t="shared" si="0"/>
        <v>450810.71388171031</v>
      </c>
      <c r="AB24" s="20">
        <f t="shared" si="1"/>
        <v>193548.72116554619</v>
      </c>
      <c r="AC24" s="21">
        <f t="shared" si="2"/>
        <v>-77.383370124987792</v>
      </c>
      <c r="AD24" s="21">
        <f t="shared" si="3"/>
        <v>77.383370124987792</v>
      </c>
      <c r="AE24" s="21" t="e">
        <v>#VALUE!</v>
      </c>
    </row>
    <row r="25" spans="1:41" ht="16.8" thickBot="1" x14ac:dyDescent="0.75">
      <c r="A25" t="s">
        <v>106</v>
      </c>
      <c r="B25" t="s">
        <v>41</v>
      </c>
      <c r="C25" s="3" t="s">
        <v>107</v>
      </c>
      <c r="D25" s="3" t="s">
        <v>80</v>
      </c>
      <c r="E25" t="s">
        <v>44</v>
      </c>
      <c r="G25">
        <v>17</v>
      </c>
      <c r="H25" t="s">
        <v>46</v>
      </c>
      <c r="I25">
        <v>1200</v>
      </c>
      <c r="J25">
        <v>2300</v>
      </c>
      <c r="K25">
        <v>1200</v>
      </c>
      <c r="L25">
        <v>2300</v>
      </c>
      <c r="M25">
        <v>1200</v>
      </c>
      <c r="N25">
        <v>2300</v>
      </c>
      <c r="O25" t="s">
        <v>47</v>
      </c>
      <c r="P25" t="s">
        <v>47</v>
      </c>
      <c r="Q25">
        <v>0</v>
      </c>
      <c r="R25">
        <v>400</v>
      </c>
      <c r="S25">
        <v>5</v>
      </c>
      <c r="T25">
        <v>400</v>
      </c>
      <c r="U25">
        <v>5</v>
      </c>
      <c r="V25">
        <v>0</v>
      </c>
      <c r="W25" s="19">
        <v>37.556453009999998</v>
      </c>
      <c r="X25" s="20">
        <v>126.924933</v>
      </c>
      <c r="Y25" s="19">
        <v>450777.62885163876</v>
      </c>
      <c r="Z25" s="20">
        <v>193367.96129536803</v>
      </c>
      <c r="AA25" s="19">
        <f t="shared" si="0"/>
        <v>450777.62885163876</v>
      </c>
      <c r="AB25" s="20">
        <f t="shared" si="1"/>
        <v>193367.96129536803</v>
      </c>
      <c r="AC25" s="21">
        <f t="shared" si="2"/>
        <v>-205.75742088863777</v>
      </c>
      <c r="AD25" s="21">
        <f t="shared" si="3"/>
        <v>205.75742088863777</v>
      </c>
      <c r="AE25" s="21">
        <v>2946.2898531558631</v>
      </c>
    </row>
    <row r="26" spans="1:41" x14ac:dyDescent="0.7">
      <c r="A26" t="s">
        <v>108</v>
      </c>
      <c r="B26" t="s">
        <v>41</v>
      </c>
      <c r="C26" s="3" t="s">
        <v>109</v>
      </c>
      <c r="D26" s="3" t="s">
        <v>80</v>
      </c>
      <c r="E26" t="s">
        <v>44</v>
      </c>
      <c r="G26">
        <v>54</v>
      </c>
      <c r="H26" t="s">
        <v>46</v>
      </c>
      <c r="I26">
        <v>1200</v>
      </c>
      <c r="J26">
        <v>2200</v>
      </c>
      <c r="K26">
        <v>1200</v>
      </c>
      <c r="L26">
        <v>1800</v>
      </c>
      <c r="M26">
        <v>0</v>
      </c>
      <c r="N26">
        <v>0</v>
      </c>
      <c r="O26" t="s">
        <v>47</v>
      </c>
      <c r="P26" t="s">
        <v>46</v>
      </c>
      <c r="Q26">
        <v>0</v>
      </c>
      <c r="R26">
        <v>250</v>
      </c>
      <c r="S26">
        <v>5</v>
      </c>
      <c r="T26">
        <v>250</v>
      </c>
      <c r="U26">
        <v>5</v>
      </c>
      <c r="V26">
        <v>0</v>
      </c>
      <c r="W26" s="19">
        <v>37.5396973</v>
      </c>
      <c r="X26" s="20">
        <v>126.9437561</v>
      </c>
      <c r="Y26" s="19">
        <v>448916.98432201159</v>
      </c>
      <c r="Z26" s="20">
        <v>195029.83714294469</v>
      </c>
      <c r="AA26" s="19">
        <f t="shared" si="0"/>
        <v>448916.98432201159</v>
      </c>
      <c r="AB26" s="20">
        <f t="shared" si="1"/>
        <v>195029.83714294469</v>
      </c>
      <c r="AC26" s="21">
        <f t="shared" si="2"/>
        <v>-821.46367485114922</v>
      </c>
      <c r="AD26" s="21">
        <f t="shared" si="3"/>
        <v>821.46367485114922</v>
      </c>
      <c r="AE26" s="21" t="e">
        <v>#VALUE!</v>
      </c>
      <c r="AJ26" s="16" t="s">
        <v>20</v>
      </c>
      <c r="AK26" s="17" t="s">
        <v>18</v>
      </c>
      <c r="AL26" s="17" t="s">
        <v>19</v>
      </c>
      <c r="AM26" s="17"/>
      <c r="AN26" s="17" t="s">
        <v>18</v>
      </c>
      <c r="AO26" s="18" t="s">
        <v>19</v>
      </c>
    </row>
    <row r="27" spans="1:41" x14ac:dyDescent="0.7">
      <c r="A27" t="s">
        <v>110</v>
      </c>
      <c r="B27" t="s">
        <v>41</v>
      </c>
      <c r="C27" s="3" t="s">
        <v>111</v>
      </c>
      <c r="D27" s="3" t="s">
        <v>80</v>
      </c>
      <c r="E27" t="s">
        <v>44</v>
      </c>
      <c r="G27">
        <v>84</v>
      </c>
      <c r="H27" t="s">
        <v>46</v>
      </c>
      <c r="I27">
        <v>900</v>
      </c>
      <c r="J27">
        <v>1900</v>
      </c>
      <c r="K27">
        <v>0</v>
      </c>
      <c r="L27">
        <v>0</v>
      </c>
      <c r="M27">
        <v>0</v>
      </c>
      <c r="N27">
        <v>0</v>
      </c>
      <c r="O27" t="s">
        <v>46</v>
      </c>
      <c r="P27" t="s">
        <v>46</v>
      </c>
      <c r="Q27">
        <v>0</v>
      </c>
      <c r="R27">
        <v>250</v>
      </c>
      <c r="S27">
        <v>5</v>
      </c>
      <c r="T27">
        <v>250</v>
      </c>
      <c r="U27">
        <v>5</v>
      </c>
      <c r="V27">
        <v>0</v>
      </c>
      <c r="W27" s="19">
        <v>37.557752440000002</v>
      </c>
      <c r="X27" s="20">
        <v>126.9135971</v>
      </c>
      <c r="Y27" s="19">
        <v>450922.69493696734</v>
      </c>
      <c r="Z27" s="20">
        <v>192366.58664622705</v>
      </c>
      <c r="AA27" s="19">
        <f t="shared" si="0"/>
        <v>450922.69493696734</v>
      </c>
      <c r="AB27" s="20">
        <f t="shared" si="1"/>
        <v>192366.58664622705</v>
      </c>
      <c r="AC27" s="21">
        <f t="shared" si="2"/>
        <v>-644.52216528602935</v>
      </c>
      <c r="AD27" s="21">
        <f t="shared" si="3"/>
        <v>644.52216528602935</v>
      </c>
      <c r="AE27" s="21">
        <v>220.98076571826607</v>
      </c>
      <c r="AJ27" s="28" t="s">
        <v>14</v>
      </c>
      <c r="AK27" s="2">
        <v>37.571458</v>
      </c>
      <c r="AL27" s="2">
        <v>126.976438</v>
      </c>
      <c r="AM27" s="29" t="s">
        <v>15</v>
      </c>
      <c r="AN27" s="2">
        <v>37.571458</v>
      </c>
      <c r="AO27" s="9">
        <v>126.976438</v>
      </c>
    </row>
    <row r="28" spans="1:41" x14ac:dyDescent="0.7">
      <c r="A28" t="s">
        <v>112</v>
      </c>
      <c r="B28" t="s">
        <v>41</v>
      </c>
      <c r="C28" s="3" t="s">
        <v>113</v>
      </c>
      <c r="D28" s="3" t="s">
        <v>80</v>
      </c>
      <c r="E28" t="s">
        <v>44</v>
      </c>
      <c r="G28">
        <v>78</v>
      </c>
      <c r="H28" t="s">
        <v>46</v>
      </c>
      <c r="I28">
        <v>1000</v>
      </c>
      <c r="J28">
        <v>2100</v>
      </c>
      <c r="K28">
        <v>1000</v>
      </c>
      <c r="L28">
        <v>2100</v>
      </c>
      <c r="M28">
        <v>0</v>
      </c>
      <c r="N28">
        <v>0</v>
      </c>
      <c r="O28" t="s">
        <v>47</v>
      </c>
      <c r="P28" t="s">
        <v>46</v>
      </c>
      <c r="Q28">
        <v>0</v>
      </c>
      <c r="R28">
        <v>250</v>
      </c>
      <c r="S28">
        <v>5</v>
      </c>
      <c r="T28">
        <v>250</v>
      </c>
      <c r="U28">
        <v>5</v>
      </c>
      <c r="V28">
        <v>0</v>
      </c>
      <c r="W28" s="19">
        <v>37.56207319</v>
      </c>
      <c r="X28" s="20">
        <v>126.9244254</v>
      </c>
      <c r="Y28" s="19">
        <v>451401.37156100839</v>
      </c>
      <c r="Z28" s="20">
        <v>193323.61720687166</v>
      </c>
      <c r="AA28" s="19">
        <f t="shared" si="0"/>
        <v>451401.37156100839</v>
      </c>
      <c r="AB28" s="20">
        <f t="shared" si="1"/>
        <v>193323.61720687166</v>
      </c>
      <c r="AC28" s="21">
        <f t="shared" si="2"/>
        <v>286.94561969636823</v>
      </c>
      <c r="AD28" s="21">
        <f t="shared" si="3"/>
        <v>286.94561969636823</v>
      </c>
      <c r="AE28" s="21" t="e">
        <v>#VALUE!</v>
      </c>
      <c r="AJ28" s="28"/>
      <c r="AK28" s="2">
        <v>452440.44080529147</v>
      </c>
      <c r="AL28" s="2">
        <v>197918.75595596552</v>
      </c>
      <c r="AM28" s="29"/>
      <c r="AN28" s="2">
        <v>452440.44080529147</v>
      </c>
      <c r="AO28" s="9">
        <v>197918.75595596552</v>
      </c>
    </row>
    <row r="29" spans="1:41" x14ac:dyDescent="0.7">
      <c r="A29" t="s">
        <v>114</v>
      </c>
      <c r="B29" t="s">
        <v>41</v>
      </c>
      <c r="C29" s="3" t="s">
        <v>115</v>
      </c>
      <c r="D29" s="3" t="s">
        <v>80</v>
      </c>
      <c r="E29" t="s">
        <v>44</v>
      </c>
      <c r="G29">
        <v>29</v>
      </c>
      <c r="H29" t="s">
        <v>46</v>
      </c>
      <c r="I29">
        <v>1200</v>
      </c>
      <c r="J29">
        <v>2300</v>
      </c>
      <c r="K29">
        <v>1200</v>
      </c>
      <c r="L29">
        <v>2300</v>
      </c>
      <c r="M29">
        <v>1200</v>
      </c>
      <c r="N29">
        <v>2300</v>
      </c>
      <c r="O29" t="s">
        <v>47</v>
      </c>
      <c r="P29" t="s">
        <v>47</v>
      </c>
      <c r="Q29">
        <v>0</v>
      </c>
      <c r="R29">
        <v>400</v>
      </c>
      <c r="S29">
        <v>5</v>
      </c>
      <c r="T29">
        <v>400</v>
      </c>
      <c r="U29">
        <v>5</v>
      </c>
      <c r="V29">
        <v>0</v>
      </c>
      <c r="W29" s="19">
        <v>37.548920299999999</v>
      </c>
      <c r="X29" s="20">
        <v>126.9164528</v>
      </c>
      <c r="Y29" s="19">
        <v>449942.30958308541</v>
      </c>
      <c r="Z29" s="20">
        <v>192618.00731788116</v>
      </c>
      <c r="AA29" s="19">
        <f t="shared" si="0"/>
        <v>449942.30958308541</v>
      </c>
      <c r="AB29" s="20">
        <f t="shared" si="1"/>
        <v>192618.00731788116</v>
      </c>
      <c r="AC29" s="21">
        <f t="shared" si="2"/>
        <v>-1317.4787963967945</v>
      </c>
      <c r="AD29" s="21">
        <f t="shared" si="3"/>
        <v>1317.4787963967945</v>
      </c>
      <c r="AE29" s="21" t="e">
        <v>#VALUE!</v>
      </c>
      <c r="AJ29" s="26" t="s">
        <v>13</v>
      </c>
      <c r="AK29" s="2">
        <v>37.521132999999999</v>
      </c>
      <c r="AL29" s="2">
        <v>126.978852</v>
      </c>
      <c r="AM29" s="29" t="s">
        <v>16</v>
      </c>
      <c r="AN29" s="2">
        <v>37.548684000000002</v>
      </c>
      <c r="AO29" s="9">
        <v>126.913147</v>
      </c>
    </row>
    <row r="30" spans="1:41" ht="16.8" thickBot="1" x14ac:dyDescent="0.75">
      <c r="A30" t="s">
        <v>116</v>
      </c>
      <c r="B30" t="s">
        <v>41</v>
      </c>
      <c r="C30" s="3" t="s">
        <v>117</v>
      </c>
      <c r="D30" s="3" t="s">
        <v>80</v>
      </c>
      <c r="E30" t="s">
        <v>44</v>
      </c>
      <c r="G30">
        <v>47</v>
      </c>
      <c r="H30" t="s">
        <v>46</v>
      </c>
      <c r="I30">
        <v>1100</v>
      </c>
      <c r="J30">
        <v>2100</v>
      </c>
      <c r="K30">
        <v>0</v>
      </c>
      <c r="L30">
        <v>0</v>
      </c>
      <c r="M30">
        <v>0</v>
      </c>
      <c r="N30">
        <v>0</v>
      </c>
      <c r="O30" t="s">
        <v>46</v>
      </c>
      <c r="P30" t="s">
        <v>46</v>
      </c>
      <c r="Q30">
        <v>0</v>
      </c>
      <c r="R30">
        <v>300</v>
      </c>
      <c r="S30">
        <v>5</v>
      </c>
      <c r="T30">
        <v>300</v>
      </c>
      <c r="U30">
        <v>5</v>
      </c>
      <c r="V30">
        <v>0</v>
      </c>
      <c r="W30" s="19">
        <v>37.54749691</v>
      </c>
      <c r="X30" s="20">
        <v>126.918125</v>
      </c>
      <c r="Y30" s="19">
        <v>449784.21733117074</v>
      </c>
      <c r="Z30" s="20">
        <v>192765.62061035816</v>
      </c>
      <c r="AA30" s="19">
        <f t="shared" si="0"/>
        <v>449784.21733117074</v>
      </c>
      <c r="AB30" s="20">
        <f t="shared" si="1"/>
        <v>192765.62061035816</v>
      </c>
      <c r="AC30" s="21">
        <f t="shared" si="2"/>
        <v>-1366.2143102682728</v>
      </c>
      <c r="AD30" s="21">
        <f t="shared" si="3"/>
        <v>1366.2143102682728</v>
      </c>
      <c r="AE30" s="21" t="e">
        <v>#VALUE!</v>
      </c>
      <c r="AJ30" s="27"/>
      <c r="AK30" s="11">
        <v>446855.52126502397</v>
      </c>
      <c r="AL30" s="11">
        <v>198130.72965363695</v>
      </c>
      <c r="AM30" s="30"/>
      <c r="AN30" s="11">
        <v>449916.35063565156</v>
      </c>
      <c r="AO30" s="12">
        <v>192325.89196033118</v>
      </c>
    </row>
    <row r="31" spans="1:41" x14ac:dyDescent="0.7">
      <c r="A31" t="s">
        <v>118</v>
      </c>
      <c r="B31" t="s">
        <v>51</v>
      </c>
      <c r="C31" s="3" t="s">
        <v>119</v>
      </c>
      <c r="D31" s="3" t="s">
        <v>80</v>
      </c>
      <c r="E31" t="s">
        <v>44</v>
      </c>
      <c r="F31" t="s">
        <v>120</v>
      </c>
      <c r="G31">
        <v>12</v>
      </c>
      <c r="H31" t="s">
        <v>46</v>
      </c>
      <c r="I31">
        <v>1130</v>
      </c>
      <c r="J31">
        <v>2130</v>
      </c>
      <c r="K31">
        <v>1130</v>
      </c>
      <c r="L31">
        <v>1730</v>
      </c>
      <c r="M31">
        <v>0</v>
      </c>
      <c r="N31">
        <v>0</v>
      </c>
      <c r="O31" t="s">
        <v>47</v>
      </c>
      <c r="P31" t="s">
        <v>46</v>
      </c>
      <c r="Q31">
        <v>0</v>
      </c>
      <c r="R31">
        <v>250</v>
      </c>
      <c r="S31">
        <v>5</v>
      </c>
      <c r="T31">
        <v>250</v>
      </c>
      <c r="U31">
        <v>5</v>
      </c>
      <c r="V31">
        <v>0</v>
      </c>
      <c r="W31" s="19">
        <v>37.53451621</v>
      </c>
      <c r="X31" s="20">
        <v>126.9737305</v>
      </c>
      <c r="Y31" s="19">
        <v>448340.84626593388</v>
      </c>
      <c r="Z31" s="20">
        <v>197678.45539424755</v>
      </c>
      <c r="AA31" s="19">
        <f t="shared" si="0"/>
        <v>448340.84626593388</v>
      </c>
      <c r="AB31" s="20">
        <f t="shared" si="1"/>
        <v>197678.45539424755</v>
      </c>
      <c r="AC31" s="21">
        <f t="shared" si="2"/>
        <v>179.41074629594044</v>
      </c>
      <c r="AD31" s="21">
        <f t="shared" si="3"/>
        <v>179.41074629594044</v>
      </c>
      <c r="AE31" s="21" t="e">
        <v>#VALUE!</v>
      </c>
      <c r="AJ31" t="s">
        <v>21</v>
      </c>
    </row>
    <row r="32" spans="1:41" x14ac:dyDescent="0.7">
      <c r="A32" t="s">
        <v>121</v>
      </c>
      <c r="B32" t="s">
        <v>51</v>
      </c>
      <c r="C32" s="3" t="s">
        <v>122</v>
      </c>
      <c r="D32" s="3" t="s">
        <v>80</v>
      </c>
      <c r="E32" t="s">
        <v>44</v>
      </c>
      <c r="F32" t="s">
        <v>123</v>
      </c>
      <c r="G32">
        <v>23</v>
      </c>
      <c r="H32" t="s">
        <v>46</v>
      </c>
      <c r="I32">
        <v>1100</v>
      </c>
      <c r="J32">
        <v>2100</v>
      </c>
      <c r="K32">
        <v>1100</v>
      </c>
      <c r="L32">
        <v>1700</v>
      </c>
      <c r="M32">
        <v>0</v>
      </c>
      <c r="N32">
        <v>0</v>
      </c>
      <c r="O32" t="s">
        <v>47</v>
      </c>
      <c r="P32" t="s">
        <v>46</v>
      </c>
      <c r="Q32">
        <v>0</v>
      </c>
      <c r="R32">
        <v>250</v>
      </c>
      <c r="S32">
        <v>5</v>
      </c>
      <c r="T32">
        <v>250</v>
      </c>
      <c r="U32">
        <v>5</v>
      </c>
      <c r="V32">
        <v>0</v>
      </c>
      <c r="W32" s="19">
        <v>37.520252710000001</v>
      </c>
      <c r="X32" s="20">
        <v>126.9672674</v>
      </c>
      <c r="Y32" s="19">
        <v>446758.12383220199</v>
      </c>
      <c r="Z32" s="20">
        <v>197106.73359730336</v>
      </c>
      <c r="AA32" s="19" t="str">
        <f t="shared" si="0"/>
        <v>null</v>
      </c>
      <c r="AB32" s="20">
        <f t="shared" si="1"/>
        <v>197106.73359730336</v>
      </c>
      <c r="AC32" s="21" t="e">
        <f t="shared" si="2"/>
        <v>#VALUE!</v>
      </c>
      <c r="AD32" s="21" t="e">
        <f t="shared" si="3"/>
        <v>#VALUE!</v>
      </c>
      <c r="AE32" s="21" t="e">
        <v>#VALUE!</v>
      </c>
      <c r="AJ32" s="3"/>
      <c r="AK32" s="3"/>
      <c r="AL32" s="3"/>
      <c r="AM32" s="3"/>
    </row>
    <row r="33" spans="1:39" x14ac:dyDescent="0.7">
      <c r="A33" t="s">
        <v>124</v>
      </c>
      <c r="B33" t="s">
        <v>51</v>
      </c>
      <c r="C33" s="3" t="s">
        <v>125</v>
      </c>
      <c r="D33" s="3" t="s">
        <v>80</v>
      </c>
      <c r="E33" t="s">
        <v>44</v>
      </c>
      <c r="F33" t="s">
        <v>126</v>
      </c>
      <c r="G33">
        <v>15</v>
      </c>
      <c r="H33" t="s">
        <v>46</v>
      </c>
      <c r="I33">
        <v>1000</v>
      </c>
      <c r="J33">
        <v>2000</v>
      </c>
      <c r="K33">
        <v>1000</v>
      </c>
      <c r="L33">
        <v>1600</v>
      </c>
      <c r="M33">
        <v>0</v>
      </c>
      <c r="N33">
        <v>0</v>
      </c>
      <c r="O33" t="s">
        <v>47</v>
      </c>
      <c r="P33" t="s">
        <v>46</v>
      </c>
      <c r="Q33">
        <v>0</v>
      </c>
      <c r="R33">
        <v>250</v>
      </c>
      <c r="S33">
        <v>5</v>
      </c>
      <c r="T33">
        <v>250</v>
      </c>
      <c r="U33">
        <v>5</v>
      </c>
      <c r="V33">
        <v>0</v>
      </c>
      <c r="W33" s="19">
        <v>37.520661359999998</v>
      </c>
      <c r="X33" s="20">
        <v>126.9713519</v>
      </c>
      <c r="Y33" s="19">
        <v>446803.35620958282</v>
      </c>
      <c r="Z33" s="20">
        <v>197467.78035014187</v>
      </c>
      <c r="AA33" s="19" t="str">
        <f t="shared" si="0"/>
        <v>null</v>
      </c>
      <c r="AB33" s="20">
        <f t="shared" si="1"/>
        <v>197467.78035014187</v>
      </c>
      <c r="AC33" s="21" t="e">
        <f t="shared" si="2"/>
        <v>#VALUE!</v>
      </c>
      <c r="AD33" s="21" t="e">
        <f t="shared" si="3"/>
        <v>#VALUE!</v>
      </c>
      <c r="AE33" s="21" t="e">
        <v>#VALUE!</v>
      </c>
      <c r="AJ33" s="3"/>
      <c r="AK33" s="3"/>
      <c r="AL33" s="3"/>
      <c r="AM33" s="3"/>
    </row>
    <row r="34" spans="1:39" x14ac:dyDescent="0.7">
      <c r="A34" t="s">
        <v>127</v>
      </c>
      <c r="B34" t="s">
        <v>51</v>
      </c>
      <c r="C34" s="3" t="s">
        <v>128</v>
      </c>
      <c r="D34" s="3" t="s">
        <v>80</v>
      </c>
      <c r="E34" t="s">
        <v>44</v>
      </c>
      <c r="F34" t="s">
        <v>81</v>
      </c>
      <c r="G34">
        <v>15</v>
      </c>
      <c r="H34" t="s">
        <v>46</v>
      </c>
      <c r="I34">
        <v>900</v>
      </c>
      <c r="J34">
        <v>1900</v>
      </c>
      <c r="K34">
        <v>900</v>
      </c>
      <c r="L34">
        <v>1500</v>
      </c>
      <c r="M34">
        <v>0</v>
      </c>
      <c r="N34">
        <v>0</v>
      </c>
      <c r="O34" t="s">
        <v>47</v>
      </c>
      <c r="P34" t="s">
        <v>46</v>
      </c>
      <c r="Q34">
        <v>0</v>
      </c>
      <c r="R34">
        <v>250</v>
      </c>
      <c r="S34">
        <v>5</v>
      </c>
      <c r="T34">
        <v>250</v>
      </c>
      <c r="U34">
        <v>5</v>
      </c>
      <c r="V34">
        <v>0</v>
      </c>
      <c r="W34" s="19">
        <v>37.537009810000001</v>
      </c>
      <c r="X34" s="20">
        <v>126.9696668</v>
      </c>
      <c r="Y34" s="19">
        <v>448617.68368471717</v>
      </c>
      <c r="Z34" s="20">
        <v>197319.41863129134</v>
      </c>
      <c r="AA34" s="19">
        <f t="shared" si="0"/>
        <v>448617.68368471717</v>
      </c>
      <c r="AB34" s="20">
        <f t="shared" si="1"/>
        <v>197319.41863129134</v>
      </c>
      <c r="AC34" s="21">
        <f t="shared" si="2"/>
        <v>208.61097876361467</v>
      </c>
      <c r="AD34" s="21">
        <f t="shared" si="3"/>
        <v>208.61097876361467</v>
      </c>
      <c r="AE34" s="21" t="e">
        <v>#VALUE!</v>
      </c>
      <c r="AJ34" s="3"/>
      <c r="AK34" s="3"/>
      <c r="AL34" s="3"/>
      <c r="AM34" s="3"/>
    </row>
    <row r="35" spans="1:39" x14ac:dyDescent="0.7">
      <c r="A35" t="s">
        <v>129</v>
      </c>
      <c r="B35" t="s">
        <v>51</v>
      </c>
      <c r="C35" s="3" t="s">
        <v>130</v>
      </c>
      <c r="D35" s="3" t="s">
        <v>80</v>
      </c>
      <c r="E35" t="s">
        <v>44</v>
      </c>
      <c r="F35" t="s">
        <v>131</v>
      </c>
      <c r="G35">
        <v>83</v>
      </c>
      <c r="H35" t="s">
        <v>46</v>
      </c>
      <c r="I35">
        <v>800</v>
      </c>
      <c r="J35">
        <v>1800</v>
      </c>
      <c r="K35">
        <v>800</v>
      </c>
      <c r="L35">
        <v>1400</v>
      </c>
      <c r="M35">
        <v>0</v>
      </c>
      <c r="N35">
        <v>0</v>
      </c>
      <c r="O35" t="s">
        <v>47</v>
      </c>
      <c r="P35" t="s">
        <v>46</v>
      </c>
      <c r="Q35">
        <v>0</v>
      </c>
      <c r="R35">
        <v>250</v>
      </c>
      <c r="S35">
        <v>5</v>
      </c>
      <c r="T35">
        <v>250</v>
      </c>
      <c r="U35">
        <v>5</v>
      </c>
      <c r="V35">
        <v>0</v>
      </c>
      <c r="W35" s="19">
        <v>37.543383540000001</v>
      </c>
      <c r="X35" s="20">
        <v>126.9590231</v>
      </c>
      <c r="Y35" s="19">
        <v>449325.37088064768</v>
      </c>
      <c r="Z35" s="20">
        <v>196379.13025942043</v>
      </c>
      <c r="AA35" s="19">
        <f t="shared" si="0"/>
        <v>449325.37088064768</v>
      </c>
      <c r="AB35" s="20">
        <f t="shared" si="1"/>
        <v>196379.13025942043</v>
      </c>
      <c r="AC35" s="21">
        <f t="shared" si="2"/>
        <v>270.70881606283587</v>
      </c>
      <c r="AD35" s="21">
        <f t="shared" si="3"/>
        <v>270.70881606283587</v>
      </c>
      <c r="AE35" s="21">
        <v>812.00970758843266</v>
      </c>
      <c r="AJ35" s="3"/>
      <c r="AK35" s="4"/>
      <c r="AL35" s="3"/>
      <c r="AM35" s="3"/>
    </row>
    <row r="36" spans="1:39" x14ac:dyDescent="0.7">
      <c r="A36" t="s">
        <v>132</v>
      </c>
      <c r="B36" t="s">
        <v>51</v>
      </c>
      <c r="C36" s="3" t="s">
        <v>133</v>
      </c>
      <c r="D36" s="3" t="s">
        <v>80</v>
      </c>
      <c r="E36" t="s">
        <v>44</v>
      </c>
      <c r="F36" t="s">
        <v>134</v>
      </c>
      <c r="G36">
        <v>60</v>
      </c>
      <c r="H36" t="s">
        <v>46</v>
      </c>
      <c r="I36">
        <v>800</v>
      </c>
      <c r="J36">
        <v>1800</v>
      </c>
      <c r="K36">
        <v>800</v>
      </c>
      <c r="L36">
        <v>1400</v>
      </c>
      <c r="M36">
        <v>0</v>
      </c>
      <c r="N36">
        <v>0</v>
      </c>
      <c r="O36" t="s">
        <v>47</v>
      </c>
      <c r="P36" t="s">
        <v>46</v>
      </c>
      <c r="Q36">
        <v>0</v>
      </c>
      <c r="R36">
        <v>250</v>
      </c>
      <c r="S36">
        <v>5</v>
      </c>
      <c r="T36">
        <v>250</v>
      </c>
      <c r="U36">
        <v>5</v>
      </c>
      <c r="V36">
        <v>0</v>
      </c>
      <c r="W36" s="19">
        <v>37.545911269999998</v>
      </c>
      <c r="X36" s="20">
        <v>126.9594874</v>
      </c>
      <c r="Y36" s="19">
        <v>449605.87048246455</v>
      </c>
      <c r="Z36" s="20">
        <v>196420.27838758938</v>
      </c>
      <c r="AA36" s="19">
        <f t="shared" si="0"/>
        <v>449605.87048246455</v>
      </c>
      <c r="AB36" s="20">
        <f t="shared" si="1"/>
        <v>196420.27838758938</v>
      </c>
      <c r="AC36" s="21">
        <f t="shared" si="2"/>
        <v>526.38857890071927</v>
      </c>
      <c r="AD36" s="21">
        <f t="shared" si="3"/>
        <v>526.38857890071927</v>
      </c>
      <c r="AE36" s="21">
        <v>202.00753622792186</v>
      </c>
      <c r="AJ36" s="3"/>
      <c r="AK36" s="3"/>
      <c r="AL36" s="3"/>
      <c r="AM36" s="3"/>
    </row>
    <row r="37" spans="1:39" x14ac:dyDescent="0.7">
      <c r="A37" t="s">
        <v>135</v>
      </c>
      <c r="B37" t="s">
        <v>51</v>
      </c>
      <c r="C37" s="3" t="s">
        <v>136</v>
      </c>
      <c r="D37" s="3" t="s">
        <v>80</v>
      </c>
      <c r="E37" t="s">
        <v>44</v>
      </c>
      <c r="G37">
        <v>12</v>
      </c>
      <c r="H37" t="s">
        <v>46</v>
      </c>
      <c r="I37">
        <v>900</v>
      </c>
      <c r="J37">
        <v>1900</v>
      </c>
      <c r="K37">
        <v>900</v>
      </c>
      <c r="L37">
        <v>1500</v>
      </c>
      <c r="M37">
        <v>0</v>
      </c>
      <c r="N37">
        <v>0</v>
      </c>
      <c r="O37" t="s">
        <v>47</v>
      </c>
      <c r="P37" t="s">
        <v>46</v>
      </c>
      <c r="Q37">
        <v>0</v>
      </c>
      <c r="R37">
        <v>250</v>
      </c>
      <c r="S37">
        <v>5</v>
      </c>
      <c r="T37">
        <v>0</v>
      </c>
      <c r="U37">
        <v>0</v>
      </c>
      <c r="V37">
        <v>0</v>
      </c>
      <c r="W37" s="19">
        <v>37.529470240000002</v>
      </c>
      <c r="X37" s="20">
        <v>126.9695842</v>
      </c>
      <c r="Y37" s="19">
        <v>447780.97631386499</v>
      </c>
      <c r="Z37" s="20">
        <v>197311.84857040737</v>
      </c>
      <c r="AA37" s="19">
        <f t="shared" si="0"/>
        <v>447780.97631386499</v>
      </c>
      <c r="AB37" s="20">
        <f t="shared" si="1"/>
        <v>197311.84857040737</v>
      </c>
      <c r="AC37" s="21">
        <f t="shared" si="2"/>
        <v>-489.7554105533444</v>
      </c>
      <c r="AD37" s="21">
        <f t="shared" si="3"/>
        <v>489.7554105533444</v>
      </c>
      <c r="AE37" s="21">
        <v>462.36771137078733</v>
      </c>
      <c r="AJ37" s="3"/>
      <c r="AK37" s="3"/>
      <c r="AL37" s="3"/>
      <c r="AM37" s="3"/>
    </row>
    <row r="38" spans="1:39" x14ac:dyDescent="0.7">
      <c r="A38" t="s">
        <v>137</v>
      </c>
      <c r="B38" t="s">
        <v>51</v>
      </c>
      <c r="C38" s="3" t="s">
        <v>138</v>
      </c>
      <c r="D38" s="3" t="s">
        <v>80</v>
      </c>
      <c r="E38" t="s">
        <v>44</v>
      </c>
      <c r="G38">
        <v>11</v>
      </c>
      <c r="H38" t="s">
        <v>46</v>
      </c>
      <c r="I38">
        <v>900</v>
      </c>
      <c r="J38">
        <v>1900</v>
      </c>
      <c r="K38">
        <v>900</v>
      </c>
      <c r="L38">
        <v>1500</v>
      </c>
      <c r="M38">
        <v>0</v>
      </c>
      <c r="N38">
        <v>0</v>
      </c>
      <c r="O38" t="s">
        <v>47</v>
      </c>
      <c r="P38" t="s">
        <v>46</v>
      </c>
      <c r="Q38">
        <v>0</v>
      </c>
      <c r="R38">
        <v>250</v>
      </c>
      <c r="S38">
        <v>5</v>
      </c>
      <c r="T38">
        <v>0</v>
      </c>
      <c r="U38">
        <v>0</v>
      </c>
      <c r="V38">
        <v>0</v>
      </c>
      <c r="W38" s="19">
        <v>37.530846089999997</v>
      </c>
      <c r="X38" s="20">
        <v>126.9958322</v>
      </c>
      <c r="Y38" s="19">
        <v>447933.23578027717</v>
      </c>
      <c r="Z38" s="20">
        <v>199631.65619177182</v>
      </c>
      <c r="AA38" s="19">
        <f t="shared" si="0"/>
        <v>447933.23578027717</v>
      </c>
      <c r="AB38" s="20" t="str">
        <f t="shared" si="1"/>
        <v>null</v>
      </c>
      <c r="AC38" s="21" t="e">
        <f t="shared" si="2"/>
        <v>#VALUE!</v>
      </c>
      <c r="AD38" s="21" t="e">
        <f t="shared" si="3"/>
        <v>#VALUE!</v>
      </c>
      <c r="AE38" s="21" t="e">
        <v>#VALUE!</v>
      </c>
      <c r="AJ38" s="3"/>
      <c r="AK38" s="3"/>
      <c r="AL38" s="3"/>
      <c r="AM38" s="3"/>
    </row>
    <row r="39" spans="1:39" x14ac:dyDescent="0.7">
      <c r="A39" t="s">
        <v>139</v>
      </c>
      <c r="B39" t="s">
        <v>51</v>
      </c>
      <c r="C39" s="3" t="s">
        <v>140</v>
      </c>
      <c r="D39" s="3" t="s">
        <v>43</v>
      </c>
      <c r="E39" t="s">
        <v>44</v>
      </c>
      <c r="G39">
        <v>36</v>
      </c>
      <c r="H39" t="s">
        <v>46</v>
      </c>
      <c r="I39">
        <v>0</v>
      </c>
      <c r="J39">
        <v>2400</v>
      </c>
      <c r="K39">
        <v>0</v>
      </c>
      <c r="L39">
        <v>2400</v>
      </c>
      <c r="M39">
        <v>0</v>
      </c>
      <c r="N39">
        <v>2400</v>
      </c>
      <c r="O39" t="s">
        <v>47</v>
      </c>
      <c r="P39" t="s">
        <v>47</v>
      </c>
      <c r="Q39">
        <v>140000</v>
      </c>
      <c r="R39">
        <v>150</v>
      </c>
      <c r="S39">
        <v>5</v>
      </c>
      <c r="T39">
        <v>150</v>
      </c>
      <c r="U39">
        <v>5</v>
      </c>
      <c r="V39">
        <v>0</v>
      </c>
      <c r="W39" s="19">
        <v>37.551636629999997</v>
      </c>
      <c r="X39" s="20">
        <v>126.96439580000001</v>
      </c>
      <c r="Y39" s="19">
        <v>450241.07294356037</v>
      </c>
      <c r="Z39" s="20">
        <v>196854.22867722224</v>
      </c>
      <c r="AA39" s="19">
        <f t="shared" si="0"/>
        <v>450241.07294356037</v>
      </c>
      <c r="AB39" s="20">
        <f t="shared" si="1"/>
        <v>196854.22867722224</v>
      </c>
      <c r="AC39" s="21">
        <f t="shared" si="2"/>
        <v>1295.6521450414743</v>
      </c>
      <c r="AD39" s="21">
        <f t="shared" si="3"/>
        <v>1295.6521450414743</v>
      </c>
      <c r="AE39" s="21" t="e">
        <v>#VALUE!</v>
      </c>
      <c r="AJ39" s="3"/>
      <c r="AK39" s="3"/>
      <c r="AL39" s="3"/>
      <c r="AM39" s="3"/>
    </row>
    <row r="40" spans="1:39" x14ac:dyDescent="0.7">
      <c r="A40" t="s">
        <v>141</v>
      </c>
      <c r="B40" t="s">
        <v>51</v>
      </c>
      <c r="C40" s="3" t="s">
        <v>142</v>
      </c>
      <c r="D40" s="3" t="s">
        <v>43</v>
      </c>
      <c r="E40" t="s">
        <v>44</v>
      </c>
      <c r="F40" t="s">
        <v>143</v>
      </c>
      <c r="G40">
        <v>110</v>
      </c>
      <c r="H40" t="s">
        <v>46</v>
      </c>
      <c r="I40">
        <v>0</v>
      </c>
      <c r="J40">
        <v>2400</v>
      </c>
      <c r="K40">
        <v>0</v>
      </c>
      <c r="L40">
        <v>2400</v>
      </c>
      <c r="M40">
        <v>0</v>
      </c>
      <c r="N40">
        <v>2400</v>
      </c>
      <c r="O40" t="s">
        <v>47</v>
      </c>
      <c r="P40" t="s">
        <v>47</v>
      </c>
      <c r="Q40">
        <v>140000</v>
      </c>
      <c r="R40">
        <v>150</v>
      </c>
      <c r="S40">
        <v>5</v>
      </c>
      <c r="T40">
        <v>150</v>
      </c>
      <c r="U40">
        <v>5</v>
      </c>
      <c r="V40">
        <v>0</v>
      </c>
      <c r="W40" s="19">
        <v>37.535310600000003</v>
      </c>
      <c r="X40" s="20">
        <v>126.9552132</v>
      </c>
      <c r="Y40" s="19">
        <v>448429.62256840925</v>
      </c>
      <c r="Z40" s="20">
        <v>196042.04675139548</v>
      </c>
      <c r="AA40" s="19">
        <f t="shared" si="0"/>
        <v>448429.62256840925</v>
      </c>
      <c r="AB40" s="20">
        <f t="shared" si="1"/>
        <v>196042.04675139548</v>
      </c>
      <c r="AC40" s="21">
        <f t="shared" si="2"/>
        <v>-660.62073284812607</v>
      </c>
      <c r="AD40" s="21">
        <f t="shared" si="3"/>
        <v>660.62073284812607</v>
      </c>
      <c r="AE40" s="21" t="e">
        <v>#VALUE!</v>
      </c>
      <c r="AJ40" s="3"/>
      <c r="AK40" s="3"/>
      <c r="AL40" s="3"/>
      <c r="AM40" s="3"/>
    </row>
    <row r="41" spans="1:39" x14ac:dyDescent="0.7">
      <c r="A41" t="s">
        <v>144</v>
      </c>
      <c r="B41" t="s">
        <v>51</v>
      </c>
      <c r="C41" s="3" t="s">
        <v>145</v>
      </c>
      <c r="D41" s="3" t="s">
        <v>43</v>
      </c>
      <c r="E41" t="s">
        <v>44</v>
      </c>
      <c r="F41" t="s">
        <v>146</v>
      </c>
      <c r="G41">
        <v>41</v>
      </c>
      <c r="H41" t="s">
        <v>46</v>
      </c>
      <c r="I41">
        <v>0</v>
      </c>
      <c r="J41">
        <v>2400</v>
      </c>
      <c r="K41">
        <v>0</v>
      </c>
      <c r="L41">
        <v>2400</v>
      </c>
      <c r="M41">
        <v>0</v>
      </c>
      <c r="N41">
        <v>2400</v>
      </c>
      <c r="O41" t="s">
        <v>47</v>
      </c>
      <c r="P41" t="s">
        <v>47</v>
      </c>
      <c r="Q41">
        <v>98000</v>
      </c>
      <c r="R41">
        <v>150</v>
      </c>
      <c r="S41">
        <v>5</v>
      </c>
      <c r="T41">
        <v>150</v>
      </c>
      <c r="U41">
        <v>5</v>
      </c>
      <c r="V41">
        <v>0</v>
      </c>
      <c r="W41" s="19">
        <v>37.53894931</v>
      </c>
      <c r="X41" s="20">
        <v>126.9575677</v>
      </c>
      <c r="Y41" s="19">
        <v>448833.3350728486</v>
      </c>
      <c r="Z41" s="20">
        <v>196250.30368919627</v>
      </c>
      <c r="AA41" s="19">
        <f t="shared" si="0"/>
        <v>448833.3350728486</v>
      </c>
      <c r="AB41" s="20">
        <f t="shared" si="1"/>
        <v>196250.30368919627</v>
      </c>
      <c r="AC41" s="21">
        <f t="shared" si="2"/>
        <v>-209.41806104261681</v>
      </c>
      <c r="AD41" s="21">
        <f t="shared" si="3"/>
        <v>209.41806104261681</v>
      </c>
      <c r="AE41" s="21" t="e">
        <v>#VALUE!</v>
      </c>
    </row>
    <row r="42" spans="1:39" x14ac:dyDescent="0.7">
      <c r="A42" t="s">
        <v>147</v>
      </c>
      <c r="B42" t="s">
        <v>51</v>
      </c>
      <c r="C42" s="3" t="s">
        <v>148</v>
      </c>
      <c r="D42" s="3" t="s">
        <v>43</v>
      </c>
      <c r="E42" t="s">
        <v>44</v>
      </c>
      <c r="F42" t="s">
        <v>149</v>
      </c>
      <c r="G42">
        <v>167</v>
      </c>
      <c r="H42" t="s">
        <v>46</v>
      </c>
      <c r="I42">
        <v>800</v>
      </c>
      <c r="J42">
        <v>2200</v>
      </c>
      <c r="K42">
        <v>800</v>
      </c>
      <c r="L42">
        <v>2200</v>
      </c>
      <c r="M42">
        <v>800</v>
      </c>
      <c r="N42">
        <v>2200</v>
      </c>
      <c r="O42" t="s">
        <v>47</v>
      </c>
      <c r="P42" t="s">
        <v>47</v>
      </c>
      <c r="Q42">
        <v>130000</v>
      </c>
      <c r="R42">
        <v>250</v>
      </c>
      <c r="S42">
        <v>5</v>
      </c>
      <c r="T42">
        <v>250</v>
      </c>
      <c r="U42">
        <v>5</v>
      </c>
      <c r="V42">
        <v>0</v>
      </c>
      <c r="W42" s="19">
        <v>37.532581919999998</v>
      </c>
      <c r="X42" s="20">
        <v>126.9603249</v>
      </c>
      <c r="Y42" s="19">
        <v>448126.60225181637</v>
      </c>
      <c r="Z42" s="20">
        <v>196493.65635585634</v>
      </c>
      <c r="AA42" s="19">
        <f t="shared" si="0"/>
        <v>448126.60225181637</v>
      </c>
      <c r="AB42" s="20">
        <f t="shared" si="1"/>
        <v>196493.65635585634</v>
      </c>
      <c r="AC42" s="21">
        <f t="shared" si="2"/>
        <v>-659.85491348513278</v>
      </c>
      <c r="AD42" s="21">
        <f t="shared" si="3"/>
        <v>659.85491348513278</v>
      </c>
      <c r="AE42" s="21" t="e">
        <v>#VALUE!</v>
      </c>
    </row>
    <row r="43" spans="1:39" x14ac:dyDescent="0.7">
      <c r="A43" t="s">
        <v>150</v>
      </c>
      <c r="B43" t="s">
        <v>51</v>
      </c>
      <c r="C43" s="3" t="s">
        <v>151</v>
      </c>
      <c r="D43" s="3" t="s">
        <v>43</v>
      </c>
      <c r="E43" t="s">
        <v>44</v>
      </c>
      <c r="F43" t="s">
        <v>152</v>
      </c>
      <c r="G43">
        <v>42</v>
      </c>
      <c r="H43" t="s">
        <v>46</v>
      </c>
      <c r="I43">
        <v>800</v>
      </c>
      <c r="J43">
        <v>2200</v>
      </c>
      <c r="K43">
        <v>800</v>
      </c>
      <c r="L43">
        <v>2200</v>
      </c>
      <c r="M43">
        <v>800</v>
      </c>
      <c r="N43">
        <v>2200</v>
      </c>
      <c r="O43" t="s">
        <v>47</v>
      </c>
      <c r="P43" t="s">
        <v>47</v>
      </c>
      <c r="Q43">
        <v>130000</v>
      </c>
      <c r="R43">
        <v>250</v>
      </c>
      <c r="S43">
        <v>5</v>
      </c>
      <c r="T43">
        <v>250</v>
      </c>
      <c r="U43">
        <v>5</v>
      </c>
      <c r="V43">
        <v>0</v>
      </c>
      <c r="W43" s="19">
        <v>37.533814120000002</v>
      </c>
      <c r="X43" s="20">
        <v>126.9634154</v>
      </c>
      <c r="Y43" s="19">
        <v>448263.23588727828</v>
      </c>
      <c r="Z43" s="20">
        <v>196766.8369123397</v>
      </c>
      <c r="AA43" s="19">
        <f t="shared" si="0"/>
        <v>448263.23588727828</v>
      </c>
      <c r="AB43" s="20">
        <f t="shared" si="1"/>
        <v>196766.8369123397</v>
      </c>
      <c r="AC43" s="21">
        <f t="shared" si="2"/>
        <v>-393.97338739506381</v>
      </c>
      <c r="AD43" s="21">
        <f t="shared" si="3"/>
        <v>393.97338739506381</v>
      </c>
      <c r="AE43" s="21" t="e">
        <v>#VALUE!</v>
      </c>
    </row>
    <row r="44" spans="1:39" x14ac:dyDescent="0.7">
      <c r="A44" t="s">
        <v>153</v>
      </c>
      <c r="B44" t="s">
        <v>51</v>
      </c>
      <c r="C44" s="3" t="s">
        <v>154</v>
      </c>
      <c r="D44" s="3" t="s">
        <v>43</v>
      </c>
      <c r="E44" t="s">
        <v>44</v>
      </c>
      <c r="F44" t="s">
        <v>155</v>
      </c>
      <c r="G44">
        <v>196</v>
      </c>
      <c r="H44" t="s">
        <v>46</v>
      </c>
      <c r="I44">
        <v>800</v>
      </c>
      <c r="J44">
        <v>2200</v>
      </c>
      <c r="K44">
        <v>800</v>
      </c>
      <c r="L44">
        <v>2200</v>
      </c>
      <c r="M44">
        <v>800</v>
      </c>
      <c r="N44">
        <v>2200</v>
      </c>
      <c r="O44" t="s">
        <v>47</v>
      </c>
      <c r="P44" t="s">
        <v>47</v>
      </c>
      <c r="Q44">
        <v>130000</v>
      </c>
      <c r="R44">
        <v>250</v>
      </c>
      <c r="S44">
        <v>5</v>
      </c>
      <c r="T44">
        <v>250</v>
      </c>
      <c r="U44">
        <v>5</v>
      </c>
      <c r="V44">
        <v>0</v>
      </c>
      <c r="W44" s="19">
        <v>37.53266756</v>
      </c>
      <c r="X44" s="20">
        <v>126.9630887</v>
      </c>
      <c r="Y44" s="19">
        <v>448136.00676613755</v>
      </c>
      <c r="Z44" s="20">
        <v>196737.91486849033</v>
      </c>
      <c r="AA44" s="19">
        <f t="shared" si="0"/>
        <v>448136.00676613755</v>
      </c>
      <c r="AB44" s="20">
        <f t="shared" si="1"/>
        <v>196737.91486849033</v>
      </c>
      <c r="AC44" s="21">
        <f t="shared" si="2"/>
        <v>-515.67225534430122</v>
      </c>
      <c r="AD44" s="21">
        <f t="shared" si="3"/>
        <v>515.67225534430122</v>
      </c>
      <c r="AE44" s="21" t="e">
        <v>#VALUE!</v>
      </c>
    </row>
    <row r="45" spans="1:39" x14ac:dyDescent="0.7">
      <c r="A45" t="s">
        <v>156</v>
      </c>
      <c r="B45" t="s">
        <v>51</v>
      </c>
      <c r="C45" s="3" t="s">
        <v>157</v>
      </c>
      <c r="D45" s="3" t="s">
        <v>43</v>
      </c>
      <c r="E45" t="s">
        <v>44</v>
      </c>
      <c r="F45" t="s">
        <v>158</v>
      </c>
      <c r="G45">
        <v>202</v>
      </c>
      <c r="H45" t="s">
        <v>46</v>
      </c>
      <c r="I45">
        <v>800</v>
      </c>
      <c r="J45">
        <v>2200</v>
      </c>
      <c r="K45">
        <v>800</v>
      </c>
      <c r="L45">
        <v>2200</v>
      </c>
      <c r="M45">
        <v>800</v>
      </c>
      <c r="N45">
        <v>2200</v>
      </c>
      <c r="O45" t="s">
        <v>47</v>
      </c>
      <c r="P45" t="s">
        <v>47</v>
      </c>
      <c r="Q45">
        <v>130000</v>
      </c>
      <c r="R45">
        <v>250</v>
      </c>
      <c r="S45">
        <v>5</v>
      </c>
      <c r="T45">
        <v>250</v>
      </c>
      <c r="U45">
        <v>5</v>
      </c>
      <c r="V45">
        <v>0</v>
      </c>
      <c r="W45" s="19">
        <v>37.532049559999997</v>
      </c>
      <c r="X45" s="20">
        <v>126.96478</v>
      </c>
      <c r="Y45" s="19">
        <v>448067.36641913728</v>
      </c>
      <c r="Z45" s="20">
        <v>196887.36007269644</v>
      </c>
      <c r="AA45" s="19">
        <f t="shared" si="0"/>
        <v>448067.36641913728</v>
      </c>
      <c r="AB45" s="20">
        <f t="shared" si="1"/>
        <v>196887.36007269644</v>
      </c>
      <c r="AC45" s="21">
        <f t="shared" si="2"/>
        <v>-489.17485487491763</v>
      </c>
      <c r="AD45" s="21">
        <f t="shared" si="3"/>
        <v>489.17485487491763</v>
      </c>
      <c r="AE45" s="21" t="e">
        <v>#VALUE!</v>
      </c>
    </row>
    <row r="46" spans="1:39" x14ac:dyDescent="0.7">
      <c r="A46" t="s">
        <v>159</v>
      </c>
      <c r="B46" t="s">
        <v>51</v>
      </c>
      <c r="C46" s="3" t="s">
        <v>160</v>
      </c>
      <c r="D46" s="3" t="s">
        <v>43</v>
      </c>
      <c r="E46" t="s">
        <v>44</v>
      </c>
      <c r="F46" t="s">
        <v>161</v>
      </c>
      <c r="G46">
        <v>85</v>
      </c>
      <c r="H46" t="s">
        <v>46</v>
      </c>
      <c r="I46">
        <v>0</v>
      </c>
      <c r="J46">
        <v>2400</v>
      </c>
      <c r="K46">
        <v>0</v>
      </c>
      <c r="L46">
        <v>2400</v>
      </c>
      <c r="M46">
        <v>0</v>
      </c>
      <c r="N46">
        <v>2400</v>
      </c>
      <c r="O46" t="s">
        <v>47</v>
      </c>
      <c r="P46" t="s">
        <v>47</v>
      </c>
      <c r="Q46">
        <v>120000</v>
      </c>
      <c r="R46">
        <v>150</v>
      </c>
      <c r="S46">
        <v>5</v>
      </c>
      <c r="T46">
        <v>150</v>
      </c>
      <c r="U46">
        <v>5</v>
      </c>
      <c r="V46">
        <v>0</v>
      </c>
      <c r="W46" s="19">
        <v>37.529867299999999</v>
      </c>
      <c r="X46" s="20">
        <v>127.00740070000001</v>
      </c>
      <c r="Y46" s="19">
        <v>447824.63141638209</v>
      </c>
      <c r="Z46" s="20">
        <v>200654.07112748848</v>
      </c>
      <c r="AA46" s="19">
        <f t="shared" si="0"/>
        <v>447824.63141638209</v>
      </c>
      <c r="AB46" s="20" t="str">
        <f t="shared" si="1"/>
        <v>null</v>
      </c>
      <c r="AC46" s="21" t="e">
        <f t="shared" si="2"/>
        <v>#VALUE!</v>
      </c>
      <c r="AD46" s="21" t="e">
        <f t="shared" si="3"/>
        <v>#VALUE!</v>
      </c>
      <c r="AE46" s="21" t="e">
        <v>#VALUE!</v>
      </c>
    </row>
    <row r="47" spans="1:39" x14ac:dyDescent="0.7">
      <c r="A47" t="s">
        <v>162</v>
      </c>
      <c r="B47" t="s">
        <v>51</v>
      </c>
      <c r="C47" s="3" t="s">
        <v>163</v>
      </c>
      <c r="D47" s="3" t="s">
        <v>43</v>
      </c>
      <c r="E47" t="s">
        <v>44</v>
      </c>
      <c r="F47" t="s">
        <v>164</v>
      </c>
      <c r="G47">
        <v>112</v>
      </c>
      <c r="H47" t="s">
        <v>46</v>
      </c>
      <c r="I47">
        <v>0</v>
      </c>
      <c r="J47">
        <v>2400</v>
      </c>
      <c r="K47">
        <v>0</v>
      </c>
      <c r="L47">
        <v>2400</v>
      </c>
      <c r="M47">
        <v>0</v>
      </c>
      <c r="N47">
        <v>2400</v>
      </c>
      <c r="O47" t="s">
        <v>47</v>
      </c>
      <c r="P47" t="s">
        <v>47</v>
      </c>
      <c r="Q47">
        <v>160000</v>
      </c>
      <c r="R47">
        <v>250</v>
      </c>
      <c r="S47">
        <v>5</v>
      </c>
      <c r="T47">
        <v>250</v>
      </c>
      <c r="U47">
        <v>5</v>
      </c>
      <c r="V47">
        <v>0</v>
      </c>
      <c r="W47" s="19">
        <v>37.540366390000003</v>
      </c>
      <c r="X47" s="20">
        <v>126.9926584</v>
      </c>
      <c r="Y47" s="19">
        <v>448989.77613216394</v>
      </c>
      <c r="Z47" s="20">
        <v>199351.24306686167</v>
      </c>
      <c r="AA47" s="19">
        <f t="shared" si="0"/>
        <v>448989.77613216394</v>
      </c>
      <c r="AB47" s="20" t="str">
        <f t="shared" si="1"/>
        <v>null</v>
      </c>
      <c r="AC47" s="21" t="e">
        <f t="shared" si="2"/>
        <v>#VALUE!</v>
      </c>
      <c r="AD47" s="21" t="e">
        <f t="shared" si="3"/>
        <v>#VALUE!</v>
      </c>
      <c r="AE47" s="21" t="e">
        <v>#VALUE!</v>
      </c>
    </row>
    <row r="48" spans="1:39" x14ac:dyDescent="0.7">
      <c r="A48" t="s">
        <v>165</v>
      </c>
      <c r="B48" t="s">
        <v>51</v>
      </c>
      <c r="C48" s="3" t="s">
        <v>166</v>
      </c>
      <c r="D48" s="3" t="s">
        <v>43</v>
      </c>
      <c r="E48" t="s">
        <v>44</v>
      </c>
      <c r="F48" t="s">
        <v>167</v>
      </c>
      <c r="G48">
        <v>180</v>
      </c>
      <c r="H48" t="s">
        <v>46</v>
      </c>
      <c r="I48">
        <v>0</v>
      </c>
      <c r="J48">
        <v>2400</v>
      </c>
      <c r="K48">
        <v>0</v>
      </c>
      <c r="L48">
        <v>2400</v>
      </c>
      <c r="M48">
        <v>0</v>
      </c>
      <c r="N48">
        <v>2400</v>
      </c>
      <c r="O48" t="s">
        <v>47</v>
      </c>
      <c r="P48" t="s">
        <v>47</v>
      </c>
      <c r="Q48">
        <v>120000</v>
      </c>
      <c r="R48">
        <v>250</v>
      </c>
      <c r="S48">
        <v>5</v>
      </c>
      <c r="T48">
        <v>250</v>
      </c>
      <c r="U48">
        <v>5</v>
      </c>
      <c r="V48">
        <v>0</v>
      </c>
      <c r="W48" s="19">
        <v>37.539521749999999</v>
      </c>
      <c r="X48" s="20">
        <v>127.0025796</v>
      </c>
      <c r="Y48" s="19">
        <v>448896.01923966967</v>
      </c>
      <c r="Z48" s="20">
        <v>200227.95470496049</v>
      </c>
      <c r="AA48" s="19">
        <f t="shared" si="0"/>
        <v>448896.01923966967</v>
      </c>
      <c r="AB48" s="20" t="str">
        <f t="shared" si="1"/>
        <v>null</v>
      </c>
      <c r="AC48" s="21" t="e">
        <f t="shared" si="2"/>
        <v>#VALUE!</v>
      </c>
      <c r="AD48" s="21" t="e">
        <f t="shared" si="3"/>
        <v>#VALUE!</v>
      </c>
      <c r="AE48" s="21" t="e">
        <v>#VALUE!</v>
      </c>
    </row>
    <row r="49" spans="1:31" x14ac:dyDescent="0.7">
      <c r="A49" t="s">
        <v>168</v>
      </c>
      <c r="B49" t="s">
        <v>51</v>
      </c>
      <c r="C49" s="3" t="s">
        <v>169</v>
      </c>
      <c r="D49" s="3" t="s">
        <v>43</v>
      </c>
      <c r="E49" t="s">
        <v>44</v>
      </c>
      <c r="F49" t="s">
        <v>170</v>
      </c>
      <c r="G49">
        <v>565</v>
      </c>
      <c r="H49" t="s">
        <v>46</v>
      </c>
      <c r="I49">
        <v>0</v>
      </c>
      <c r="J49">
        <v>2400</v>
      </c>
      <c r="K49">
        <v>0</v>
      </c>
      <c r="L49">
        <v>2400</v>
      </c>
      <c r="M49">
        <v>0</v>
      </c>
      <c r="N49">
        <v>2400</v>
      </c>
      <c r="O49" t="s">
        <v>47</v>
      </c>
      <c r="P49" t="s">
        <v>47</v>
      </c>
      <c r="Q49">
        <v>120000</v>
      </c>
      <c r="R49">
        <v>250</v>
      </c>
      <c r="S49">
        <v>5</v>
      </c>
      <c r="T49">
        <v>250</v>
      </c>
      <c r="U49">
        <v>5</v>
      </c>
      <c r="V49">
        <v>0</v>
      </c>
      <c r="W49" s="19">
        <v>37.53436379</v>
      </c>
      <c r="X49" s="20">
        <v>126.9654182</v>
      </c>
      <c r="Y49" s="19">
        <v>448324.16899011645</v>
      </c>
      <c r="Z49" s="20">
        <v>196943.85674728727</v>
      </c>
      <c r="AA49" s="19">
        <f t="shared" si="0"/>
        <v>448324.16899011645</v>
      </c>
      <c r="AB49" s="20">
        <f t="shared" si="1"/>
        <v>196943.85674728727</v>
      </c>
      <c r="AC49" s="21">
        <f t="shared" si="2"/>
        <v>-244.58456535607363</v>
      </c>
      <c r="AD49" s="21">
        <f t="shared" si="3"/>
        <v>244.58456535607363</v>
      </c>
      <c r="AE49" s="21" t="e">
        <v>#VALUE!</v>
      </c>
    </row>
    <row r="50" spans="1:31" x14ac:dyDescent="0.7">
      <c r="A50" t="s">
        <v>171</v>
      </c>
      <c r="B50" t="s">
        <v>51</v>
      </c>
      <c r="C50" s="3" t="s">
        <v>172</v>
      </c>
      <c r="D50" s="3" t="s">
        <v>43</v>
      </c>
      <c r="E50" t="s">
        <v>44</v>
      </c>
      <c r="F50" t="s">
        <v>146</v>
      </c>
      <c r="G50">
        <v>56</v>
      </c>
      <c r="H50" t="s">
        <v>46</v>
      </c>
      <c r="I50">
        <v>0</v>
      </c>
      <c r="J50">
        <v>2400</v>
      </c>
      <c r="K50">
        <v>0</v>
      </c>
      <c r="L50">
        <v>2400</v>
      </c>
      <c r="M50">
        <v>0</v>
      </c>
      <c r="N50">
        <v>2400</v>
      </c>
      <c r="O50" t="s">
        <v>47</v>
      </c>
      <c r="P50" t="s">
        <v>47</v>
      </c>
      <c r="Q50">
        <v>140000</v>
      </c>
      <c r="R50">
        <v>150</v>
      </c>
      <c r="S50">
        <v>5</v>
      </c>
      <c r="T50">
        <v>150</v>
      </c>
      <c r="U50">
        <v>5</v>
      </c>
      <c r="V50">
        <v>0</v>
      </c>
      <c r="W50" s="19">
        <v>37.546214740000003</v>
      </c>
      <c r="X50" s="20">
        <v>126.9855822</v>
      </c>
      <c r="Y50" s="19">
        <v>449638.87482147408</v>
      </c>
      <c r="Z50" s="20">
        <v>198726.03831740344</v>
      </c>
      <c r="AA50" s="19">
        <f t="shared" si="0"/>
        <v>449638.87482147408</v>
      </c>
      <c r="AB50" s="20" t="str">
        <f t="shared" si="1"/>
        <v>null</v>
      </c>
      <c r="AC50" s="21" t="e">
        <f t="shared" si="2"/>
        <v>#VALUE!</v>
      </c>
      <c r="AD50" s="21" t="e">
        <f t="shared" si="3"/>
        <v>#VALUE!</v>
      </c>
      <c r="AE50" s="21" t="e">
        <v>#VALUE!</v>
      </c>
    </row>
    <row r="51" spans="1:31" x14ac:dyDescent="0.7">
      <c r="A51" t="s">
        <v>173</v>
      </c>
      <c r="B51" t="s">
        <v>74</v>
      </c>
      <c r="C51" s="3" t="s">
        <v>174</v>
      </c>
      <c r="D51" s="3" t="s">
        <v>43</v>
      </c>
      <c r="E51" t="s">
        <v>175</v>
      </c>
      <c r="F51" t="s">
        <v>176</v>
      </c>
      <c r="G51">
        <v>63</v>
      </c>
      <c r="H51" t="s">
        <v>46</v>
      </c>
      <c r="I51">
        <v>1000</v>
      </c>
      <c r="J51">
        <v>1900</v>
      </c>
      <c r="K51">
        <v>1000</v>
      </c>
      <c r="L51">
        <v>1900</v>
      </c>
      <c r="M51">
        <v>1000</v>
      </c>
      <c r="N51">
        <v>1900</v>
      </c>
      <c r="O51" t="s">
        <v>47</v>
      </c>
      <c r="P51" t="s">
        <v>47</v>
      </c>
      <c r="Q51">
        <v>0</v>
      </c>
      <c r="R51">
        <v>50</v>
      </c>
      <c r="S51">
        <v>5</v>
      </c>
      <c r="T51">
        <v>50</v>
      </c>
      <c r="U51">
        <v>5</v>
      </c>
      <c r="V51">
        <v>0</v>
      </c>
      <c r="W51" s="19">
        <v>37.565185470000003</v>
      </c>
      <c r="X51" s="20">
        <v>126.96460690000001</v>
      </c>
      <c r="Y51" s="19">
        <v>451744.66553367965</v>
      </c>
      <c r="Z51" s="20">
        <v>196873.44637080302</v>
      </c>
      <c r="AA51" s="19">
        <f t="shared" si="0"/>
        <v>451744.66553367965</v>
      </c>
      <c r="AB51" s="20">
        <f t="shared" si="1"/>
        <v>196873.44637080302</v>
      </c>
      <c r="AC51" s="21">
        <f t="shared" si="2"/>
        <v>2553.7756889634675</v>
      </c>
      <c r="AD51" s="21">
        <f t="shared" si="3"/>
        <v>2553.7756889634675</v>
      </c>
      <c r="AE51" s="21" t="e">
        <v>#VALUE!</v>
      </c>
    </row>
    <row r="52" spans="1:31" x14ac:dyDescent="0.7">
      <c r="A52" t="s">
        <v>177</v>
      </c>
      <c r="B52" t="s">
        <v>41</v>
      </c>
      <c r="C52" s="3" t="s">
        <v>178</v>
      </c>
      <c r="D52" s="3" t="s">
        <v>43</v>
      </c>
      <c r="E52" t="s">
        <v>175</v>
      </c>
      <c r="F52" t="s">
        <v>179</v>
      </c>
      <c r="G52">
        <v>81</v>
      </c>
      <c r="H52" t="s">
        <v>46</v>
      </c>
      <c r="I52">
        <v>900</v>
      </c>
      <c r="J52">
        <v>1800</v>
      </c>
      <c r="K52">
        <v>0</v>
      </c>
      <c r="L52">
        <v>0</v>
      </c>
      <c r="M52">
        <v>0</v>
      </c>
      <c r="N52">
        <v>0</v>
      </c>
      <c r="O52" t="s">
        <v>47</v>
      </c>
      <c r="P52" t="s">
        <v>47</v>
      </c>
      <c r="Q52">
        <v>0</v>
      </c>
      <c r="R52">
        <v>1000</v>
      </c>
      <c r="S52">
        <v>60</v>
      </c>
      <c r="T52">
        <v>500</v>
      </c>
      <c r="U52">
        <v>30</v>
      </c>
      <c r="V52">
        <v>0</v>
      </c>
      <c r="W52" s="19">
        <v>37.547380439999998</v>
      </c>
      <c r="X52" s="20">
        <v>126.9609133</v>
      </c>
      <c r="Y52" s="19">
        <v>449768.85982192477</v>
      </c>
      <c r="Z52" s="20">
        <v>196546.33969412692</v>
      </c>
      <c r="AA52" s="19">
        <f t="shared" si="0"/>
        <v>449768.85982192477</v>
      </c>
      <c r="AB52" s="20">
        <f t="shared" si="1"/>
        <v>196546.33969412692</v>
      </c>
      <c r="AC52" s="21">
        <f t="shared" si="2"/>
        <v>731.99168408808782</v>
      </c>
      <c r="AD52" s="21">
        <f t="shared" si="3"/>
        <v>731.99168408808782</v>
      </c>
      <c r="AE52" s="21" t="e">
        <v>#VALUE!</v>
      </c>
    </row>
    <row r="53" spans="1:31" x14ac:dyDescent="0.7">
      <c r="A53" t="s">
        <v>180</v>
      </c>
      <c r="B53" t="s">
        <v>41</v>
      </c>
      <c r="C53" s="3" t="s">
        <v>181</v>
      </c>
      <c r="D53" s="3" t="s">
        <v>43</v>
      </c>
      <c r="E53" t="s">
        <v>76</v>
      </c>
      <c r="F53" t="s">
        <v>182</v>
      </c>
      <c r="G53">
        <v>508</v>
      </c>
      <c r="H53" t="s">
        <v>46</v>
      </c>
      <c r="I53">
        <v>0</v>
      </c>
      <c r="J53">
        <v>2400</v>
      </c>
      <c r="K53">
        <v>0</v>
      </c>
      <c r="L53">
        <v>2400</v>
      </c>
      <c r="M53">
        <v>0</v>
      </c>
      <c r="N53">
        <v>2400</v>
      </c>
      <c r="O53" t="s">
        <v>47</v>
      </c>
      <c r="P53" t="s">
        <v>47</v>
      </c>
      <c r="Q53">
        <v>130000</v>
      </c>
      <c r="R53">
        <v>250</v>
      </c>
      <c r="S53">
        <v>5</v>
      </c>
      <c r="T53">
        <v>250</v>
      </c>
      <c r="U53">
        <v>5</v>
      </c>
      <c r="V53">
        <v>0</v>
      </c>
      <c r="W53" s="19">
        <v>37.538900269999999</v>
      </c>
      <c r="X53" s="20">
        <v>126.9426686</v>
      </c>
      <c r="Y53" s="19">
        <v>448828.59122567688</v>
      </c>
      <c r="Z53" s="20">
        <v>194933.68297062872</v>
      </c>
      <c r="AA53" s="19">
        <f t="shared" si="0"/>
        <v>448828.59122567688</v>
      </c>
      <c r="AB53" s="20">
        <f t="shared" si="1"/>
        <v>194933.68297062872</v>
      </c>
      <c r="AC53" s="21">
        <f t="shared" si="2"/>
        <v>-948.48258295874132</v>
      </c>
      <c r="AD53" s="21">
        <f t="shared" si="3"/>
        <v>948.48258295874132</v>
      </c>
      <c r="AE53" s="21" t="e">
        <v>#VALUE!</v>
      </c>
    </row>
    <row r="54" spans="1:31" x14ac:dyDescent="0.7">
      <c r="A54" t="s">
        <v>183</v>
      </c>
      <c r="B54" t="s">
        <v>74</v>
      </c>
      <c r="C54" s="3" t="s">
        <v>184</v>
      </c>
      <c r="D54" s="3" t="s">
        <v>43</v>
      </c>
      <c r="E54" t="s">
        <v>44</v>
      </c>
      <c r="F54" t="s">
        <v>185</v>
      </c>
      <c r="G54">
        <v>27</v>
      </c>
      <c r="H54" t="s">
        <v>46</v>
      </c>
      <c r="I54">
        <v>900</v>
      </c>
      <c r="J54">
        <v>1900</v>
      </c>
      <c r="K54">
        <v>900</v>
      </c>
      <c r="L54">
        <v>1500</v>
      </c>
      <c r="M54">
        <v>0</v>
      </c>
      <c r="N54">
        <v>0</v>
      </c>
      <c r="O54" t="s">
        <v>47</v>
      </c>
      <c r="P54" t="s">
        <v>46</v>
      </c>
      <c r="Q54">
        <v>0</v>
      </c>
      <c r="R54">
        <v>250</v>
      </c>
      <c r="S54">
        <v>5</v>
      </c>
      <c r="T54">
        <v>250</v>
      </c>
      <c r="U54">
        <v>5</v>
      </c>
      <c r="V54">
        <v>0</v>
      </c>
      <c r="W54" s="19">
        <v>37.562253679999998</v>
      </c>
      <c r="X54" s="20">
        <v>126.96834939999999</v>
      </c>
      <c r="Y54" s="19">
        <v>451419.18822128372</v>
      </c>
      <c r="Z54" s="20">
        <v>197203.94155773497</v>
      </c>
      <c r="AA54" s="19">
        <f t="shared" si="0"/>
        <v>451419.18822128372</v>
      </c>
      <c r="AB54" s="20">
        <f t="shared" si="1"/>
        <v>197203.94155773497</v>
      </c>
      <c r="AC54" s="21">
        <f t="shared" si="2"/>
        <v>2468.2873247714892</v>
      </c>
      <c r="AD54" s="21">
        <f t="shared" si="3"/>
        <v>2468.2873247714892</v>
      </c>
      <c r="AE54" s="21" t="e">
        <v>#VALUE!</v>
      </c>
    </row>
    <row r="55" spans="1:31" x14ac:dyDescent="0.7">
      <c r="A55" t="s">
        <v>186</v>
      </c>
      <c r="B55" t="s">
        <v>41</v>
      </c>
      <c r="C55" s="3" t="s">
        <v>187</v>
      </c>
      <c r="D55" s="3" t="s">
        <v>43</v>
      </c>
      <c r="E55" t="s">
        <v>44</v>
      </c>
      <c r="F55" t="s">
        <v>188</v>
      </c>
      <c r="G55">
        <v>141</v>
      </c>
      <c r="H55" t="s">
        <v>46</v>
      </c>
      <c r="I55">
        <v>0</v>
      </c>
      <c r="J55">
        <v>2400</v>
      </c>
      <c r="K55">
        <v>0</v>
      </c>
      <c r="L55">
        <v>2400</v>
      </c>
      <c r="M55">
        <v>0</v>
      </c>
      <c r="N55">
        <v>2400</v>
      </c>
      <c r="O55" t="s">
        <v>47</v>
      </c>
      <c r="P55" t="s">
        <v>47</v>
      </c>
      <c r="Q55">
        <v>100000</v>
      </c>
      <c r="R55">
        <v>200</v>
      </c>
      <c r="S55">
        <v>5</v>
      </c>
      <c r="T55">
        <v>200</v>
      </c>
      <c r="U55">
        <v>5</v>
      </c>
      <c r="V55">
        <v>0</v>
      </c>
      <c r="W55" s="19">
        <v>37.577274449999997</v>
      </c>
      <c r="X55" s="20">
        <v>126.8972079</v>
      </c>
      <c r="Y55" s="19">
        <v>453090.63600308937</v>
      </c>
      <c r="Z55" s="20">
        <v>190921.02387965357</v>
      </c>
      <c r="AA55" s="19" t="str">
        <f t="shared" si="0"/>
        <v>null</v>
      </c>
      <c r="AB55" s="20" t="str">
        <f t="shared" si="1"/>
        <v>null</v>
      </c>
      <c r="AC55" s="21" t="e">
        <f t="shared" si="2"/>
        <v>#VALUE!</v>
      </c>
      <c r="AD55" s="21" t="e">
        <f t="shared" si="3"/>
        <v>#VALUE!</v>
      </c>
      <c r="AE55" s="21" t="e">
        <v>#VALUE!</v>
      </c>
    </row>
    <row r="56" spans="1:31" x14ac:dyDescent="0.7">
      <c r="A56" t="s">
        <v>189</v>
      </c>
      <c r="B56" t="s">
        <v>41</v>
      </c>
      <c r="C56" s="3" t="s">
        <v>190</v>
      </c>
      <c r="D56" s="3" t="s">
        <v>43</v>
      </c>
      <c r="E56" t="s">
        <v>175</v>
      </c>
      <c r="F56" t="s">
        <v>179</v>
      </c>
      <c r="G56">
        <v>68</v>
      </c>
      <c r="H56" t="s">
        <v>46</v>
      </c>
      <c r="I56">
        <v>900</v>
      </c>
      <c r="J56">
        <v>1800</v>
      </c>
      <c r="K56">
        <v>0</v>
      </c>
      <c r="L56">
        <v>0</v>
      </c>
      <c r="M56">
        <v>0</v>
      </c>
      <c r="N56">
        <v>0</v>
      </c>
      <c r="O56" t="s">
        <v>47</v>
      </c>
      <c r="P56" t="s">
        <v>47</v>
      </c>
      <c r="Q56">
        <v>0</v>
      </c>
      <c r="R56">
        <v>1000</v>
      </c>
      <c r="S56">
        <v>60</v>
      </c>
      <c r="T56">
        <v>500</v>
      </c>
      <c r="U56">
        <v>30</v>
      </c>
      <c r="V56">
        <v>0</v>
      </c>
      <c r="W56" s="19">
        <v>37.556024139999998</v>
      </c>
      <c r="X56" s="20">
        <v>126.9000466</v>
      </c>
      <c r="Y56" s="19">
        <v>450732.08138230653</v>
      </c>
      <c r="Z56" s="20">
        <v>191169.24008388614</v>
      </c>
      <c r="AA56" s="19">
        <f t="shared" si="0"/>
        <v>450732.08138230653</v>
      </c>
      <c r="AB56" s="20" t="str">
        <f t="shared" si="1"/>
        <v>null</v>
      </c>
      <c r="AC56" s="21" t="e">
        <f t="shared" si="2"/>
        <v>#VALUE!</v>
      </c>
      <c r="AD56" s="21" t="e">
        <f t="shared" si="3"/>
        <v>#VALUE!</v>
      </c>
      <c r="AE56" s="21" t="e">
        <v>#VALUE!</v>
      </c>
    </row>
    <row r="57" spans="1:31" x14ac:dyDescent="0.7">
      <c r="A57" t="s">
        <v>191</v>
      </c>
      <c r="B57" t="s">
        <v>41</v>
      </c>
      <c r="C57" s="3" t="s">
        <v>192</v>
      </c>
      <c r="D57" s="3" t="s">
        <v>43</v>
      </c>
      <c r="E57" t="s">
        <v>44</v>
      </c>
      <c r="F57" t="s">
        <v>45</v>
      </c>
      <c r="G57">
        <v>135</v>
      </c>
      <c r="H57" t="s">
        <v>46</v>
      </c>
      <c r="I57">
        <v>0</v>
      </c>
      <c r="J57">
        <v>2400</v>
      </c>
      <c r="K57">
        <v>0</v>
      </c>
      <c r="L57">
        <v>2400</v>
      </c>
      <c r="M57">
        <v>0</v>
      </c>
      <c r="N57">
        <v>2400</v>
      </c>
      <c r="O57" t="s">
        <v>47</v>
      </c>
      <c r="P57" t="s">
        <v>47</v>
      </c>
      <c r="Q57">
        <v>170000</v>
      </c>
      <c r="R57">
        <v>250</v>
      </c>
      <c r="S57">
        <v>5</v>
      </c>
      <c r="T57">
        <v>250</v>
      </c>
      <c r="U57">
        <v>5</v>
      </c>
      <c r="V57">
        <v>0</v>
      </c>
      <c r="W57" s="19">
        <v>37.54199792</v>
      </c>
      <c r="X57" s="20">
        <v>126.9452373</v>
      </c>
      <c r="Y57" s="19">
        <v>449172.22053300531</v>
      </c>
      <c r="Z57" s="20">
        <v>195160.87657673209</v>
      </c>
      <c r="AA57" s="19">
        <f t="shared" si="0"/>
        <v>449172.22053300531</v>
      </c>
      <c r="AB57" s="20">
        <f t="shared" si="1"/>
        <v>195160.87657673209</v>
      </c>
      <c r="AC57" s="21">
        <f t="shared" si="2"/>
        <v>-536.55225217186489</v>
      </c>
      <c r="AD57" s="21">
        <f t="shared" si="3"/>
        <v>536.55225217186489</v>
      </c>
      <c r="AE57" s="21" t="e">
        <v>#VALUE!</v>
      </c>
    </row>
    <row r="58" spans="1:31" x14ac:dyDescent="0.7">
      <c r="A58" t="s">
        <v>193</v>
      </c>
      <c r="B58" t="s">
        <v>41</v>
      </c>
      <c r="C58" s="3" t="s">
        <v>194</v>
      </c>
      <c r="D58" s="3" t="s">
        <v>43</v>
      </c>
      <c r="E58" t="s">
        <v>175</v>
      </c>
      <c r="F58" t="s">
        <v>179</v>
      </c>
      <c r="G58">
        <v>59</v>
      </c>
      <c r="H58" t="s">
        <v>46</v>
      </c>
      <c r="I58">
        <v>900</v>
      </c>
      <c r="J58">
        <v>1800</v>
      </c>
      <c r="K58">
        <v>0</v>
      </c>
      <c r="L58">
        <v>0</v>
      </c>
      <c r="M58">
        <v>0</v>
      </c>
      <c r="N58">
        <v>0</v>
      </c>
      <c r="O58" t="s">
        <v>47</v>
      </c>
      <c r="P58" t="s">
        <v>47</v>
      </c>
      <c r="Q58">
        <v>0</v>
      </c>
      <c r="R58">
        <v>1000</v>
      </c>
      <c r="S58">
        <v>60</v>
      </c>
      <c r="T58">
        <v>500</v>
      </c>
      <c r="U58">
        <v>30</v>
      </c>
      <c r="V58">
        <v>0</v>
      </c>
      <c r="W58" s="19">
        <v>37.56479289</v>
      </c>
      <c r="X58" s="20">
        <v>126.90672170000001</v>
      </c>
      <c r="Y58" s="19">
        <v>451704.59894903295</v>
      </c>
      <c r="Z58" s="20">
        <v>191759.94285747831</v>
      </c>
      <c r="AA58" s="19">
        <f t="shared" si="0"/>
        <v>451704.59894903295</v>
      </c>
      <c r="AB58" s="20" t="str">
        <f t="shared" si="1"/>
        <v>null</v>
      </c>
      <c r="AC58" s="21" t="e">
        <f t="shared" si="2"/>
        <v>#VALUE!</v>
      </c>
      <c r="AD58" s="21" t="e">
        <f t="shared" si="3"/>
        <v>#VALUE!</v>
      </c>
      <c r="AE58" s="21" t="e">
        <v>#VALUE!</v>
      </c>
    </row>
    <row r="59" spans="1:31" x14ac:dyDescent="0.7">
      <c r="A59" t="s">
        <v>195</v>
      </c>
      <c r="B59" t="s">
        <v>41</v>
      </c>
      <c r="C59" s="3" t="s">
        <v>196</v>
      </c>
      <c r="D59" s="3" t="s">
        <v>43</v>
      </c>
      <c r="E59" t="s">
        <v>175</v>
      </c>
      <c r="F59" t="s">
        <v>179</v>
      </c>
      <c r="G59">
        <v>62</v>
      </c>
      <c r="H59" t="s">
        <v>46</v>
      </c>
      <c r="I59">
        <v>900</v>
      </c>
      <c r="J59">
        <v>1800</v>
      </c>
      <c r="K59">
        <v>0</v>
      </c>
      <c r="L59">
        <v>0</v>
      </c>
      <c r="M59">
        <v>0</v>
      </c>
      <c r="N59">
        <v>0</v>
      </c>
      <c r="O59" t="s">
        <v>47</v>
      </c>
      <c r="P59" t="s">
        <v>47</v>
      </c>
      <c r="Q59">
        <v>0</v>
      </c>
      <c r="R59">
        <v>1000</v>
      </c>
      <c r="S59">
        <v>60</v>
      </c>
      <c r="T59">
        <v>500</v>
      </c>
      <c r="U59">
        <v>30</v>
      </c>
      <c r="V59">
        <v>0</v>
      </c>
      <c r="W59" s="19">
        <v>37.557787570000002</v>
      </c>
      <c r="X59" s="20">
        <v>126.9015162</v>
      </c>
      <c r="Y59" s="19">
        <v>450927.64322215022</v>
      </c>
      <c r="Z59" s="20">
        <v>191299.28250975267</v>
      </c>
      <c r="AA59" s="19">
        <f t="shared" si="0"/>
        <v>450927.64322215022</v>
      </c>
      <c r="AB59" s="20" t="str">
        <f t="shared" si="1"/>
        <v>null</v>
      </c>
      <c r="AC59" s="21" t="e">
        <f t="shared" si="2"/>
        <v>#VALUE!</v>
      </c>
      <c r="AD59" s="21" t="e">
        <f t="shared" si="3"/>
        <v>#VALUE!</v>
      </c>
      <c r="AE59" s="21" t="e">
        <v>#VALUE!</v>
      </c>
    </row>
    <row r="60" spans="1:31" x14ac:dyDescent="0.7">
      <c r="A60" t="s">
        <v>197</v>
      </c>
      <c r="B60" t="s">
        <v>41</v>
      </c>
      <c r="C60" s="3" t="s">
        <v>198</v>
      </c>
      <c r="D60" s="3" t="s">
        <v>43</v>
      </c>
      <c r="E60" t="s">
        <v>175</v>
      </c>
      <c r="F60" t="s">
        <v>179</v>
      </c>
      <c r="G60">
        <v>113</v>
      </c>
      <c r="H60" t="s">
        <v>46</v>
      </c>
      <c r="I60">
        <v>900</v>
      </c>
      <c r="J60">
        <v>1800</v>
      </c>
      <c r="K60">
        <v>0</v>
      </c>
      <c r="L60">
        <v>0</v>
      </c>
      <c r="M60">
        <v>0</v>
      </c>
      <c r="N60">
        <v>0</v>
      </c>
      <c r="O60" t="s">
        <v>47</v>
      </c>
      <c r="P60" t="s">
        <v>47</v>
      </c>
      <c r="Q60">
        <v>0</v>
      </c>
      <c r="R60">
        <v>1000</v>
      </c>
      <c r="S60">
        <v>60</v>
      </c>
      <c r="T60">
        <v>500</v>
      </c>
      <c r="U60">
        <v>30</v>
      </c>
      <c r="V60">
        <v>0</v>
      </c>
      <c r="W60" s="19">
        <v>37.552871000000003</v>
      </c>
      <c r="X60" s="20">
        <v>126.94933330000001</v>
      </c>
      <c r="Y60" s="19">
        <v>450378.66922665882</v>
      </c>
      <c r="Z60" s="20">
        <v>195523.47122187819</v>
      </c>
      <c r="AA60" s="19">
        <f t="shared" si="0"/>
        <v>450378.66922665882</v>
      </c>
      <c r="AB60" s="20">
        <f t="shared" si="1"/>
        <v>195523.47122187819</v>
      </c>
      <c r="AC60" s="21">
        <f t="shared" si="2"/>
        <v>666.78104749542945</v>
      </c>
      <c r="AD60" s="21">
        <f t="shared" si="3"/>
        <v>666.78104749542945</v>
      </c>
      <c r="AE60" s="21" t="e">
        <v>#VALUE!</v>
      </c>
    </row>
    <row r="61" spans="1:31" x14ac:dyDescent="0.7">
      <c r="A61" t="s">
        <v>199</v>
      </c>
      <c r="B61" t="s">
        <v>74</v>
      </c>
      <c r="C61" s="3" t="s">
        <v>200</v>
      </c>
      <c r="D61" s="3" t="s">
        <v>43</v>
      </c>
      <c r="E61" t="s">
        <v>175</v>
      </c>
      <c r="G61">
        <v>105</v>
      </c>
      <c r="H61" t="s">
        <v>46</v>
      </c>
      <c r="I61">
        <v>1000</v>
      </c>
      <c r="J61">
        <v>1900</v>
      </c>
      <c r="K61">
        <v>1000</v>
      </c>
      <c r="L61">
        <v>1900</v>
      </c>
      <c r="M61">
        <v>1000</v>
      </c>
      <c r="N61">
        <v>1900</v>
      </c>
      <c r="O61" t="s">
        <v>47</v>
      </c>
      <c r="P61" t="s">
        <v>47</v>
      </c>
      <c r="Q61">
        <v>0</v>
      </c>
      <c r="R61">
        <v>50</v>
      </c>
      <c r="S61">
        <v>5</v>
      </c>
      <c r="T61">
        <v>50</v>
      </c>
      <c r="U61">
        <v>5</v>
      </c>
      <c r="V61">
        <v>0</v>
      </c>
      <c r="W61" s="19">
        <v>37.601421950000002</v>
      </c>
      <c r="X61" s="20">
        <v>126.9489426</v>
      </c>
      <c r="Y61" s="19">
        <v>455766.70828546089</v>
      </c>
      <c r="Z61" s="20">
        <v>195491.87992080755</v>
      </c>
      <c r="AA61" s="19" t="str">
        <f t="shared" si="0"/>
        <v>null</v>
      </c>
      <c r="AB61" s="20">
        <f t="shared" si="1"/>
        <v>195491.87992080755</v>
      </c>
      <c r="AC61" s="21" t="e">
        <f t="shared" si="2"/>
        <v>#VALUE!</v>
      </c>
      <c r="AD61" s="21" t="e">
        <f t="shared" si="3"/>
        <v>#VALUE!</v>
      </c>
      <c r="AE61" s="21" t="e">
        <v>#VALUE!</v>
      </c>
    </row>
    <row r="62" spans="1:31" x14ac:dyDescent="0.7">
      <c r="A62" t="s">
        <v>201</v>
      </c>
      <c r="B62" t="s">
        <v>41</v>
      </c>
      <c r="C62" s="3" t="s">
        <v>202</v>
      </c>
      <c r="D62" s="3" t="s">
        <v>43</v>
      </c>
      <c r="E62" t="s">
        <v>44</v>
      </c>
      <c r="F62" t="s">
        <v>45</v>
      </c>
      <c r="G62">
        <v>280</v>
      </c>
      <c r="H62" t="s">
        <v>46</v>
      </c>
      <c r="I62">
        <v>0</v>
      </c>
      <c r="J62">
        <v>2400</v>
      </c>
      <c r="K62">
        <v>0</v>
      </c>
      <c r="L62">
        <v>2400</v>
      </c>
      <c r="M62">
        <v>0</v>
      </c>
      <c r="N62">
        <v>2400</v>
      </c>
      <c r="O62" t="s">
        <v>47</v>
      </c>
      <c r="P62" t="s">
        <v>47</v>
      </c>
      <c r="Q62">
        <v>80000</v>
      </c>
      <c r="R62">
        <v>200</v>
      </c>
      <c r="S62">
        <v>5</v>
      </c>
      <c r="T62">
        <v>200</v>
      </c>
      <c r="U62">
        <v>5</v>
      </c>
      <c r="V62">
        <v>0</v>
      </c>
      <c r="W62" s="19">
        <v>37.554737889999998</v>
      </c>
      <c r="X62" s="20">
        <v>126.9394374</v>
      </c>
      <c r="Y62" s="19">
        <v>450586.36682176561</v>
      </c>
      <c r="Z62" s="20">
        <v>194649.27727998109</v>
      </c>
      <c r="AA62" s="19">
        <f t="shared" si="0"/>
        <v>450586.36682176561</v>
      </c>
      <c r="AB62" s="20">
        <f t="shared" si="1"/>
        <v>194649.27727998109</v>
      </c>
      <c r="AC62" s="21">
        <f t="shared" si="2"/>
        <v>350.98669571925006</v>
      </c>
      <c r="AD62" s="21">
        <f t="shared" si="3"/>
        <v>350.98669571925006</v>
      </c>
      <c r="AE62" s="21" t="e">
        <v>#VALUE!</v>
      </c>
    </row>
    <row r="63" spans="1:31" x14ac:dyDescent="0.7">
      <c r="A63" t="s">
        <v>203</v>
      </c>
      <c r="B63" t="s">
        <v>41</v>
      </c>
      <c r="C63" s="3" t="s">
        <v>204</v>
      </c>
      <c r="D63" s="3" t="s">
        <v>43</v>
      </c>
      <c r="E63" t="s">
        <v>44</v>
      </c>
      <c r="F63" t="s">
        <v>45</v>
      </c>
      <c r="G63">
        <v>65</v>
      </c>
      <c r="H63" t="s">
        <v>46</v>
      </c>
      <c r="I63">
        <v>0</v>
      </c>
      <c r="J63">
        <v>2400</v>
      </c>
      <c r="K63">
        <v>0</v>
      </c>
      <c r="L63">
        <v>2400</v>
      </c>
      <c r="M63">
        <v>0</v>
      </c>
      <c r="N63">
        <v>2400</v>
      </c>
      <c r="O63" t="s">
        <v>47</v>
      </c>
      <c r="P63" t="s">
        <v>47</v>
      </c>
      <c r="Q63">
        <v>170000</v>
      </c>
      <c r="R63">
        <v>250</v>
      </c>
      <c r="S63">
        <v>5</v>
      </c>
      <c r="T63">
        <v>250</v>
      </c>
      <c r="U63">
        <v>5</v>
      </c>
      <c r="V63">
        <v>0</v>
      </c>
      <c r="W63" s="19">
        <v>37.541552950000003</v>
      </c>
      <c r="X63" s="20">
        <v>126.9499337</v>
      </c>
      <c r="Y63" s="19">
        <v>449122.60822880565</v>
      </c>
      <c r="Z63" s="20">
        <v>195575.84919381965</v>
      </c>
      <c r="AA63" s="19">
        <f t="shared" si="0"/>
        <v>449122.60822880565</v>
      </c>
      <c r="AB63" s="20">
        <f t="shared" si="1"/>
        <v>195575.84919381965</v>
      </c>
      <c r="AC63" s="21">
        <f t="shared" si="2"/>
        <v>-346.01304057694227</v>
      </c>
      <c r="AD63" s="21">
        <f t="shared" si="3"/>
        <v>346.01304057694227</v>
      </c>
      <c r="AE63" s="21" t="e">
        <v>#VALUE!</v>
      </c>
    </row>
  </sheetData>
  <mergeCells count="20">
    <mergeCell ref="U1:V1"/>
    <mergeCell ref="W1:X1"/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Y1:Z1"/>
    <mergeCell ref="AJ29:AJ30"/>
    <mergeCell ref="AJ27:AJ28"/>
    <mergeCell ref="AM27:AM28"/>
    <mergeCell ref="AM29:AM30"/>
    <mergeCell ref="AA1:AB1"/>
    <mergeCell ref="AK4:AL4"/>
    <mergeCell ref="AM4:AP4"/>
  </mergeCells>
  <phoneticPr fontId="19" type="noConversion"/>
  <conditionalFormatting sqref="AE2:AE63">
    <cfRule type="cellIs" dxfId="0" priority="1" operator="lessThan">
      <formula>$AG$2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서울공중화장실위치정보_위도경도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YouHwan Kim</dc:creator>
  <cp:lastModifiedBy>kossaw00</cp:lastModifiedBy>
  <dcterms:created xsi:type="dcterms:W3CDTF">2018-07-10T21:53:19Z</dcterms:created>
  <dcterms:modified xsi:type="dcterms:W3CDTF">2018-07-14T16:09:04Z</dcterms:modified>
</cp:coreProperties>
</file>