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era/Repositories/medium-2020/"/>
    </mc:Choice>
  </mc:AlternateContent>
  <xr:revisionPtr revIDLastSave="0" documentId="13_ncr:1_{490B498E-9D66-D944-9CA5-AC19115AFB2C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C16" i="1"/>
  <c r="D13" i="1"/>
  <c r="B13" i="1"/>
  <c r="I5" i="1"/>
  <c r="E3" i="1"/>
  <c r="D3" i="1"/>
  <c r="C3" i="1"/>
  <c r="B3" i="1"/>
  <c r="F10" i="1" l="1"/>
  <c r="E20" i="1" l="1"/>
  <c r="D20" i="1"/>
  <c r="C20" i="1"/>
  <c r="B20" i="1"/>
  <c r="F20" i="1" s="1"/>
  <c r="F5" i="1" l="1"/>
  <c r="F21" i="1" l="1"/>
  <c r="F19" i="1"/>
  <c r="F16" i="1"/>
  <c r="E15" i="1"/>
  <c r="D15" i="1"/>
  <c r="C15" i="1"/>
  <c r="B15" i="1"/>
  <c r="F15" i="1" s="1"/>
  <c r="F13" i="1"/>
  <c r="E12" i="1"/>
  <c r="D12" i="1"/>
  <c r="C12" i="1"/>
  <c r="B12" i="1"/>
  <c r="F12" i="1" s="1"/>
  <c r="E9" i="1"/>
  <c r="D9" i="1"/>
  <c r="C9" i="1"/>
  <c r="B9" i="1"/>
  <c r="F9" i="1"/>
  <c r="E7" i="1"/>
  <c r="E23" i="1" s="1"/>
  <c r="D7" i="1"/>
  <c r="D23" i="1" s="1"/>
  <c r="C7" i="1"/>
  <c r="C23" i="1" s="1"/>
  <c r="B7" i="1"/>
  <c r="B23" i="1" s="1"/>
  <c r="F3" i="1"/>
  <c r="F7" i="1"/>
  <c r="I3" i="1"/>
  <c r="F23" i="1" l="1"/>
  <c r="E6" i="1"/>
  <c r="E25" i="1" s="1"/>
  <c r="D6" i="1"/>
  <c r="D25" i="1" s="1"/>
  <c r="C6" i="1"/>
  <c r="C25" i="1" s="1"/>
  <c r="B6" i="1"/>
  <c r="B25" i="1" l="1"/>
  <c r="F6" i="1"/>
  <c r="F25" i="1" s="1"/>
</calcChain>
</file>

<file path=xl/sharedStrings.xml><?xml version="1.0" encoding="utf-8"?>
<sst xmlns="http://schemas.openxmlformats.org/spreadsheetml/2006/main" count="44" uniqueCount="41">
  <si>
    <t>Budget Item</t>
  </si>
  <si>
    <t>Year 1 (21-22)</t>
  </si>
  <si>
    <t>Year 2 (22-23)</t>
  </si>
  <si>
    <t>Year 3 (24-25)</t>
  </si>
  <si>
    <t>Year 4 (25-26)</t>
  </si>
  <si>
    <t>Total</t>
  </si>
  <si>
    <t>Expenses</t>
  </si>
  <si>
    <t>Amount</t>
  </si>
  <si>
    <t>A. Senior Personnel</t>
  </si>
  <si>
    <t>Post-bacc Salary/Year</t>
  </si>
  <si>
    <t>Summer Wages</t>
  </si>
  <si>
    <t>MAP Student Stipend</t>
  </si>
  <si>
    <t>B. Other Personnel</t>
  </si>
  <si>
    <t>MAP Students/Year</t>
  </si>
  <si>
    <t>Post-Baccalaureate Staff Programmer</t>
  </si>
  <si>
    <t>Hourly Wages/Semester</t>
  </si>
  <si>
    <t xml:space="preserve"> </t>
  </si>
  <si>
    <t>14 weeks * 8 hours/week * $9/hour</t>
  </si>
  <si>
    <t>Undergraduate Students (Summer Research)</t>
  </si>
  <si>
    <t>Hourly Workers/Semester</t>
  </si>
  <si>
    <t>Undergraduate Students (Hourly Workers)</t>
  </si>
  <si>
    <t>Fringe Benefits (PI)</t>
  </si>
  <si>
    <t>C. Fringe Benefits</t>
  </si>
  <si>
    <t>Domestic Travel</t>
  </si>
  <si>
    <t>PI (17.65%)</t>
  </si>
  <si>
    <t>Int'l Conference Travel</t>
  </si>
  <si>
    <t>Hourly Workers (7.65%—summer only)</t>
  </si>
  <si>
    <t>Indirect Cost</t>
  </si>
  <si>
    <t>E1. Domestic Travel</t>
  </si>
  <si>
    <t>Open Access Cost (ACM)</t>
  </si>
  <si>
    <t>PI</t>
  </si>
  <si>
    <t>Summer stipend (%/2 months)</t>
  </si>
  <si>
    <t>Students</t>
  </si>
  <si>
    <t>E2. International Travel</t>
  </si>
  <si>
    <t>F. Participant Support Costs</t>
  </si>
  <si>
    <t>G. Other Direct Costs</t>
  </si>
  <si>
    <t>G.1 Materials and Supplies</t>
  </si>
  <si>
    <t>G.2 Publication Costs/Documentation/Dissemination</t>
  </si>
  <si>
    <t>G.4 Computer Services</t>
  </si>
  <si>
    <t>I. Indirect Costs</t>
  </si>
  <si>
    <t>PI and hourly wages (62%)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</si>
</sst>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164" fontId="0" fillId="2" borderId="0" xfId="0" applyNumberFormat="1" applyFill="1"/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/>
    <xf numFmtId="164" fontId="1" fillId="2" borderId="0" xfId="0" applyNumberFormat="1" applyFont="1" applyFill="1"/>
    <xf numFmtId="0" fontId="0" fillId="0" borderId="0" xfId="0" applyFont="1" applyAlignment="1"/>
    <xf numFmtId="0" fontId="0" fillId="0" borderId="0" xfId="0" applyBorder="1" applyAlignment="1">
      <alignment horizontal="left"/>
    </xf>
    <xf numFmtId="0" fontId="0" fillId="0" borderId="0" xfId="0" applyFont="1"/>
    <xf numFmtId="0" fontId="0" fillId="0" borderId="0" xfId="0" applyBorder="1" applyAlignme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L22" sqref="L22"/>
    </sheetView>
  </sheetViews>
  <sheetFormatPr baseColWidth="10" defaultColWidth="8.83203125" defaultRowHeight="15" x14ac:dyDescent="0.2"/>
  <cols>
    <col min="1" max="1" width="46.5" customWidth="1"/>
    <col min="2" max="3" width="13.33203125" bestFit="1" customWidth="1"/>
    <col min="4" max="4" width="14.6640625" customWidth="1"/>
    <col min="5" max="5" width="13.33203125" bestFit="1" customWidth="1"/>
    <col min="6" max="6" width="14.5" customWidth="1"/>
    <col min="8" max="8" width="28.6640625" bestFit="1" customWidth="1"/>
    <col min="9" max="9" width="13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5" t="s">
        <v>6</v>
      </c>
      <c r="I1" s="5" t="s">
        <v>7</v>
      </c>
    </row>
    <row r="2" spans="1:11" x14ac:dyDescent="0.2">
      <c r="A2" s="2" t="s">
        <v>8</v>
      </c>
      <c r="B2" s="3"/>
      <c r="C2" s="3"/>
      <c r="D2" s="3"/>
      <c r="E2" s="3"/>
      <c r="F2" s="4"/>
      <c r="H2" s="10" t="s">
        <v>9</v>
      </c>
      <c r="I2" s="12">
        <v>8400</v>
      </c>
    </row>
    <row r="3" spans="1:11" x14ac:dyDescent="0.2">
      <c r="A3" t="s">
        <v>10</v>
      </c>
      <c r="B3" s="3">
        <f>23838.78*I12</f>
        <v>11919.39</v>
      </c>
      <c r="C3" s="3">
        <f>24776.16*I12</f>
        <v>12388.08</v>
      </c>
      <c r="D3" s="3">
        <f>25519.45*I12</f>
        <v>12759.725</v>
      </c>
      <c r="E3" s="3">
        <f>26285.03*I12</f>
        <v>13142.514999999999</v>
      </c>
      <c r="F3" s="4">
        <f>SUM(B3:E3)</f>
        <v>50209.71</v>
      </c>
      <c r="H3" t="s">
        <v>11</v>
      </c>
      <c r="I3" s="7">
        <f>3400</f>
        <v>3400</v>
      </c>
    </row>
    <row r="4" spans="1:11" x14ac:dyDescent="0.2">
      <c r="A4" s="2" t="s">
        <v>12</v>
      </c>
      <c r="B4" s="3"/>
      <c r="C4" s="3"/>
      <c r="D4" s="3"/>
      <c r="E4" s="3"/>
      <c r="F4" s="4"/>
      <c r="H4" t="s">
        <v>13</v>
      </c>
      <c r="I4" s="7">
        <v>4</v>
      </c>
    </row>
    <row r="5" spans="1:11" x14ac:dyDescent="0.2">
      <c r="A5" s="11" t="s">
        <v>14</v>
      </c>
      <c r="B5" s="3">
        <v>0</v>
      </c>
      <c r="C5" s="3">
        <v>0</v>
      </c>
      <c r="D5" s="3">
        <v>0</v>
      </c>
      <c r="E5" s="3">
        <v>0</v>
      </c>
      <c r="F5" s="4">
        <f>SUM(B5:E5)</f>
        <v>0</v>
      </c>
      <c r="H5" t="s">
        <v>15</v>
      </c>
      <c r="I5" s="7">
        <f>14*8*9</f>
        <v>1008</v>
      </c>
      <c r="J5" t="s">
        <v>16</v>
      </c>
      <c r="K5" t="s">
        <v>17</v>
      </c>
    </row>
    <row r="6" spans="1:11" x14ac:dyDescent="0.2">
      <c r="A6" t="s">
        <v>18</v>
      </c>
      <c r="B6" s="3">
        <f>I3*I4</f>
        <v>13600</v>
      </c>
      <c r="C6" s="3">
        <f>I3*I4</f>
        <v>13600</v>
      </c>
      <c r="D6" s="3">
        <f>I3*I4</f>
        <v>13600</v>
      </c>
      <c r="E6" s="3">
        <f>I3*I4</f>
        <v>13600</v>
      </c>
      <c r="F6" s="4">
        <f>SUM(B6:E6)</f>
        <v>54400</v>
      </c>
      <c r="H6" t="s">
        <v>19</v>
      </c>
      <c r="I6" s="7">
        <v>2</v>
      </c>
    </row>
    <row r="7" spans="1:11" x14ac:dyDescent="0.2">
      <c r="A7" t="s">
        <v>20</v>
      </c>
      <c r="B7" s="3">
        <f>I5*I6*2</f>
        <v>4032</v>
      </c>
      <c r="C7" s="3">
        <f>I5*I6*2</f>
        <v>4032</v>
      </c>
      <c r="D7" s="3">
        <f>I5*I6*2</f>
        <v>4032</v>
      </c>
      <c r="E7" s="3">
        <f>I5*I6*2</f>
        <v>4032</v>
      </c>
      <c r="F7" s="4">
        <f>SUM(B7:E7)</f>
        <v>16128</v>
      </c>
      <c r="H7" s="6" t="s">
        <v>21</v>
      </c>
      <c r="I7" s="7">
        <v>0.17649999999999999</v>
      </c>
    </row>
    <row r="8" spans="1:11" x14ac:dyDescent="0.2">
      <c r="A8" s="2" t="s">
        <v>22</v>
      </c>
      <c r="B8" s="3"/>
      <c r="C8" s="3"/>
      <c r="D8" s="3"/>
      <c r="E8" s="3"/>
      <c r="F8" s="4"/>
      <c r="H8" s="9" t="s">
        <v>23</v>
      </c>
      <c r="I8" s="9">
        <v>1000</v>
      </c>
    </row>
    <row r="9" spans="1:11" x14ac:dyDescent="0.2">
      <c r="A9" t="s">
        <v>24</v>
      </c>
      <c r="B9" s="3">
        <f>I7*B3</f>
        <v>2103.7723349999997</v>
      </c>
      <c r="C9" s="3">
        <f>I7*C3</f>
        <v>2186.4961199999998</v>
      </c>
      <c r="D9" s="3">
        <f>I7*D3</f>
        <v>2252.0914625</v>
      </c>
      <c r="E9" s="3">
        <f>I7*E3</f>
        <v>2319.6538974999999</v>
      </c>
      <c r="F9" s="4">
        <f>SUM(B9:E9)</f>
        <v>8862.0138150000002</v>
      </c>
      <c r="H9" s="9" t="s">
        <v>25</v>
      </c>
      <c r="I9" s="9">
        <v>2500</v>
      </c>
    </row>
    <row r="10" spans="1:11" x14ac:dyDescent="0.2">
      <c r="A10" t="s">
        <v>26</v>
      </c>
      <c r="B10" s="3">
        <v>0</v>
      </c>
      <c r="C10" s="3">
        <v>0</v>
      </c>
      <c r="D10" s="3">
        <v>0</v>
      </c>
      <c r="E10" s="3">
        <v>0</v>
      </c>
      <c r="F10" s="4">
        <f>SUM(B10:E10)</f>
        <v>0</v>
      </c>
      <c r="H10" t="s">
        <v>27</v>
      </c>
      <c r="I10" s="7">
        <v>0.65</v>
      </c>
    </row>
    <row r="11" spans="1:11" x14ac:dyDescent="0.2">
      <c r="A11" s="2" t="s">
        <v>28</v>
      </c>
      <c r="B11" s="3"/>
      <c r="C11" s="3"/>
      <c r="D11" s="3"/>
      <c r="E11" s="3"/>
      <c r="F11" s="4"/>
      <c r="H11" t="s">
        <v>29</v>
      </c>
      <c r="I11">
        <v>900</v>
      </c>
    </row>
    <row r="12" spans="1:11" x14ac:dyDescent="0.2">
      <c r="A12" t="s">
        <v>30</v>
      </c>
      <c r="B12" s="3">
        <f>1*I8</f>
        <v>1000</v>
      </c>
      <c r="C12" s="3">
        <f>1*I8</f>
        <v>1000</v>
      </c>
      <c r="D12" s="3">
        <f>1*I8</f>
        <v>1000</v>
      </c>
      <c r="E12" s="3">
        <f>1*I8</f>
        <v>1000</v>
      </c>
      <c r="F12" s="4">
        <f>SUM(B12:E12)</f>
        <v>4000</v>
      </c>
      <c r="H12" t="s">
        <v>31</v>
      </c>
      <c r="I12" s="13">
        <v>0.5</v>
      </c>
    </row>
    <row r="13" spans="1:11" x14ac:dyDescent="0.2">
      <c r="A13" t="s">
        <v>32</v>
      </c>
      <c r="B13" s="3">
        <f>I4*I8</f>
        <v>4000</v>
      </c>
      <c r="C13" s="3">
        <v>0</v>
      </c>
      <c r="D13" s="3">
        <f>I4*I8</f>
        <v>4000</v>
      </c>
      <c r="E13" s="3">
        <v>0</v>
      </c>
      <c r="F13" s="4">
        <f>SUM(B13:E13)</f>
        <v>8000</v>
      </c>
    </row>
    <row r="14" spans="1:11" x14ac:dyDescent="0.2">
      <c r="A14" s="2" t="s">
        <v>33</v>
      </c>
      <c r="B14" s="3"/>
      <c r="C14" s="3"/>
      <c r="D14" s="3"/>
      <c r="E14" s="3"/>
      <c r="F14" s="4"/>
    </row>
    <row r="15" spans="1:11" x14ac:dyDescent="0.2">
      <c r="A15" t="s">
        <v>30</v>
      </c>
      <c r="B15" s="3">
        <f>1*I9</f>
        <v>2500</v>
      </c>
      <c r="C15" s="3">
        <f>1*I9</f>
        <v>2500</v>
      </c>
      <c r="D15" s="3">
        <f>1*I9</f>
        <v>2500</v>
      </c>
      <c r="E15" s="3">
        <f>1*I9</f>
        <v>2500</v>
      </c>
      <c r="F15" s="4">
        <f>SUM(B15:E15)</f>
        <v>10000</v>
      </c>
    </row>
    <row r="16" spans="1:11" x14ac:dyDescent="0.2">
      <c r="A16" t="s">
        <v>32</v>
      </c>
      <c r="B16" s="3">
        <v>0</v>
      </c>
      <c r="C16" s="3">
        <f>I4*I9</f>
        <v>10000</v>
      </c>
      <c r="D16" s="3">
        <v>0</v>
      </c>
      <c r="E16" s="3">
        <f>I4*I9</f>
        <v>10000</v>
      </c>
      <c r="F16" s="4">
        <f>SUM(B16:E16)</f>
        <v>20000</v>
      </c>
    </row>
    <row r="17" spans="1:6" x14ac:dyDescent="0.2">
      <c r="A17" s="2" t="s">
        <v>34</v>
      </c>
      <c r="B17" s="3"/>
      <c r="C17" s="3"/>
      <c r="D17" s="3"/>
      <c r="E17" s="3"/>
      <c r="F17" s="4"/>
    </row>
    <row r="18" spans="1:6" x14ac:dyDescent="0.2">
      <c r="A18" s="2" t="s">
        <v>35</v>
      </c>
      <c r="B18" s="3"/>
      <c r="C18" s="3"/>
      <c r="D18" s="3"/>
      <c r="E18" s="3"/>
      <c r="F18" s="4"/>
    </row>
    <row r="19" spans="1:6" x14ac:dyDescent="0.2">
      <c r="A19" t="s">
        <v>36</v>
      </c>
      <c r="B19" s="3">
        <v>2500</v>
      </c>
      <c r="C19" s="3">
        <v>0</v>
      </c>
      <c r="D19" s="3">
        <v>0</v>
      </c>
      <c r="E19" s="3">
        <v>0</v>
      </c>
      <c r="F19" s="4">
        <f>SUM(B19:E19)</f>
        <v>2500</v>
      </c>
    </row>
    <row r="20" spans="1:6" x14ac:dyDescent="0.2">
      <c r="A20" t="s">
        <v>37</v>
      </c>
      <c r="B20" s="3">
        <f>I11</f>
        <v>900</v>
      </c>
      <c r="C20" s="3">
        <f>I11</f>
        <v>900</v>
      </c>
      <c r="D20" s="3">
        <f>I11</f>
        <v>900</v>
      </c>
      <c r="E20" s="3">
        <f>I11</f>
        <v>900</v>
      </c>
      <c r="F20" s="4">
        <f>SUM(B20:E20)</f>
        <v>3600</v>
      </c>
    </row>
    <row r="21" spans="1:6" x14ac:dyDescent="0.2">
      <c r="A21" t="s">
        <v>38</v>
      </c>
      <c r="B21" s="3">
        <v>480</v>
      </c>
      <c r="C21" s="3">
        <v>480</v>
      </c>
      <c r="D21" s="3">
        <v>480</v>
      </c>
      <c r="E21" s="3">
        <v>480</v>
      </c>
      <c r="F21" s="4">
        <f>SUM(B21:E21)</f>
        <v>1920</v>
      </c>
    </row>
    <row r="22" spans="1:6" x14ac:dyDescent="0.2">
      <c r="A22" s="2" t="s">
        <v>39</v>
      </c>
      <c r="B22" s="3"/>
      <c r="C22" s="3"/>
      <c r="D22" s="3"/>
      <c r="E22" s="3"/>
      <c r="F22" s="4"/>
    </row>
    <row r="23" spans="1:6" x14ac:dyDescent="0.2">
      <c r="A23" t="s">
        <v>40</v>
      </c>
      <c r="B23" s="3">
        <f>(B3+B5+B7)*I10</f>
        <v>10368.4035</v>
      </c>
      <c r="C23" s="3">
        <f>(C3+C5+C7)*I10</f>
        <v>10673.052000000001</v>
      </c>
      <c r="D23" s="3">
        <f>(D3+D5+D7)*I10</f>
        <v>10914.62125</v>
      </c>
      <c r="E23" s="3">
        <f>(E3+E5+E7)*I10</f>
        <v>11163.43475</v>
      </c>
      <c r="F23" s="4">
        <f>SUM(B23:E23)</f>
        <v>43119.511500000008</v>
      </c>
    </row>
    <row r="24" spans="1:6" x14ac:dyDescent="0.2">
      <c r="B24" s="3"/>
      <c r="C24" s="3"/>
      <c r="D24" s="3"/>
      <c r="E24" s="3"/>
      <c r="F24" s="4"/>
    </row>
    <row r="25" spans="1:6" x14ac:dyDescent="0.2">
      <c r="A25" t="s">
        <v>5</v>
      </c>
      <c r="B25" s="4">
        <f>SUM(B2:B24)</f>
        <v>53403.565835000001</v>
      </c>
      <c r="C25" s="4">
        <f t="shared" ref="C25:E25" si="0">SUM(C2:C24)</f>
        <v>57759.628120000001</v>
      </c>
      <c r="D25" s="4">
        <f t="shared" si="0"/>
        <v>52438.437712500003</v>
      </c>
      <c r="E25" s="4">
        <f t="shared" si="0"/>
        <v>59137.6036475</v>
      </c>
      <c r="F25" s="8">
        <f>SUM(F2:F24)</f>
        <v>222739.235315</v>
      </c>
    </row>
    <row r="28" spans="1:6" x14ac:dyDescent="0.2">
      <c r="B28" s="3"/>
    </row>
    <row r="29" spans="1:6" x14ac:dyDescent="0.2">
      <c r="B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2020-07-18T01:53:03Z</dcterms:created>
  <dcterms:modified xsi:type="dcterms:W3CDTF">2020-11-04T03:16:42Z</dcterms:modified>
  <cp:category/>
  <cp:contentStatus/>
</cp:coreProperties>
</file>