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f-my.sharepoint.com/personal/gleesonm1_cardiff_ac_uk/Documents/PhD Galapagos/Floreana paper 2/Draft 2/Draft 3/Final/After Penny/PostReview/Draft2/"/>
    </mc:Choice>
  </mc:AlternateContent>
  <xr:revisionPtr revIDLastSave="527" documentId="13_ncr:1_{F2841C37-D739-4AA0-B3CA-2E4DAA34F85C}" xr6:coauthVersionLast="47" xr6:coauthVersionMax="47" xr10:uidLastSave="{61A07113-DBFF-45B3-B3D6-0D234615395F}"/>
  <bookViews>
    <workbookView xWindow="-120" yWindow="-120" windowWidth="29040" windowHeight="15840" firstSheet="1" activeTab="6" xr2:uid="{6F41F462-EB51-4F83-8226-4CC8F0AFCD5B}"/>
  </bookViews>
  <sheets>
    <sheet name="Introduction" sheetId="7" r:id="rId1"/>
    <sheet name="Glass" sheetId="1" r:id="rId2"/>
    <sheet name="Glass Major sec stds" sheetId="2" r:id="rId3"/>
    <sheet name="Glass trace sec stds" sheetId="3" r:id="rId4"/>
    <sheet name="Glass volatile stds" sheetId="4" r:id="rId5"/>
    <sheet name="Pyroxene" sheetId="5" r:id="rId6"/>
    <sheet name="Pyroxene stds" sheetId="6" r:id="rId7"/>
  </sheets>
  <calcPr calcId="191029"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2" i="6" l="1"/>
  <c r="O44" i="6" s="1"/>
  <c r="N42" i="6"/>
  <c r="N44" i="6" s="1"/>
  <c r="O32" i="6"/>
  <c r="O34" i="6" s="1"/>
  <c r="N32" i="6"/>
  <c r="N34" i="6" s="1"/>
  <c r="O24" i="6"/>
  <c r="O26" i="6" s="1"/>
  <c r="N24" i="6"/>
  <c r="N26" i="6" s="1"/>
  <c r="C11" i="3"/>
  <c r="D11" i="3"/>
  <c r="E11" i="3"/>
  <c r="F11" i="3"/>
  <c r="G11" i="3"/>
  <c r="H11" i="3"/>
  <c r="I11" i="3"/>
  <c r="J11" i="3"/>
  <c r="K11" i="3"/>
  <c r="L11" i="3"/>
  <c r="M11" i="3"/>
  <c r="N11" i="3"/>
  <c r="O11" i="3"/>
  <c r="P11" i="3"/>
  <c r="Q11" i="3"/>
  <c r="R11" i="3"/>
  <c r="S11" i="3"/>
  <c r="T11" i="3"/>
  <c r="U11" i="3"/>
  <c r="B11" i="3"/>
  <c r="C10" i="3"/>
  <c r="D10" i="3"/>
  <c r="E10" i="3"/>
  <c r="F10" i="3"/>
  <c r="G10" i="3"/>
  <c r="H10" i="3"/>
  <c r="I10" i="3"/>
  <c r="J10" i="3"/>
  <c r="K10" i="3"/>
  <c r="L10" i="3"/>
  <c r="M10" i="3"/>
  <c r="N10" i="3"/>
  <c r="O10" i="3"/>
  <c r="P10" i="3"/>
  <c r="Q10" i="3"/>
  <c r="R10" i="3"/>
  <c r="S10" i="3"/>
  <c r="T10" i="3"/>
  <c r="U10" i="3"/>
  <c r="B10" i="3"/>
  <c r="F3" i="2"/>
  <c r="M33" i="2"/>
  <c r="L33" i="2"/>
  <c r="K33" i="2"/>
  <c r="J33" i="2"/>
  <c r="I33" i="2"/>
  <c r="H33" i="2"/>
  <c r="G33" i="2"/>
  <c r="F33" i="2"/>
  <c r="E33" i="2"/>
  <c r="D33" i="2"/>
  <c r="C33" i="2"/>
  <c r="M26" i="2"/>
  <c r="L26" i="2"/>
  <c r="K26" i="2"/>
  <c r="J26" i="2"/>
  <c r="I26" i="2"/>
  <c r="H26" i="2"/>
  <c r="G26" i="2"/>
  <c r="F26" i="2"/>
  <c r="E26" i="2"/>
  <c r="D26" i="2"/>
  <c r="C26" i="2"/>
  <c r="M22" i="2"/>
  <c r="L22" i="2"/>
  <c r="K22" i="2"/>
  <c r="J22" i="2"/>
  <c r="I22" i="2"/>
  <c r="H22" i="2"/>
  <c r="G22" i="2"/>
  <c r="F22" i="2"/>
  <c r="E22" i="2"/>
  <c r="D22" i="2"/>
  <c r="C22" i="2"/>
  <c r="M15" i="2"/>
  <c r="L15" i="2"/>
  <c r="K15" i="2"/>
  <c r="J15" i="2"/>
  <c r="I15" i="2"/>
  <c r="H15" i="2"/>
  <c r="G15" i="2"/>
  <c r="F15" i="2"/>
  <c r="E15" i="2"/>
  <c r="D15" i="2"/>
  <c r="C15" i="2"/>
  <c r="D11" i="2"/>
  <c r="E11" i="2"/>
  <c r="F11" i="2"/>
  <c r="G11" i="2"/>
  <c r="H11" i="2"/>
  <c r="I11" i="2"/>
  <c r="J11" i="2"/>
  <c r="K11" i="2"/>
  <c r="L11" i="2"/>
  <c r="M11" i="2"/>
  <c r="C11" i="2"/>
  <c r="D34" i="4"/>
  <c r="P29" i="1"/>
  <c r="G20" i="4"/>
  <c r="H20" i="4"/>
  <c r="F20" i="4"/>
  <c r="O10" i="4"/>
  <c r="O11" i="4"/>
  <c r="O9" i="4"/>
  <c r="Q8" i="4"/>
  <c r="Q7" i="4"/>
  <c r="P8" i="4"/>
  <c r="P4" i="4"/>
  <c r="O6" i="4"/>
  <c r="O5" i="4"/>
  <c r="C12" i="3"/>
  <c r="D12" i="3"/>
  <c r="E12" i="3"/>
  <c r="F12" i="3"/>
  <c r="G12" i="3"/>
  <c r="H12" i="3"/>
  <c r="I12" i="3"/>
  <c r="J12" i="3"/>
  <c r="K12" i="3"/>
  <c r="L12" i="3"/>
  <c r="M12" i="3"/>
  <c r="N12" i="3"/>
  <c r="O12" i="3"/>
  <c r="P12" i="3"/>
  <c r="Q12" i="3"/>
  <c r="R12" i="3"/>
  <c r="S12" i="3"/>
  <c r="T12" i="3"/>
  <c r="U12" i="3"/>
  <c r="B12" i="3"/>
  <c r="O25" i="2"/>
  <c r="O24" i="2"/>
  <c r="O23" i="2"/>
  <c r="O21" i="2"/>
  <c r="O20" i="2"/>
  <c r="O19" i="2"/>
  <c r="O14" i="2"/>
  <c r="O13" i="2"/>
  <c r="O12" i="2"/>
  <c r="O10" i="2"/>
  <c r="O9" i="2"/>
  <c r="O8" i="2"/>
  <c r="P5" i="1"/>
  <c r="P6" i="1"/>
  <c r="P7" i="1"/>
  <c r="P8" i="1"/>
  <c r="P9" i="1"/>
  <c r="P10" i="1"/>
  <c r="P11" i="1"/>
  <c r="P12" i="1"/>
  <c r="P13" i="1"/>
  <c r="P14" i="1"/>
  <c r="P15" i="1"/>
  <c r="P16" i="1"/>
  <c r="P17" i="1"/>
  <c r="P18" i="1"/>
  <c r="P19" i="1"/>
  <c r="P20" i="1"/>
  <c r="P21" i="1"/>
  <c r="P22" i="1"/>
  <c r="P23" i="1"/>
  <c r="P24" i="1"/>
  <c r="P25" i="1"/>
  <c r="P26" i="1"/>
  <c r="P27" i="1"/>
  <c r="P28" i="1"/>
  <c r="P30" i="1"/>
  <c r="P31" i="1"/>
  <c r="P32" i="1"/>
  <c r="P33" i="1"/>
  <c r="P34" i="1"/>
  <c r="P35" i="1"/>
  <c r="P36" i="1"/>
  <c r="P37" i="1"/>
  <c r="P38" i="1"/>
  <c r="P39" i="1"/>
  <c r="P40" i="1"/>
  <c r="P41" i="1"/>
  <c r="P42" i="1"/>
  <c r="P43" i="1"/>
  <c r="P44" i="1"/>
  <c r="P45" i="1"/>
  <c r="P46" i="1"/>
  <c r="P47" i="1"/>
  <c r="P48" i="1"/>
  <c r="P49" i="1"/>
  <c r="P50" i="1"/>
  <c r="P51" i="1"/>
  <c r="P52" i="1"/>
  <c r="P4" i="1"/>
  <c r="O43" i="6" l="1"/>
  <c r="O25" i="6"/>
  <c r="N33" i="6"/>
  <c r="N25" i="6"/>
  <c r="O33" i="6"/>
  <c r="N4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tc={807702C7-124C-4E19-BA7D-3A57632A5B66}</author>
  </authors>
  <commentList>
    <comment ref="BB3" authorId="0" shapeId="0" xr:uid="{807702C7-124C-4E19-BA7D-3A57632A5B66}">
      <text>
        <t>[Threaded comment]
Your version of Excel allows you to read this threaded comment; however, any edits to it will get removed if the file is opened in a newer version of Excel. Learn more: https://go.microsoft.com/fwlink/?linkid=870924
Comment:
    For sessions 3 and 4 secondary standards returned anomalously low CaO concentrations. As the offset between the measured and the known values was constant, we corrected the CaO content of all olivines in sessions 3 and 4 using the offset in the secondary standard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tc={6E9E88AD-BC25-4ECB-859F-B16E8CA813E0}</author>
  </authors>
  <commentList>
    <comment ref="F2" authorId="0" shapeId="0" xr:uid="{6E9E88AD-BC25-4ECB-859F-B16E8CA813E0}">
      <text>
        <t>[Threaded comment]
Your version of Excel allows you to read this threaded comment; however, any edits to it will get removed if the file is opened in a newer version of Excel. Learn more: https://go.microsoft.com/fwlink/?linkid=870924
Comment:
    Calculated using SIMS calibration curves following blank correction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tc={F1ADC4AE-D425-463A-B25F-FCC8E40427C3}</author>
  </authors>
  <commentList>
    <comment ref="A9" authorId="0" shapeId="0" xr:uid="{F1ADC4AE-D425-463A-B25F-FCC8E40427C3}">
      <text>
        <t>[Threaded comment]
Your version of Excel allows you to read this threaded comment; however, any edits to it will get removed if the file is opened in a newer version of Excel. Learn more: https://go.microsoft.com/fwlink/?linkid=870924
Comment:
    CPX-KH03-27 is excluded from the calibration as our analyses returned major element signatures that differ significantly from the published values.</t>
      </text>
    </comment>
  </commentList>
</comments>
</file>

<file path=xl/sharedStrings.xml><?xml version="1.0" encoding="utf-8"?>
<sst xmlns="http://schemas.openxmlformats.org/spreadsheetml/2006/main" count="938" uniqueCount="394">
  <si>
    <t>Sample</t>
  </si>
  <si>
    <t>Comment</t>
  </si>
  <si>
    <t>Na2O</t>
  </si>
  <si>
    <t>SiO2</t>
  </si>
  <si>
    <t>MgO</t>
  </si>
  <si>
    <t>Al2O3</t>
  </si>
  <si>
    <t>P2O5</t>
  </si>
  <si>
    <t>K2O</t>
  </si>
  <si>
    <t>CaO</t>
  </si>
  <si>
    <t>TiO2</t>
  </si>
  <si>
    <t>FeO</t>
  </si>
  <si>
    <t>MnO</t>
  </si>
  <si>
    <t>Total</t>
  </si>
  <si>
    <t>Cl</t>
  </si>
  <si>
    <t>17MMSG16</t>
  </si>
  <si>
    <t>16mi2_ol39_1</t>
  </si>
  <si>
    <t>16mi2_ol39_2</t>
  </si>
  <si>
    <t>16mi2_ol38_1</t>
  </si>
  <si>
    <t>16mi2_ol32_1</t>
  </si>
  <si>
    <t>16mi2_ol24_1</t>
  </si>
  <si>
    <t>16mi2_ol21_1</t>
  </si>
  <si>
    <t>16mi2_ol15_1</t>
  </si>
  <si>
    <t>16mi2_ol16_1</t>
  </si>
  <si>
    <t>16mi2_ol16_2</t>
  </si>
  <si>
    <t>16mi2_ol9_1</t>
  </si>
  <si>
    <t>16mi2_ol9_2</t>
  </si>
  <si>
    <t>16mi2_ol8_1</t>
  </si>
  <si>
    <t>16mi2_ol8_2</t>
  </si>
  <si>
    <t>16mi2_ol8_3</t>
  </si>
  <si>
    <t>16mi1_ol18_1</t>
  </si>
  <si>
    <t>16mi1_ol23_1</t>
  </si>
  <si>
    <t>Run (Majors)</t>
  </si>
  <si>
    <t>Type</t>
  </si>
  <si>
    <t>MI</t>
  </si>
  <si>
    <t>ME</t>
  </si>
  <si>
    <t>17MMSG12</t>
  </si>
  <si>
    <t>MG12_1</t>
  </si>
  <si>
    <t>MG</t>
  </si>
  <si>
    <t>MG12_2</t>
  </si>
  <si>
    <t>MG12_3</t>
  </si>
  <si>
    <t>MG12_4</t>
  </si>
  <si>
    <t>MG12_5</t>
  </si>
  <si>
    <t>MG12_6</t>
  </si>
  <si>
    <t>MG12_7</t>
  </si>
  <si>
    <t>MG12_8</t>
  </si>
  <si>
    <t>MG12_9</t>
  </si>
  <si>
    <t>MG12_10</t>
  </si>
  <si>
    <t>MG12_11</t>
  </si>
  <si>
    <t>16mi2_gl1</t>
  </si>
  <si>
    <t>16mi2_gl2</t>
  </si>
  <si>
    <t>16mi2_gl3</t>
  </si>
  <si>
    <t>16mi2_gl4</t>
  </si>
  <si>
    <t>16mi1_gl1</t>
  </si>
  <si>
    <t>16m2_gl_1</t>
  </si>
  <si>
    <t>16m2_gl_2</t>
  </si>
  <si>
    <t>16m1_gl_1</t>
  </si>
  <si>
    <t>16m1_gl_2</t>
  </si>
  <si>
    <t>16m1_gl_3</t>
  </si>
  <si>
    <t>16m1_gl_4</t>
  </si>
  <si>
    <t>Rb</t>
  </si>
  <si>
    <t>Sr</t>
  </si>
  <si>
    <t xml:space="preserve">Y </t>
  </si>
  <si>
    <t>Zr</t>
  </si>
  <si>
    <t>Nb</t>
  </si>
  <si>
    <t>Ba</t>
  </si>
  <si>
    <t>La</t>
  </si>
  <si>
    <t>Ce</t>
  </si>
  <si>
    <t>Pr</t>
  </si>
  <si>
    <t>Nd</t>
  </si>
  <si>
    <t>Sm</t>
  </si>
  <si>
    <t>Eu</t>
  </si>
  <si>
    <t>Gd</t>
  </si>
  <si>
    <t>Tb</t>
  </si>
  <si>
    <t>Dy</t>
  </si>
  <si>
    <t>Ho</t>
  </si>
  <si>
    <t>Er</t>
  </si>
  <si>
    <t>Tm</t>
  </si>
  <si>
    <t>Yb</t>
  </si>
  <si>
    <t>Lu</t>
  </si>
  <si>
    <t>Name</t>
  </si>
  <si>
    <t>m1_gl145</t>
  </si>
  <si>
    <t>m1_gl122</t>
  </si>
  <si>
    <t>m1_ol23_1</t>
  </si>
  <si>
    <t>m1_ol110_1</t>
  </si>
  <si>
    <t>m1_ol142_1</t>
  </si>
  <si>
    <t>m1_ol142_2</t>
  </si>
  <si>
    <t>m1_ol131_1</t>
  </si>
  <si>
    <t>m1_ol108_1</t>
  </si>
  <si>
    <t>16m2_ol1_1</t>
  </si>
  <si>
    <t>16m1_ol1_1</t>
  </si>
  <si>
    <t>16m1_ol2_1</t>
  </si>
  <si>
    <t>SO2</t>
  </si>
  <si>
    <t>Source</t>
  </si>
  <si>
    <t>This study</t>
  </si>
  <si>
    <t>Run 1</t>
  </si>
  <si>
    <t>Date</t>
  </si>
  <si>
    <t>Before</t>
  </si>
  <si>
    <t>VG2_1</t>
  </si>
  <si>
    <t>VG2_2</t>
  </si>
  <si>
    <t>VG2_3</t>
  </si>
  <si>
    <t>End</t>
  </si>
  <si>
    <t>Run 2</t>
  </si>
  <si>
    <t>Run 3</t>
  </si>
  <si>
    <t>OlTotal</t>
  </si>
  <si>
    <t>RSD</t>
  </si>
  <si>
    <t>BCR2g_1</t>
  </si>
  <si>
    <t>BCR2g_2</t>
  </si>
  <si>
    <t>BCR2g_3</t>
  </si>
  <si>
    <t>BCR2g_4</t>
  </si>
  <si>
    <t>BCR2g_5</t>
  </si>
  <si>
    <t>BCR2g_6</t>
  </si>
  <si>
    <t>19F/30Si</t>
  </si>
  <si>
    <t>35Cl/30Si</t>
  </si>
  <si>
    <t>H/Si</t>
  </si>
  <si>
    <t>H2O wt%</t>
  </si>
  <si>
    <t>F ppm</t>
  </si>
  <si>
    <t>Cl ppm</t>
  </si>
  <si>
    <t>N72_2</t>
  </si>
  <si>
    <t>N72_1</t>
  </si>
  <si>
    <t>M10_1</t>
  </si>
  <si>
    <t>M36_1</t>
  </si>
  <si>
    <t>BCR_2g</t>
  </si>
  <si>
    <t>M40</t>
  </si>
  <si>
    <t>M10_2</t>
  </si>
  <si>
    <t>M36_2</t>
  </si>
  <si>
    <t>SIMS output</t>
  </si>
  <si>
    <t>Calculated value</t>
  </si>
  <si>
    <t>Recovery</t>
  </si>
  <si>
    <t>1H/30Si</t>
  </si>
  <si>
    <t>Wolf Tephra glass (sample details in Stock et al., 2018)</t>
  </si>
  <si>
    <t>17MMSG39d_1</t>
  </si>
  <si>
    <t>17MMSG39d_2</t>
  </si>
  <si>
    <t>17MMSG39d_3</t>
  </si>
  <si>
    <t>17MMSG39d_4</t>
  </si>
  <si>
    <t>17MMSG39d_5</t>
  </si>
  <si>
    <t>16p3_1</t>
  </si>
  <si>
    <t>16p3_2</t>
  </si>
  <si>
    <t>16p3_3</t>
  </si>
  <si>
    <t>16p3_4</t>
  </si>
  <si>
    <t>16p3_5</t>
  </si>
  <si>
    <t>16p4_1</t>
  </si>
  <si>
    <t>16p4_2</t>
  </si>
  <si>
    <t>16p4_3</t>
  </si>
  <si>
    <t>16p4_4</t>
  </si>
  <si>
    <t>16p4_5</t>
  </si>
  <si>
    <t>16p4_6</t>
  </si>
  <si>
    <t>16p5_1</t>
  </si>
  <si>
    <t>16p5_2</t>
  </si>
  <si>
    <t>16p5_3</t>
  </si>
  <si>
    <t>16p5_4</t>
  </si>
  <si>
    <t>16p5_5</t>
  </si>
  <si>
    <t>16p7_1</t>
  </si>
  <si>
    <t>16p7_2</t>
  </si>
  <si>
    <t>16p7_3</t>
  </si>
  <si>
    <t>16p7_4</t>
  </si>
  <si>
    <t>16p8_1</t>
  </si>
  <si>
    <t>16p8_2</t>
  </si>
  <si>
    <t>16p8_3</t>
  </si>
  <si>
    <t>16p8_4</t>
  </si>
  <si>
    <t>16p8_5</t>
  </si>
  <si>
    <t>16p9_1</t>
  </si>
  <si>
    <t>16p9_2</t>
  </si>
  <si>
    <t>16p9_3</t>
  </si>
  <si>
    <t>17MMSG20</t>
  </si>
  <si>
    <t>20p7_1</t>
  </si>
  <si>
    <t>20p7_2</t>
  </si>
  <si>
    <t>20p6_1</t>
  </si>
  <si>
    <t>20p6_2</t>
  </si>
  <si>
    <t>20p6_3</t>
  </si>
  <si>
    <t>20p5_1</t>
  </si>
  <si>
    <t>20p5_2</t>
  </si>
  <si>
    <t>20p3_1</t>
  </si>
  <si>
    <t>20p3_2</t>
  </si>
  <si>
    <t>20p2_1</t>
  </si>
  <si>
    <t>20p2_2</t>
  </si>
  <si>
    <t>20p1_1</t>
  </si>
  <si>
    <t>20p1_2</t>
  </si>
  <si>
    <t>17MMSG02b</t>
  </si>
  <si>
    <t>02bx3_1</t>
  </si>
  <si>
    <t>02bx3_2</t>
  </si>
  <si>
    <t>02bx1_1</t>
  </si>
  <si>
    <t>02bx1_2</t>
  </si>
  <si>
    <t>02bx1_3</t>
  </si>
  <si>
    <t>02bx2_1</t>
  </si>
  <si>
    <t>17MMSG02c</t>
  </si>
  <si>
    <t>02cx1_1</t>
  </si>
  <si>
    <t>02cx1_2</t>
  </si>
  <si>
    <t>02cx2_1</t>
  </si>
  <si>
    <t>02cx2_2</t>
  </si>
  <si>
    <t>17MMSG03a</t>
  </si>
  <si>
    <t>03ax2_1</t>
  </si>
  <si>
    <t>03ax2_2</t>
  </si>
  <si>
    <t>03ax2_3</t>
  </si>
  <si>
    <t>03ax1_1</t>
  </si>
  <si>
    <t>03ax1_2</t>
  </si>
  <si>
    <t>03ax1_3</t>
  </si>
  <si>
    <t>03ax1_4</t>
  </si>
  <si>
    <t>17MMSG03b</t>
  </si>
  <si>
    <t>03bx2_1</t>
  </si>
  <si>
    <t>03bx2_2</t>
  </si>
  <si>
    <t>03bx2_3</t>
  </si>
  <si>
    <t>03bx2_4</t>
  </si>
  <si>
    <t>03bx1_1</t>
  </si>
  <si>
    <t>03bx1_2</t>
  </si>
  <si>
    <t>03bx1_3</t>
  </si>
  <si>
    <t>17MMSG04b</t>
  </si>
  <si>
    <t>04bx6_1</t>
  </si>
  <si>
    <t>04bx6_2</t>
  </si>
  <si>
    <t>04bx6_3</t>
  </si>
  <si>
    <t>04bx3_1</t>
  </si>
  <si>
    <t>04bx3_2</t>
  </si>
  <si>
    <t>04bx4_1</t>
  </si>
  <si>
    <t>04bx4_2</t>
  </si>
  <si>
    <t>04bx5_1</t>
  </si>
  <si>
    <t>04bx5_2</t>
  </si>
  <si>
    <t>04bx5_3</t>
  </si>
  <si>
    <t>17MMSG04c</t>
  </si>
  <si>
    <t>04cx2_1</t>
  </si>
  <si>
    <t>04cx2_2</t>
  </si>
  <si>
    <t>04cx1_2</t>
  </si>
  <si>
    <t>04cx1_3</t>
  </si>
  <si>
    <t>17MMSG04f</t>
  </si>
  <si>
    <t>04fx1_1</t>
  </si>
  <si>
    <t>04fx1_2</t>
  </si>
  <si>
    <t>04fx1_3</t>
  </si>
  <si>
    <t>phase</t>
  </si>
  <si>
    <t>CPX</t>
  </si>
  <si>
    <t>GL</t>
  </si>
  <si>
    <t>OPX</t>
  </si>
  <si>
    <t>Average</t>
  </si>
  <si>
    <t>CPX-KH03-27</t>
  </si>
  <si>
    <t>CPX-SMC31139</t>
  </si>
  <si>
    <t>OPX-KH03-4</t>
  </si>
  <si>
    <t>OPX-116610-10</t>
  </si>
  <si>
    <t>Mineral</t>
  </si>
  <si>
    <t>20p8_1</t>
  </si>
  <si>
    <t>20p8_2</t>
  </si>
  <si>
    <t>20p8_3</t>
  </si>
  <si>
    <t>opx</t>
  </si>
  <si>
    <t>cpx</t>
  </si>
  <si>
    <t>02-M40.DAT</t>
  </si>
  <si>
    <t>03-M21.DAT</t>
  </si>
  <si>
    <t>04-M47.DAT</t>
  </si>
  <si>
    <t>30-M40.DAT</t>
  </si>
  <si>
    <t>48-M40.DAT</t>
  </si>
  <si>
    <t>49-M21.DAT</t>
  </si>
  <si>
    <t>50-M47.DAT</t>
  </si>
  <si>
    <t>Standard</t>
  </si>
  <si>
    <t>CO2 analyses</t>
  </si>
  <si>
    <t>Measured CO2</t>
  </si>
  <si>
    <t>Published CO2</t>
  </si>
  <si>
    <t>RSD (M40)</t>
  </si>
  <si>
    <t>Bubble?</t>
  </si>
  <si>
    <t>Yes</t>
  </si>
  <si>
    <t>No</t>
  </si>
  <si>
    <t>CO2_PEC (ppm)</t>
  </si>
  <si>
    <t>PEC (%)</t>
  </si>
  <si>
    <t>SiO2 (wt%)</t>
  </si>
  <si>
    <t>TiO2 (wt%)</t>
  </si>
  <si>
    <t>Al2O3 (wt%)</t>
  </si>
  <si>
    <t>FeO (wt%)</t>
  </si>
  <si>
    <t>MnO (wt%)</t>
  </si>
  <si>
    <t>MgO (wt%)</t>
  </si>
  <si>
    <t>CaO (wt%)</t>
  </si>
  <si>
    <t>Na2O (wt%)</t>
  </si>
  <si>
    <t>K2O (wt%)</t>
  </si>
  <si>
    <t>P2O5 (wt%)</t>
  </si>
  <si>
    <t>H2O (wt%)</t>
  </si>
  <si>
    <t>F (ppm)</t>
  </si>
  <si>
    <t>Cl (ppm)</t>
  </si>
  <si>
    <t>S (ppm)</t>
  </si>
  <si>
    <t>Cl EPMA (ppm)</t>
  </si>
  <si>
    <t>SatPShish (bars)</t>
  </si>
  <si>
    <t>SatPDixon (bars)</t>
  </si>
  <si>
    <t>SatPIM (bars)</t>
  </si>
  <si>
    <t>SatPMagmasat (bars)</t>
  </si>
  <si>
    <t>Papale (bars)</t>
  </si>
  <si>
    <t>Rb (ppm)</t>
  </si>
  <si>
    <t>Sr (ppm)</t>
  </si>
  <si>
    <t>Y  (ppm)</t>
  </si>
  <si>
    <t>Zr (ppm)</t>
  </si>
  <si>
    <t>Nb (ppm)</t>
  </si>
  <si>
    <t>Ba (ppm)</t>
  </si>
  <si>
    <t>La (ppm)</t>
  </si>
  <si>
    <t>Ce (ppm)</t>
  </si>
  <si>
    <t>Pr (ppm)</t>
  </si>
  <si>
    <t>Nd (ppm)</t>
  </si>
  <si>
    <t>Sm (ppm)</t>
  </si>
  <si>
    <t>Eu (ppm)</t>
  </si>
  <si>
    <t>Gd (ppm)</t>
  </si>
  <si>
    <t>Tb (ppm)</t>
  </si>
  <si>
    <t>Dy (ppm)</t>
  </si>
  <si>
    <t>Ho (ppm)</t>
  </si>
  <si>
    <t>Er (ppm)</t>
  </si>
  <si>
    <t>Tm (ppm)</t>
  </si>
  <si>
    <t>Yb (ppm)</t>
  </si>
  <si>
    <t>Lu (ppm)</t>
  </si>
  <si>
    <t>Ol-SiO2 (wt%)</t>
  </si>
  <si>
    <t>Ol-Al2O3 (wt%)</t>
  </si>
  <si>
    <t>Ol-FeO (wt%)</t>
  </si>
  <si>
    <t>Ol-MnO (wt%)</t>
  </si>
  <si>
    <t>Ol-MgO (wt%)</t>
  </si>
  <si>
    <t>Ol-CaO (wt%)</t>
  </si>
  <si>
    <t>Ol-NiO (wt%)</t>
  </si>
  <si>
    <t>SiO2_PEC (wt%)</t>
  </si>
  <si>
    <t>TiO2_PEC (wt%)</t>
  </si>
  <si>
    <t>Al2O3_PEC (wt%)</t>
  </si>
  <si>
    <t>FeO_PEC (wt%)</t>
  </si>
  <si>
    <t>MnO_PEC (wt%)</t>
  </si>
  <si>
    <t>MgO_PEC (wt%)</t>
  </si>
  <si>
    <t>CaO_PEC (wt%)</t>
  </si>
  <si>
    <t>Na2O_PEC (wt%)</t>
  </si>
  <si>
    <t>K2O_PEC (wt%)</t>
  </si>
  <si>
    <t>P2O5_PEC (wt%)</t>
  </si>
  <si>
    <t>H2O_PEC (wt%)</t>
  </si>
  <si>
    <t>H2O (ppm)</t>
  </si>
  <si>
    <t>Eq. H2O melt (wt%)</t>
  </si>
  <si>
    <t>Cr2O3 (wt%)</t>
  </si>
  <si>
    <t>Ni (ppm)</t>
  </si>
  <si>
    <t>Y (ppm)</t>
  </si>
  <si>
    <t>Hf (ppm)</t>
  </si>
  <si>
    <t>Data from Gleeson et al. (2021a)</t>
  </si>
  <si>
    <t>Olivine host data (Gleeson et al. 2021a)</t>
  </si>
  <si>
    <t>Saturation Pressures</t>
  </si>
  <si>
    <t>Gleeson et al. (2021a)</t>
  </si>
  <si>
    <t>CO2 (ppm)</t>
  </si>
  <si>
    <t>SIMS volatile data</t>
  </si>
  <si>
    <t>Sample Information</t>
  </si>
  <si>
    <t>Post-Entrapment Crystallisation corrected melt compositions</t>
  </si>
  <si>
    <t>Precision (%)</t>
  </si>
  <si>
    <t>VG2</t>
  </si>
  <si>
    <t>6.71 - 6.95</t>
  </si>
  <si>
    <t>NaN</t>
  </si>
  <si>
    <t>Al[IV]</t>
  </si>
  <si>
    <t>Calculated values</t>
  </si>
  <si>
    <r>
      <t>2</t>
    </r>
    <r>
      <rPr>
        <sz val="11"/>
        <rFont val="Calibri"/>
        <family val="2"/>
      </rPr>
      <t>σ</t>
    </r>
  </si>
  <si>
    <t>Percent precision</t>
  </si>
  <si>
    <t>C/Si</t>
  </si>
  <si>
    <t>C/Si*SiO2</t>
  </si>
  <si>
    <t>EPMA major element data (Cameca SX100)</t>
  </si>
  <si>
    <t>SIMS volatile data (Cameca ims 4f)</t>
  </si>
  <si>
    <t>EPMA volatile data (SX100)</t>
  </si>
  <si>
    <t>SIMS Trace element data (Cameca ims 4f)</t>
  </si>
  <si>
    <t>Data for all glasses analysed in this study (and that of Gleeson et al. 2021). Major element data is collected using a Cameca SX100 EPMA at the University of Cambridge, whereas trace and volatile data was collected on a Cameca ims 4f SIMS at the Edinburgh Ion Microbe Facility.</t>
  </si>
  <si>
    <t>EPMA secondary standard analysis</t>
  </si>
  <si>
    <t>Results of the SIMS trace element secondary standard analysis</t>
  </si>
  <si>
    <t>Standard data for the SIMS glass volatile analyses</t>
  </si>
  <si>
    <t>Pyroxene data from this study and that of Gleeson et al. (2021). Volatile data was collected on a Cameca ims 4f SIMS at EIMF. Major and trace element data is from Gleeson et al. (2021).</t>
  </si>
  <si>
    <t>Published Value (GeoRem)</t>
  </si>
  <si>
    <t>Measured values</t>
  </si>
  <si>
    <t>Calibration stds</t>
  </si>
  <si>
    <t>26Mg/30Si</t>
  </si>
  <si>
    <t>27Al/30Si</t>
  </si>
  <si>
    <t>39K/30Si</t>
  </si>
  <si>
    <t>44Ca/30Si</t>
  </si>
  <si>
    <t>47Ti/30Si</t>
  </si>
  <si>
    <t>H2O_corr</t>
  </si>
  <si>
    <t>F_corr</t>
  </si>
  <si>
    <t>Cl_corr</t>
  </si>
  <si>
    <t>H2O</t>
  </si>
  <si>
    <t>F</t>
  </si>
  <si>
    <t>Secondary stds</t>
  </si>
  <si>
    <t>Glass stds</t>
  </si>
  <si>
    <t>average</t>
  </si>
  <si>
    <t>RSD%</t>
  </si>
  <si>
    <t>Pyroxene stds</t>
  </si>
  <si>
    <t>Olivine analyses</t>
  </si>
  <si>
    <t>OL</t>
  </si>
  <si>
    <t>Standard information for pyroxene SIMS analysis</t>
  </si>
  <si>
    <t>ALV-519-4-1</t>
  </si>
  <si>
    <t>CPX-SC-31</t>
  </si>
  <si>
    <t>CPX-KH03-4</t>
  </si>
  <si>
    <t>ALV-519-4-1--2</t>
  </si>
  <si>
    <t>ALV-519-4-1--3</t>
  </si>
  <si>
    <t>ALV-519-4-1--5</t>
  </si>
  <si>
    <t>ALV-519-4-1--8</t>
  </si>
  <si>
    <t>ALV-519-4-1--6</t>
  </si>
  <si>
    <t>ALV-519-4-1--7</t>
  </si>
  <si>
    <t>ALV-519-4-1--4</t>
  </si>
  <si>
    <t>ALV-519-4-1--9</t>
  </si>
  <si>
    <t>SC-J1-CPX</t>
  </si>
  <si>
    <t>Bk16MG-1</t>
  </si>
  <si>
    <t>Bk16MG-2</t>
  </si>
  <si>
    <t>Bk16MG-3</t>
  </si>
  <si>
    <t>Bk17MG-4</t>
  </si>
  <si>
    <t>Reference Values (see main text for references)</t>
  </si>
  <si>
    <t>Published value (see main text for references)</t>
  </si>
  <si>
    <t>Published Value (see main text for reference)</t>
  </si>
  <si>
    <t>Origin</t>
  </si>
  <si>
    <t>Scoria</t>
  </si>
  <si>
    <t>Scoria bomb</t>
  </si>
  <si>
    <t>Wehrlite</t>
  </si>
  <si>
    <t>Gabbro</t>
  </si>
  <si>
    <t>Dunite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</si>
</sst>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0000"/>
    <numFmt numFmtId="167" formatCode="0.000000"/>
    <numFmt numFmtId="168" formatCode="0.0000"/>
  </numFmts>
  <fonts count="18" x14ac:knownFonts="1">
    <font>
      <sz val="11"/>
      <color theme="1"/>
      <name val="Calibri"/>
      <family val="2"/>
      <scheme val="minor"/>
    </font>
    <font>
      <sz val="11"/>
      <name val="Calibri"/>
      <family val="2"/>
      <scheme val="minor"/>
    </font>
    <font>
      <sz val="10"/>
      <name val="Arial"/>
      <family val="2"/>
    </font>
    <font>
      <sz val="9"/>
      <name val="Calibri"/>
      <family val="2"/>
      <scheme val="minor"/>
    </font>
    <font>
      <sz val="9"/>
      <name val="Arial"/>
      <family val="2"/>
    </font>
    <font>
      <sz val="10"/>
      <color rgb="FF0070C0"/>
      <name val="Arial"/>
      <family val="2"/>
    </font>
    <font>
      <sz val="8"/>
      <name val="Calibri"/>
      <family val="2"/>
      <scheme val="minor"/>
    </font>
    <font>
      <i/>
      <sz val="10"/>
      <name val="Arial"/>
      <family val="2"/>
    </font>
    <font>
      <b/>
      <i/>
      <sz val="10"/>
      <color rgb="FF0070C0"/>
      <name val="Arial"/>
      <family val="2"/>
    </font>
    <font>
      <b/>
      <sz val="11"/>
      <color theme="1"/>
      <name val="Calibri"/>
      <family val="2"/>
      <scheme val="minor"/>
    </font>
    <font>
      <sz val="11"/>
      <name val="Calibri"/>
      <family val="2"/>
    </font>
    <font>
      <u/>
      <sz val="11"/>
      <color theme="10"/>
      <name val="Calibri"/>
      <family val="2"/>
      <scheme val="minor"/>
    </font>
    <font>
      <u/>
      <sz val="11"/>
      <name val="Calibri"/>
      <family val="2"/>
      <scheme val="minor"/>
    </font>
    <font>
      <sz val="7"/>
      <name val="Calibri"/>
      <family val="2"/>
      <scheme val="minor"/>
    </font>
    <font>
      <b/>
      <sz val="11"/>
      <name val="Calibri"/>
      <family val="2"/>
      <scheme val="minor"/>
    </font>
    <font>
      <sz val="11"/>
      <color theme="1"/>
      <name val="Calibri"/>
      <family val="2"/>
      <scheme val="minor"/>
    </font>
    <font>
      <b/>
      <i/>
      <sz val="11"/>
      <name val="Calibri"/>
      <family val="2"/>
      <scheme val="minor"/>
    </font>
    <font>
      <i/>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4">
    <xf numFmtId="0" fontId="0" fillId="0" borderId="0"/>
    <xf numFmtId="0" fontId="2" fillId="0" borderId="0"/>
    <xf numFmtId="0" fontId="11" fillId="0" borderId="0" applyNumberFormat="0" applyFill="0" applyBorder="0" applyAlignment="0" applyProtection="0"/>
    <xf numFmtId="9" fontId="15" fillId="0" borderId="0" applyFont="0" applyFill="0" applyBorder="0" applyAlignment="0" applyProtection="0"/>
  </cellStyleXfs>
  <cellXfs count="91">
    <xf numFmtId="0" fontId="0" fillId="0" borderId="0" xfId="0"/>
    <xf numFmtId="0" fontId="1" fillId="0" borderId="0" xfId="0" applyFont="1"/>
    <xf numFmtId="1" fontId="1" fillId="0" borderId="0" xfId="1" applyNumberFormat="1" applyFont="1"/>
    <xf numFmtId="1" fontId="2" fillId="0" borderId="0" xfId="1" applyNumberFormat="1"/>
    <xf numFmtId="2" fontId="1" fillId="0" borderId="0" xfId="0" applyNumberFormat="1" applyFont="1"/>
    <xf numFmtId="2" fontId="0" fillId="0" borderId="0" xfId="0" applyNumberFormat="1"/>
    <xf numFmtId="0" fontId="3" fillId="0" borderId="0" xfId="0" applyFont="1"/>
    <xf numFmtId="1" fontId="4" fillId="0" borderId="0" xfId="1" applyNumberFormat="1" applyFont="1"/>
    <xf numFmtId="0" fontId="2" fillId="0" borderId="0" xfId="1"/>
    <xf numFmtId="2" fontId="2" fillId="0" borderId="0" xfId="1" applyNumberFormat="1"/>
    <xf numFmtId="2" fontId="3" fillId="0" borderId="0" xfId="0" applyNumberFormat="1" applyFont="1"/>
    <xf numFmtId="2" fontId="4" fillId="0" borderId="0" xfId="1" applyNumberFormat="1" applyFont="1"/>
    <xf numFmtId="0" fontId="5" fillId="0" borderId="0" xfId="1" applyFont="1"/>
    <xf numFmtId="165" fontId="0" fillId="0" borderId="0" xfId="0" applyNumberFormat="1"/>
    <xf numFmtId="1" fontId="1" fillId="0" borderId="0" xfId="0" applyNumberFormat="1" applyFont="1"/>
    <xf numFmtId="1" fontId="0" fillId="0" borderId="0" xfId="0" applyNumberFormat="1"/>
    <xf numFmtId="22" fontId="0" fillId="0" borderId="0" xfId="0" applyNumberFormat="1"/>
    <xf numFmtId="0" fontId="0" fillId="0" borderId="0" xfId="0" applyAlignment="1">
      <alignment horizontal="center"/>
    </xf>
    <xf numFmtId="2" fontId="0" fillId="3" borderId="0" xfId="0" applyNumberFormat="1" applyFill="1"/>
    <xf numFmtId="166" fontId="5" fillId="0" borderId="0" xfId="1" applyNumberFormat="1" applyFont="1"/>
    <xf numFmtId="2" fontId="8" fillId="0" borderId="0" xfId="1" applyNumberFormat="1" applyFont="1"/>
    <xf numFmtId="0" fontId="7" fillId="0" borderId="0" xfId="1" applyFont="1" applyAlignment="1">
      <alignment horizontal="left"/>
    </xf>
    <xf numFmtId="0" fontId="7" fillId="0" borderId="0" xfId="1" applyFont="1"/>
    <xf numFmtId="166" fontId="0" fillId="0" borderId="0" xfId="0" applyNumberFormat="1"/>
    <xf numFmtId="167" fontId="0" fillId="0" borderId="0" xfId="0" applyNumberFormat="1"/>
    <xf numFmtId="0" fontId="5" fillId="0" borderId="0" xfId="1" applyFont="1" applyFill="1"/>
    <xf numFmtId="0" fontId="1" fillId="0" borderId="0" xfId="1" applyFont="1"/>
    <xf numFmtId="166" fontId="1" fillId="0" borderId="0" xfId="1" applyNumberFormat="1" applyFont="1"/>
    <xf numFmtId="167" fontId="1" fillId="0" borderId="0" xfId="1" applyNumberFormat="1" applyFont="1"/>
    <xf numFmtId="164" fontId="1" fillId="0" borderId="0" xfId="1" applyNumberFormat="1" applyFont="1"/>
    <xf numFmtId="0" fontId="0" fillId="0" borderId="0" xfId="0" applyAlignment="1">
      <alignment horizontal="center" vertical="center"/>
    </xf>
    <xf numFmtId="0" fontId="9" fillId="0" borderId="0" xfId="0" applyFont="1"/>
    <xf numFmtId="0" fontId="10" fillId="0" borderId="0" xfId="0" applyFont="1" applyAlignment="1">
      <alignment horizontal="center" vertical="top"/>
    </xf>
    <xf numFmtId="2" fontId="0" fillId="0" borderId="0" xfId="0" applyNumberFormat="1" applyAlignment="1">
      <alignment horizontal="right"/>
    </xf>
    <xf numFmtId="0" fontId="0" fillId="0" borderId="0" xfId="0" applyFill="1"/>
    <xf numFmtId="0" fontId="1" fillId="0" borderId="0" xfId="0" applyFont="1" applyFill="1" applyBorder="1" applyAlignment="1">
      <alignment horizontal="right"/>
    </xf>
    <xf numFmtId="2" fontId="1" fillId="0" borderId="0" xfId="0" applyNumberFormat="1" applyFont="1" applyFill="1" applyBorder="1" applyAlignment="1">
      <alignment horizontal="right"/>
    </xf>
    <xf numFmtId="0" fontId="13" fillId="0" borderId="0" xfId="0" applyFont="1" applyFill="1" applyBorder="1" applyAlignment="1">
      <alignment horizontal="right" vertical="center"/>
    </xf>
    <xf numFmtId="0" fontId="12" fillId="0" borderId="0" xfId="2" applyFont="1" applyFill="1" applyBorder="1" applyAlignment="1">
      <alignment horizontal="right" vertical="center"/>
    </xf>
    <xf numFmtId="0" fontId="1" fillId="0" borderId="0" xfId="0" applyFont="1" applyFill="1" applyBorder="1" applyAlignment="1">
      <alignment horizontal="right" vertical="center"/>
    </xf>
    <xf numFmtId="168" fontId="1" fillId="0" borderId="0" xfId="1" applyNumberFormat="1" applyFont="1"/>
    <xf numFmtId="168" fontId="0" fillId="0" borderId="0" xfId="0" applyNumberFormat="1"/>
    <xf numFmtId="0" fontId="14" fillId="0" borderId="0" xfId="0" applyFont="1"/>
    <xf numFmtId="165" fontId="14" fillId="0" borderId="0" xfId="0" applyNumberFormat="1" applyFont="1" applyAlignment="1">
      <alignment horizontal="right"/>
    </xf>
    <xf numFmtId="0" fontId="14" fillId="0" borderId="0" xfId="0" applyFont="1" applyAlignment="1">
      <alignment horizontal="right"/>
    </xf>
    <xf numFmtId="164" fontId="14" fillId="0" borderId="0" xfId="0" applyNumberFormat="1" applyFont="1"/>
    <xf numFmtId="0" fontId="16" fillId="0" borderId="0" xfId="0" applyFont="1" applyAlignment="1">
      <alignment horizontal="right"/>
    </xf>
    <xf numFmtId="164" fontId="14" fillId="0" borderId="0" xfId="0" applyNumberFormat="1" applyFont="1" applyAlignment="1">
      <alignment horizontal="right"/>
    </xf>
    <xf numFmtId="0" fontId="1" fillId="5" borderId="0" xfId="0" applyFont="1" applyFill="1"/>
    <xf numFmtId="164" fontId="1" fillId="5" borderId="0" xfId="0" applyNumberFormat="1" applyFont="1" applyFill="1"/>
    <xf numFmtId="166" fontId="1" fillId="5" borderId="0" xfId="0" applyNumberFormat="1" applyFont="1" applyFill="1" applyAlignment="1">
      <alignment horizontal="right"/>
    </xf>
    <xf numFmtId="166" fontId="1" fillId="5" borderId="0" xfId="0" applyNumberFormat="1" applyFont="1" applyFill="1"/>
    <xf numFmtId="1" fontId="1" fillId="5" borderId="0" xfId="0" applyNumberFormat="1" applyFont="1" applyFill="1"/>
    <xf numFmtId="2" fontId="1" fillId="5" borderId="0" xfId="0" applyNumberFormat="1" applyFont="1" applyFill="1"/>
    <xf numFmtId="164" fontId="1" fillId="5" borderId="0" xfId="0" applyNumberFormat="1" applyFont="1" applyFill="1" applyAlignment="1">
      <alignment horizontal="right"/>
    </xf>
    <xf numFmtId="164" fontId="1" fillId="5" borderId="0" xfId="3" applyNumberFormat="1" applyFont="1" applyFill="1"/>
    <xf numFmtId="164" fontId="1" fillId="0" borderId="0" xfId="0" applyNumberFormat="1" applyFont="1"/>
    <xf numFmtId="166" fontId="1" fillId="0" borderId="0" xfId="0" applyNumberFormat="1" applyFont="1" applyAlignment="1">
      <alignment horizontal="right"/>
    </xf>
    <xf numFmtId="166" fontId="1" fillId="0" borderId="0" xfId="0" applyNumberFormat="1" applyFont="1"/>
    <xf numFmtId="164" fontId="1" fillId="0" borderId="0" xfId="0" applyNumberFormat="1" applyFont="1" applyAlignment="1">
      <alignment horizontal="right"/>
    </xf>
    <xf numFmtId="164" fontId="1" fillId="0" borderId="0" xfId="3" applyNumberFormat="1" applyFont="1"/>
    <xf numFmtId="0" fontId="14" fillId="5" borderId="0" xfId="0" applyFont="1" applyFill="1"/>
    <xf numFmtId="0" fontId="1" fillId="6" borderId="0" xfId="0" applyFont="1" applyFill="1"/>
    <xf numFmtId="164" fontId="1" fillId="6" borderId="0" xfId="0" applyNumberFormat="1" applyFont="1" applyFill="1"/>
    <xf numFmtId="166" fontId="1" fillId="6" borderId="0" xfId="0" applyNumberFormat="1" applyFont="1" applyFill="1" applyAlignment="1">
      <alignment horizontal="right"/>
    </xf>
    <xf numFmtId="166" fontId="1" fillId="6" borderId="0" xfId="0" applyNumberFormat="1" applyFont="1" applyFill="1"/>
    <xf numFmtId="1" fontId="1" fillId="6" borderId="0" xfId="0" applyNumberFormat="1" applyFont="1" applyFill="1"/>
    <xf numFmtId="2" fontId="1" fillId="6" borderId="0" xfId="0" applyNumberFormat="1" applyFont="1" applyFill="1"/>
    <xf numFmtId="164" fontId="1" fillId="6" borderId="0" xfId="0" applyNumberFormat="1" applyFont="1" applyFill="1" applyAlignment="1">
      <alignment horizontal="right"/>
    </xf>
    <xf numFmtId="164" fontId="1" fillId="6" borderId="0" xfId="3" applyNumberFormat="1" applyFont="1" applyFill="1"/>
    <xf numFmtId="164" fontId="17" fillId="0" borderId="0" xfId="0" applyNumberFormat="1" applyFont="1"/>
    <xf numFmtId="1" fontId="17" fillId="0" borderId="0" xfId="0" applyNumberFormat="1" applyFont="1"/>
    <xf numFmtId="2" fontId="17" fillId="0" borderId="0" xfId="0" applyNumberFormat="1" applyFont="1"/>
    <xf numFmtId="168" fontId="14" fillId="0" borderId="0" xfId="0" applyNumberFormat="1" applyFont="1" applyAlignment="1">
      <alignment horizontal="right"/>
    </xf>
    <xf numFmtId="9" fontId="1" fillId="0" borderId="0" xfId="3" applyFont="1" applyBorder="1"/>
    <xf numFmtId="164" fontId="17" fillId="6" borderId="0" xfId="0" applyNumberFormat="1" applyFont="1" applyFill="1"/>
    <xf numFmtId="1" fontId="17" fillId="6" borderId="0" xfId="0" applyNumberFormat="1" applyFont="1" applyFill="1"/>
    <xf numFmtId="2" fontId="17" fillId="6" borderId="0" xfId="0" applyNumberFormat="1" applyFont="1" applyFill="1"/>
    <xf numFmtId="0" fontId="17" fillId="0" borderId="0" xfId="0" applyFont="1"/>
    <xf numFmtId="0" fontId="1" fillId="0" borderId="0" xfId="0" applyFont="1" applyAlignment="1">
      <alignment horizontal="right"/>
    </xf>
    <xf numFmtId="165" fontId="1" fillId="0" borderId="0" xfId="0" applyNumberFormat="1" applyFont="1" applyAlignment="1">
      <alignment horizontal="right"/>
    </xf>
    <xf numFmtId="1" fontId="1" fillId="0" borderId="0" xfId="3" applyNumberFormat="1" applyFont="1" applyBorder="1"/>
    <xf numFmtId="0" fontId="9" fillId="0" borderId="0" xfId="0" applyFont="1" applyAlignment="1">
      <alignment horizontal="left"/>
    </xf>
    <xf numFmtId="0" fontId="0" fillId="2" borderId="0" xfId="0" applyFill="1" applyAlignment="1">
      <alignment horizontal="center"/>
    </xf>
    <xf numFmtId="0" fontId="0" fillId="4" borderId="0" xfId="0" applyFill="1" applyAlignment="1">
      <alignment horizontal="center"/>
    </xf>
    <xf numFmtId="0" fontId="0" fillId="0" borderId="0" xfId="0" applyAlignment="1">
      <alignment horizontal="center" vertical="center"/>
    </xf>
    <xf numFmtId="0" fontId="14" fillId="0" borderId="0" xfId="0" applyFont="1" applyFill="1" applyBorder="1" applyAlignment="1">
      <alignment horizontal="left"/>
    </xf>
    <xf numFmtId="0" fontId="1" fillId="0" borderId="0" xfId="0" applyFont="1" applyFill="1" applyBorder="1" applyAlignment="1">
      <alignment horizontal="left"/>
    </xf>
    <xf numFmtId="0" fontId="0" fillId="0" borderId="0" xfId="0" applyAlignment="1">
      <alignment horizontal="center"/>
    </xf>
    <xf numFmtId="0" fontId="14" fillId="0" borderId="0" xfId="0" applyFont="1" applyAlignment="1">
      <alignment horizontal="center"/>
    </xf>
    <xf numFmtId="0" fontId="16" fillId="0" borderId="0" xfId="0" applyFont="1" applyAlignment="1">
      <alignment horizontal="center"/>
    </xf>
  </cellXfs>
  <cellStyles count="4">
    <cellStyle name="Hyperlink" xfId="2" builtinId="8"/>
    <cellStyle name="Normal" xfId="0" builtinId="0"/>
    <cellStyle name="Normal 2" xfId="1" xr:uid="{06296D3F-804C-408E-BCCC-FA80B0FE58C4}"/>
    <cellStyle name="Percent" xfId="3" builtinId="5"/>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495300</xdr:colOff>
      <xdr:row>0</xdr:row>
      <xdr:rowOff>137160</xdr:rowOff>
    </xdr:from>
    <xdr:to>
      <xdr:col>14</xdr:col>
      <xdr:colOff>388620</xdr:colOff>
      <xdr:row>21</xdr:row>
      <xdr:rowOff>60960</xdr:rowOff>
    </xdr:to>
    <xdr:sp macro="" textlink="">
      <xdr:nvSpPr>
        <xdr:cNvPr id="2" name="TextBox 1">
          <a:extLst>
            <a:ext uri="{FF2B5EF4-FFF2-40B4-BE49-F238E27FC236}">
              <a16:creationId xmlns:a16="http://schemas.microsoft.com/office/drawing/2014/main" id="{38B999E5-AD21-40E8-9F0E-881E9DADADF0}"/>
            </a:ext>
          </a:extLst>
        </xdr:cNvPr>
        <xdr:cNvSpPr txBox="1"/>
      </xdr:nvSpPr>
      <xdr:spPr>
        <a:xfrm>
          <a:off x="495300" y="137160"/>
          <a:ext cx="8427720" cy="3764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b="1">
              <a:solidFill>
                <a:schemeClr val="dk1"/>
              </a:solidFill>
              <a:effectLst/>
              <a:latin typeface="+mn-lt"/>
              <a:ea typeface="+mn-ea"/>
              <a:cs typeface="+mn-cs"/>
            </a:rPr>
            <a:t>Supplementary</a:t>
          </a:r>
          <a:r>
            <a:rPr lang="en-GB" sz="1800" b="1" baseline="0">
              <a:solidFill>
                <a:schemeClr val="dk1"/>
              </a:solidFill>
              <a:effectLst/>
              <a:latin typeface="+mn-lt"/>
              <a:ea typeface="+mn-ea"/>
              <a:cs typeface="+mn-cs"/>
            </a:rPr>
            <a:t> Data for: </a:t>
          </a:r>
          <a:r>
            <a:rPr lang="en-GB" sz="1800" b="1">
              <a:solidFill>
                <a:schemeClr val="dk1"/>
              </a:solidFill>
              <a:effectLst/>
              <a:latin typeface="+mn-lt"/>
              <a:ea typeface="+mn-ea"/>
              <a:cs typeface="+mn-cs"/>
            </a:rPr>
            <a:t>Constraints on the behaviour and content of volatiles in Galápagos magmas from melt inclusions and nominally anhydrous minerals</a:t>
          </a:r>
        </a:p>
        <a:p>
          <a:pPr algn="ctr"/>
          <a:r>
            <a:rPr lang="en-GB" sz="1100">
              <a:solidFill>
                <a:schemeClr val="dk1"/>
              </a:solidFill>
              <a:effectLst/>
              <a:latin typeface="+mn-lt"/>
              <a:ea typeface="+mn-ea"/>
              <a:cs typeface="+mn-cs"/>
            </a:rPr>
            <a:t>Matthew L. M. Gleeson</a:t>
          </a:r>
          <a:r>
            <a:rPr lang="en-GB" sz="1100" baseline="30000">
              <a:solidFill>
                <a:schemeClr val="dk1"/>
              </a:solidFill>
              <a:effectLst/>
              <a:latin typeface="+mn-lt"/>
              <a:ea typeface="+mn-ea"/>
              <a:cs typeface="+mn-cs"/>
            </a:rPr>
            <a:t>1,2</a:t>
          </a:r>
          <a:r>
            <a:rPr lang="en-GB" sz="1100">
              <a:solidFill>
                <a:schemeClr val="dk1"/>
              </a:solidFill>
              <a:effectLst/>
              <a:latin typeface="+mn-lt"/>
              <a:ea typeface="+mn-ea"/>
              <a:cs typeface="+mn-cs"/>
            </a:rPr>
            <a:t>*, Sally A. Gibson</a:t>
          </a:r>
          <a:r>
            <a:rPr lang="en-GB" sz="1100" baseline="30000">
              <a:solidFill>
                <a:schemeClr val="dk1"/>
              </a:solidFill>
              <a:effectLst/>
              <a:latin typeface="+mn-lt"/>
              <a:ea typeface="+mn-ea"/>
              <a:cs typeface="+mn-cs"/>
            </a:rPr>
            <a:t>2</a:t>
          </a:r>
          <a:r>
            <a:rPr lang="en-GB" sz="1100">
              <a:solidFill>
                <a:schemeClr val="dk1"/>
              </a:solidFill>
              <a:effectLst/>
              <a:latin typeface="+mn-lt"/>
              <a:ea typeface="+mn-ea"/>
              <a:cs typeface="+mn-cs"/>
            </a:rPr>
            <a:t>, Michael J. Stock</a:t>
          </a:r>
          <a:r>
            <a:rPr lang="en-GB" sz="1100" baseline="30000">
              <a:solidFill>
                <a:schemeClr val="dk1"/>
              </a:solidFill>
              <a:effectLst/>
              <a:latin typeface="+mn-lt"/>
              <a:ea typeface="+mn-ea"/>
              <a:cs typeface="+mn-cs"/>
            </a:rPr>
            <a:t>3</a:t>
          </a:r>
          <a:r>
            <a:rPr lang="en-GB" sz="1100">
              <a:solidFill>
                <a:schemeClr val="dk1"/>
              </a:solidFill>
              <a:effectLst/>
              <a:latin typeface="+mn-lt"/>
              <a:ea typeface="+mn-ea"/>
              <a:cs typeface="+mn-cs"/>
            </a:rPr>
            <a:t>, and EIMF</a:t>
          </a:r>
          <a:r>
            <a:rPr lang="en-GB" sz="1100" baseline="30000">
              <a:solidFill>
                <a:schemeClr val="dk1"/>
              </a:solidFill>
              <a:effectLst/>
              <a:latin typeface="+mn-lt"/>
              <a:ea typeface="+mn-ea"/>
              <a:cs typeface="+mn-cs"/>
            </a:rPr>
            <a:t>4</a:t>
          </a:r>
          <a:endParaRPr lang="en-GB" sz="1100">
            <a:solidFill>
              <a:schemeClr val="dk1"/>
            </a:solidFill>
            <a:effectLst/>
            <a:latin typeface="+mn-lt"/>
            <a:ea typeface="+mn-ea"/>
            <a:cs typeface="+mn-cs"/>
          </a:endParaRPr>
        </a:p>
        <a:p>
          <a:pPr algn="ctr"/>
          <a:r>
            <a:rPr lang="en-GB" sz="1100" baseline="30000">
              <a:solidFill>
                <a:schemeClr val="dk1"/>
              </a:solidFill>
              <a:effectLst/>
              <a:latin typeface="+mn-lt"/>
              <a:ea typeface="+mn-ea"/>
              <a:cs typeface="+mn-cs"/>
            </a:rPr>
            <a:t>1</a:t>
          </a:r>
          <a:r>
            <a:rPr lang="en-GB" sz="1100">
              <a:solidFill>
                <a:schemeClr val="dk1"/>
              </a:solidFill>
              <a:effectLst/>
              <a:latin typeface="+mn-lt"/>
              <a:ea typeface="+mn-ea"/>
              <a:cs typeface="+mn-cs"/>
            </a:rPr>
            <a:t>School of Earth and Environmental Sciences, Cardiff University, Main Building, Park Place, Cardiff, CF10 3AT, UK.</a:t>
          </a:r>
        </a:p>
        <a:p>
          <a:pPr algn="ctr"/>
          <a:r>
            <a:rPr lang="en-GB" sz="1100" baseline="30000">
              <a:solidFill>
                <a:schemeClr val="dk1"/>
              </a:solidFill>
              <a:effectLst/>
              <a:latin typeface="+mn-lt"/>
              <a:ea typeface="+mn-ea"/>
              <a:cs typeface="+mn-cs"/>
            </a:rPr>
            <a:t>2</a:t>
          </a:r>
          <a:r>
            <a:rPr lang="en-GB" sz="1100">
              <a:solidFill>
                <a:schemeClr val="dk1"/>
              </a:solidFill>
              <a:effectLst/>
              <a:latin typeface="+mn-lt"/>
              <a:ea typeface="+mn-ea"/>
              <a:cs typeface="+mn-cs"/>
            </a:rPr>
            <a:t>Department of Earth Sciences, University of Cambridge, Downing Street, Cambridge, CB2 3EQ, UK.</a:t>
          </a:r>
        </a:p>
        <a:p>
          <a:pPr algn="ctr"/>
          <a:r>
            <a:rPr lang="en-GB" sz="1100" baseline="30000">
              <a:solidFill>
                <a:schemeClr val="dk1"/>
              </a:solidFill>
              <a:effectLst/>
              <a:latin typeface="+mn-lt"/>
              <a:ea typeface="+mn-ea"/>
              <a:cs typeface="+mn-cs"/>
            </a:rPr>
            <a:t>3</a:t>
          </a:r>
          <a:r>
            <a:rPr lang="en-GB" sz="1100">
              <a:solidFill>
                <a:schemeClr val="dk1"/>
              </a:solidFill>
              <a:effectLst/>
              <a:latin typeface="+mn-lt"/>
              <a:ea typeface="+mn-ea"/>
              <a:cs typeface="+mn-cs"/>
            </a:rPr>
            <a:t>Department of Geology, Trinity College Dublin, College Green, Dublin 2, Ireland.</a:t>
          </a:r>
        </a:p>
        <a:p>
          <a:pPr algn="ctr"/>
          <a:r>
            <a:rPr lang="en-GB" sz="1100" baseline="30000">
              <a:solidFill>
                <a:schemeClr val="dk1"/>
              </a:solidFill>
              <a:effectLst/>
              <a:latin typeface="+mn-lt"/>
              <a:ea typeface="+mn-ea"/>
              <a:cs typeface="+mn-cs"/>
            </a:rPr>
            <a:t>4</a:t>
          </a:r>
          <a:r>
            <a:rPr lang="en-GB" sz="1100">
              <a:solidFill>
                <a:schemeClr val="dk1"/>
              </a:solidFill>
              <a:effectLst/>
              <a:latin typeface="+mn-lt"/>
              <a:ea typeface="+mn-ea"/>
              <a:cs typeface="+mn-cs"/>
            </a:rPr>
            <a:t>Edinburgh Ion Microprobe Facility, University of Edinburgh, Grant Institute, School of Geosciences, Edinburgh, EH9 3FE, UK.</a:t>
          </a:r>
        </a:p>
        <a:p>
          <a:pPr algn="ctr"/>
          <a:endParaRPr lang="en-GB" sz="1600" b="1"/>
        </a:p>
        <a:p>
          <a:pPr algn="l"/>
          <a:r>
            <a:rPr lang="en-GB" sz="1100" b="0"/>
            <a:t>Glass</a:t>
          </a:r>
          <a:r>
            <a:rPr lang="en-GB" sz="1100" b="0" baseline="0"/>
            <a:t> and pyroxene data, alongside the standard analyses and published values, are presented in this worksheet. </a:t>
          </a:r>
        </a:p>
        <a:p>
          <a:pPr algn="l"/>
          <a:endParaRPr lang="en-GB" sz="1100" b="0" baseline="0"/>
        </a:p>
        <a:p>
          <a:pPr algn="l"/>
          <a:r>
            <a:rPr lang="en-GB" sz="1100" b="0" baseline="0"/>
            <a:t>The glass tab contains both the new major element data collected for melt inclusions and melt embayments in this study, as well as the published major element data for matrix glasses from Floreana in Gleeson et al. (2021a). New volatile and trace element data (collected via SIMS) is also presented for these glasses. Analysis of the secondary standards during EPMA and SIMS analysis are reported in the next 4 sheets. Volatile standards that were used to define the </a:t>
          </a:r>
          <a:r>
            <a:rPr lang="en-GB" sz="1100" b="0" baseline="30000"/>
            <a:t>1</a:t>
          </a:r>
          <a:r>
            <a:rPr lang="en-GB" sz="1100" b="0" baseline="0"/>
            <a:t>H/</a:t>
          </a:r>
          <a:r>
            <a:rPr lang="en-GB" sz="1100" b="0" baseline="30000"/>
            <a:t>30</a:t>
          </a:r>
          <a:r>
            <a:rPr lang="en-GB" sz="1100" b="0" baseline="0"/>
            <a:t>Si and X/</a:t>
          </a:r>
          <a:r>
            <a:rPr lang="en-GB" sz="1100" b="0" baseline="30000"/>
            <a:t>30</a:t>
          </a:r>
          <a:r>
            <a:rPr lang="en-GB" sz="1100" b="0" baseline="0"/>
            <a:t>Si * SiO2 working curves are highlighted in the red colours of the 'Glass volatile stds' sheet.</a:t>
          </a:r>
        </a:p>
        <a:p>
          <a:pPr algn="l"/>
          <a:endParaRPr lang="en-GB" sz="1100" b="0" baseline="0"/>
        </a:p>
        <a:p>
          <a:pPr algn="l"/>
          <a:r>
            <a:rPr lang="en-GB" sz="1100" b="0"/>
            <a:t>Pyroxene data includes</a:t>
          </a:r>
          <a:r>
            <a:rPr lang="en-GB" sz="1100" b="0" baseline="0"/>
            <a:t> the major and trace element data presented in Gleeson et al. (2021a) - collected via EPMA and LA-ICP-MS, respectively - and the volatile data collected via SIMS analysis. Calculated values of D</a:t>
          </a:r>
          <a:r>
            <a:rPr lang="en-GB" sz="1100" b="0" baseline="30000"/>
            <a:t>H2O</a:t>
          </a:r>
          <a:r>
            <a:rPr lang="en-GB" sz="1100" b="0" baseline="0"/>
            <a:t> and melt H2O contents are also shown. Pyroxene volatile standards are also included. The standards that were used to define the calibration slope are highlighted in green and analyses where the measured major element values differ substantially from the published values (and where therefore excluded from the calibration) are shown in orange.</a:t>
          </a:r>
          <a:endParaRPr lang="en-GB" sz="1100" b="0"/>
        </a:p>
      </xdr:txBody>
    </xdr:sp>
    <xdr:clientData/>
  </xdr:twoCellAnchor>
</xdr:wsDr>
</file>

<file path=xl/persons/person.xml><?xml version="1.0" encoding="utf-8"?>
<personList xmlns="http://schemas.microsoft.com/office/spreadsheetml/2018/threadedcomments" xmlns:x="http://schemas.openxmlformats.org/spreadsheetml/2006/main">
  <person displayName="M.L.M. Gleeson" id="{9C62ABEA-EFF4-4FF4-933C-345E207099A1}" userId="M.L.M. Gleeson" providerId="None"/>
  <person displayName="Matthew Gleeson" id="{CC30997C-E0A3-482D-8A5B-4AABB485F8E2}" userId="Matthew Gleeso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3" dT="2020-04-12T15:06:40.23" personId="{9C62ABEA-EFF4-4FF4-933C-345E207099A1}" id="{807702C7-124C-4E19-BA7D-3A57632A5B66}">
    <text>For sessions 3 and 4 secondary standards returned anomalously low CaO concentrations. As the offset between the measured and the known values was constant, we corrected the CaO content of all olivines in sessions 3 and 4 using the offset in the secondary standard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1-08-30T10:34:08.71" personId="{CC30997C-E0A3-482D-8A5B-4AABB485F8E2}" id="{6E9E88AD-BC25-4ECB-859F-B16E8CA813E0}">
    <text>Calculated using SIMS calibration curves following blank correction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A9" dT="2021-09-16T09:57:58.19" personId="{CC30997C-E0A3-482D-8A5B-4AABB485F8E2}" id="{F1ADC4AE-D425-463A-B25F-FCC8E40427C3}">
    <text>CPX-KH03-27 is excluded from the calibration as our analyses returned major element signatures that differ significantly from the published values.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7641-BCE9-40CB-8C92-06B9032CD41D}">
  <dimension ref="A1"/>
  <sheetViews>
    <sheetView workbookViewId="0">
      <selection activeCell="R19" sqref="R19"/>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CBCDE-63A1-4898-8530-C3D5800C946F}">
  <dimension ref="A1:BV67"/>
  <sheetViews>
    <sheetView workbookViewId="0">
      <selection activeCell="U2" sqref="U2:V2"/>
    </sheetView>
  </sheetViews>
  <sheetFormatPr defaultRowHeight="15" x14ac:dyDescent="0.25"/>
  <cols>
    <col min="1" max="1" width="18.7109375" bestFit="1" customWidth="1"/>
    <col min="2" max="2" width="10.42578125" bestFit="1" customWidth="1"/>
    <col min="3" max="3" width="12.7109375" bestFit="1" customWidth="1"/>
    <col min="21" max="21" width="9.5703125" bestFit="1" customWidth="1"/>
    <col min="23" max="25" width="12.5703125" bestFit="1" customWidth="1"/>
    <col min="26" max="26" width="13.85546875" bestFit="1" customWidth="1"/>
    <col min="27" max="28" width="13.85546875" customWidth="1"/>
    <col min="57" max="57" width="9.5703125" bestFit="1" customWidth="1"/>
    <col min="58" max="58" width="9.28515625" bestFit="1" customWidth="1"/>
    <col min="59" max="60" width="9.5703125" bestFit="1" customWidth="1"/>
    <col min="61" max="62" width="9.28515625" bestFit="1" customWidth="1"/>
    <col min="63" max="63" width="9.5703125" bestFit="1" customWidth="1"/>
    <col min="64" max="67" width="9.28515625" bestFit="1" customWidth="1"/>
    <col min="68" max="68" width="11.5703125" bestFit="1" customWidth="1"/>
    <col min="69" max="69" width="9.28515625" bestFit="1" customWidth="1"/>
    <col min="74" max="74" width="16.140625" customWidth="1"/>
  </cols>
  <sheetData>
    <row r="1" spans="1:74" x14ac:dyDescent="0.25">
      <c r="A1" s="82" t="s">
        <v>343</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row>
    <row r="2" spans="1:74" x14ac:dyDescent="0.25">
      <c r="A2" s="83" t="s">
        <v>327</v>
      </c>
      <c r="B2" s="83"/>
      <c r="C2" s="83"/>
      <c r="D2" s="83"/>
      <c r="E2" s="83"/>
      <c r="F2" s="84" t="s">
        <v>339</v>
      </c>
      <c r="G2" s="84"/>
      <c r="H2" s="84"/>
      <c r="I2" s="84"/>
      <c r="J2" s="84"/>
      <c r="K2" s="84"/>
      <c r="L2" s="84"/>
      <c r="M2" s="84"/>
      <c r="N2" s="84"/>
      <c r="O2" s="84"/>
      <c r="P2" s="84"/>
      <c r="Q2" s="83" t="s">
        <v>340</v>
      </c>
      <c r="R2" s="83"/>
      <c r="S2" s="83"/>
      <c r="T2" s="83"/>
      <c r="U2" s="84" t="s">
        <v>341</v>
      </c>
      <c r="V2" s="84"/>
      <c r="W2" s="83" t="s">
        <v>323</v>
      </c>
      <c r="X2" s="83"/>
      <c r="Y2" s="83"/>
      <c r="Z2" s="83"/>
      <c r="AA2" s="83"/>
      <c r="AB2" s="83"/>
      <c r="AC2" s="84" t="s">
        <v>342</v>
      </c>
      <c r="AD2" s="84"/>
      <c r="AE2" s="84"/>
      <c r="AF2" s="84"/>
      <c r="AG2" s="84"/>
      <c r="AH2" s="84"/>
      <c r="AI2" s="84"/>
      <c r="AJ2" s="84"/>
      <c r="AK2" s="84"/>
      <c r="AL2" s="84"/>
      <c r="AM2" s="84"/>
      <c r="AN2" s="84"/>
      <c r="AO2" s="84"/>
      <c r="AP2" s="84"/>
      <c r="AQ2" s="84"/>
      <c r="AR2" s="84"/>
      <c r="AS2" s="84"/>
      <c r="AT2" s="84"/>
      <c r="AU2" s="84"/>
      <c r="AV2" s="84"/>
      <c r="AW2" s="83" t="s">
        <v>322</v>
      </c>
      <c r="AX2" s="83"/>
      <c r="AY2" s="83"/>
      <c r="AZ2" s="83"/>
      <c r="BA2" s="83"/>
      <c r="BB2" s="83"/>
      <c r="BC2" s="83"/>
      <c r="BD2" s="83"/>
      <c r="BE2" s="84" t="s">
        <v>328</v>
      </c>
      <c r="BF2" s="84"/>
      <c r="BG2" s="84"/>
      <c r="BH2" s="84"/>
      <c r="BI2" s="84"/>
      <c r="BJ2" s="84"/>
      <c r="BK2" s="84"/>
      <c r="BL2" s="84"/>
      <c r="BM2" s="84"/>
      <c r="BN2" s="84"/>
      <c r="BO2" s="84"/>
      <c r="BP2" s="84"/>
      <c r="BQ2" s="84"/>
    </row>
    <row r="3" spans="1:74" x14ac:dyDescent="0.25">
      <c r="A3" t="s">
        <v>92</v>
      </c>
      <c r="B3" s="1" t="s">
        <v>0</v>
      </c>
      <c r="C3" s="1" t="s">
        <v>79</v>
      </c>
      <c r="D3" s="1" t="s">
        <v>31</v>
      </c>
      <c r="E3" s="1" t="s">
        <v>32</v>
      </c>
      <c r="F3" s="1" t="s">
        <v>257</v>
      </c>
      <c r="G3" s="1" t="s">
        <v>258</v>
      </c>
      <c r="H3" s="1" t="s">
        <v>259</v>
      </c>
      <c r="I3" s="1" t="s">
        <v>260</v>
      </c>
      <c r="J3" s="1" t="s">
        <v>261</v>
      </c>
      <c r="K3" s="1" t="s">
        <v>262</v>
      </c>
      <c r="L3" s="1" t="s">
        <v>263</v>
      </c>
      <c r="M3" s="1" t="s">
        <v>264</v>
      </c>
      <c r="N3" s="1" t="s">
        <v>265</v>
      </c>
      <c r="O3" s="1" t="s">
        <v>266</v>
      </c>
      <c r="P3" s="1" t="s">
        <v>12</v>
      </c>
      <c r="Q3" s="1" t="s">
        <v>325</v>
      </c>
      <c r="R3" s="1" t="s">
        <v>267</v>
      </c>
      <c r="S3" s="1" t="s">
        <v>268</v>
      </c>
      <c r="T3" s="1" t="s">
        <v>269</v>
      </c>
      <c r="U3" s="1" t="s">
        <v>270</v>
      </c>
      <c r="V3" s="1" t="s">
        <v>271</v>
      </c>
      <c r="W3" s="32" t="s">
        <v>272</v>
      </c>
      <c r="X3" s="32" t="s">
        <v>273</v>
      </c>
      <c r="Y3" s="32" t="s">
        <v>274</v>
      </c>
      <c r="Z3" s="32" t="s">
        <v>275</v>
      </c>
      <c r="AA3" s="32" t="s">
        <v>276</v>
      </c>
      <c r="AB3" s="32" t="s">
        <v>252</v>
      </c>
      <c r="AC3" s="5" t="s">
        <v>277</v>
      </c>
      <c r="AD3" s="5" t="s">
        <v>278</v>
      </c>
      <c r="AE3" s="5" t="s">
        <v>279</v>
      </c>
      <c r="AF3" s="5" t="s">
        <v>280</v>
      </c>
      <c r="AG3" s="5" t="s">
        <v>281</v>
      </c>
      <c r="AH3" s="5" t="s">
        <v>282</v>
      </c>
      <c r="AI3" s="5" t="s">
        <v>283</v>
      </c>
      <c r="AJ3" s="5" t="s">
        <v>284</v>
      </c>
      <c r="AK3" s="5" t="s">
        <v>285</v>
      </c>
      <c r="AL3" s="5" t="s">
        <v>286</v>
      </c>
      <c r="AM3" s="5" t="s">
        <v>287</v>
      </c>
      <c r="AN3" s="5" t="s">
        <v>288</v>
      </c>
      <c r="AO3" s="5" t="s">
        <v>289</v>
      </c>
      <c r="AP3" s="5" t="s">
        <v>290</v>
      </c>
      <c r="AQ3" s="5" t="s">
        <v>291</v>
      </c>
      <c r="AR3" s="5" t="s">
        <v>292</v>
      </c>
      <c r="AS3" s="5" t="s">
        <v>293</v>
      </c>
      <c r="AT3" s="5" t="s">
        <v>294</v>
      </c>
      <c r="AU3" s="5" t="s">
        <v>295</v>
      </c>
      <c r="AV3" s="5" t="s">
        <v>296</v>
      </c>
      <c r="AW3" t="s">
        <v>297</v>
      </c>
      <c r="AX3" t="s">
        <v>298</v>
      </c>
      <c r="AY3" t="s">
        <v>299</v>
      </c>
      <c r="AZ3" t="s">
        <v>300</v>
      </c>
      <c r="BA3" t="s">
        <v>301</v>
      </c>
      <c r="BB3" t="s">
        <v>302</v>
      </c>
      <c r="BC3" t="s">
        <v>303</v>
      </c>
      <c r="BD3" t="s">
        <v>103</v>
      </c>
      <c r="BE3" t="s">
        <v>304</v>
      </c>
      <c r="BF3" t="s">
        <v>305</v>
      </c>
      <c r="BG3" t="s">
        <v>306</v>
      </c>
      <c r="BH3" t="s">
        <v>307</v>
      </c>
      <c r="BI3" t="s">
        <v>308</v>
      </c>
      <c r="BJ3" t="s">
        <v>309</v>
      </c>
      <c r="BK3" t="s">
        <v>310</v>
      </c>
      <c r="BL3" t="s">
        <v>311</v>
      </c>
      <c r="BM3" t="s">
        <v>312</v>
      </c>
      <c r="BN3" t="s">
        <v>313</v>
      </c>
      <c r="BO3" t="s">
        <v>314</v>
      </c>
      <c r="BP3" t="s">
        <v>255</v>
      </c>
      <c r="BQ3" t="s">
        <v>256</v>
      </c>
      <c r="BS3" s="1"/>
      <c r="BT3" s="1"/>
    </row>
    <row r="4" spans="1:74" x14ac:dyDescent="0.25">
      <c r="A4" s="34" t="s">
        <v>93</v>
      </c>
      <c r="B4" s="1" t="s">
        <v>14</v>
      </c>
      <c r="C4" s="1" t="s">
        <v>15</v>
      </c>
      <c r="D4" s="1">
        <v>1</v>
      </c>
      <c r="E4" s="1" t="s">
        <v>33</v>
      </c>
      <c r="F4" s="4">
        <v>46.4298</v>
      </c>
      <c r="G4" s="4">
        <v>2.4910999999999999</v>
      </c>
      <c r="H4" s="4">
        <v>18.7791</v>
      </c>
      <c r="I4" s="4">
        <v>8.6449999999999996</v>
      </c>
      <c r="J4" s="4">
        <v>0.16239999999999999</v>
      </c>
      <c r="K4" s="4">
        <v>5.6824000000000003</v>
      </c>
      <c r="L4" s="4">
        <v>13.043200000000001</v>
      </c>
      <c r="M4" s="4">
        <v>3.3519000000000001</v>
      </c>
      <c r="N4" s="4">
        <v>0.9597</v>
      </c>
      <c r="O4" s="4">
        <v>0.35520000000000002</v>
      </c>
      <c r="P4" s="4">
        <f>SUM(F4:O4)</f>
        <v>99.899799999999999</v>
      </c>
      <c r="Q4" s="2">
        <v>724.15420172746951</v>
      </c>
      <c r="R4" s="9">
        <v>0.7726632972728692</v>
      </c>
      <c r="S4" s="3">
        <v>570.87693458103024</v>
      </c>
      <c r="T4" s="3">
        <v>986.28466287039737</v>
      </c>
      <c r="U4" s="14">
        <v>834.5</v>
      </c>
      <c r="V4" s="1"/>
      <c r="W4" s="15">
        <v>1100.9643487994981</v>
      </c>
      <c r="X4" s="15">
        <v>785.48404459399319</v>
      </c>
      <c r="Y4" s="15">
        <v>1054.7607496267669</v>
      </c>
      <c r="Z4" s="15">
        <v>1110</v>
      </c>
      <c r="AA4" s="15">
        <v>444</v>
      </c>
      <c r="AB4" s="15" t="s">
        <v>253</v>
      </c>
      <c r="AC4" s="5">
        <v>27.938667851999998</v>
      </c>
      <c r="AD4" s="5">
        <v>426.88486715999994</v>
      </c>
      <c r="AE4" s="5">
        <v>28.721474279999999</v>
      </c>
      <c r="AF4" s="5">
        <v>122.35180895999999</v>
      </c>
      <c r="AG4" s="5">
        <v>24.246570156000001</v>
      </c>
      <c r="AH4" s="5">
        <v>357.99232991999997</v>
      </c>
      <c r="AI4" s="5">
        <v>18.851427395999998</v>
      </c>
      <c r="AJ4" s="5">
        <v>35.019212352000004</v>
      </c>
      <c r="AK4" s="5">
        <v>4.4361816707999999</v>
      </c>
      <c r="AL4" s="5">
        <v>19.225651584000001</v>
      </c>
      <c r="AM4" s="5">
        <v>5.3243837447999995</v>
      </c>
      <c r="AN4" s="5">
        <v>1.0332487692000001</v>
      </c>
      <c r="AO4" s="5">
        <v>6.0762679259999999</v>
      </c>
      <c r="AP4" s="5">
        <v>0.79038377136000004</v>
      </c>
      <c r="AQ4" s="5">
        <v>6.4191055692000001</v>
      </c>
      <c r="AR4" s="5">
        <v>1.2536046000000001</v>
      </c>
      <c r="AS4" s="5">
        <v>3.4240120307999997</v>
      </c>
      <c r="AT4" s="5">
        <v>0.49857247835999996</v>
      </c>
      <c r="AU4" s="5">
        <v>2.7351795179999998</v>
      </c>
      <c r="AV4" s="5">
        <v>0.45182695571999998</v>
      </c>
      <c r="AW4" s="5">
        <v>40.281500000000001</v>
      </c>
      <c r="AX4" s="5">
        <v>0.10639999999999999</v>
      </c>
      <c r="AY4" s="5">
        <v>12.6492</v>
      </c>
      <c r="AZ4" s="5">
        <v>0.16009999999999999</v>
      </c>
      <c r="BA4" s="5">
        <v>47.038899999999998</v>
      </c>
      <c r="BB4" s="5">
        <v>0.22020000000000001</v>
      </c>
      <c r="BC4" s="5">
        <v>0.21659999999999999</v>
      </c>
      <c r="BD4" s="5">
        <v>100.7419</v>
      </c>
      <c r="BE4" s="5">
        <v>46.017863900000002</v>
      </c>
      <c r="BF4" s="5">
        <v>2.3241963000000001</v>
      </c>
      <c r="BG4" s="5">
        <v>17.528029100000001</v>
      </c>
      <c r="BH4" s="5">
        <v>8.9132814000000007</v>
      </c>
      <c r="BI4" s="5">
        <v>0.1622459</v>
      </c>
      <c r="BJ4" s="5">
        <v>8.4532854999999998</v>
      </c>
      <c r="BK4" s="5">
        <v>12.184059</v>
      </c>
      <c r="BL4" s="5">
        <v>3.1273227000000001</v>
      </c>
      <c r="BM4" s="5">
        <v>0.89540010000000003</v>
      </c>
      <c r="BN4" s="5">
        <v>0.33140160000000002</v>
      </c>
      <c r="BO4" s="5">
        <v>0.72089485635558703</v>
      </c>
      <c r="BP4" s="5">
        <v>675.63587021172896</v>
      </c>
      <c r="BQ4" s="5">
        <v>6.7000000000000099</v>
      </c>
      <c r="BS4" s="2"/>
      <c r="BT4" s="9"/>
      <c r="BU4" s="5"/>
      <c r="BV4" s="5"/>
    </row>
    <row r="5" spans="1:74" x14ac:dyDescent="0.25">
      <c r="A5" s="34" t="s">
        <v>93</v>
      </c>
      <c r="B5" s="1" t="s">
        <v>14</v>
      </c>
      <c r="C5" s="1" t="s">
        <v>25</v>
      </c>
      <c r="D5" s="1">
        <v>1</v>
      </c>
      <c r="E5" s="1" t="s">
        <v>33</v>
      </c>
      <c r="F5" s="4">
        <v>47.188899999999997</v>
      </c>
      <c r="G5" s="4">
        <v>2.0289000000000001</v>
      </c>
      <c r="H5" s="4">
        <v>17.126799999999999</v>
      </c>
      <c r="I5" s="4">
        <v>8.1252999999999993</v>
      </c>
      <c r="J5" s="4">
        <v>0.25840000000000002</v>
      </c>
      <c r="K5" s="4">
        <v>5.6971999999999996</v>
      </c>
      <c r="L5" s="4">
        <v>15.312900000000001</v>
      </c>
      <c r="M5" s="4">
        <v>2.8283999999999998</v>
      </c>
      <c r="N5" s="4">
        <v>0.65229999999999999</v>
      </c>
      <c r="O5" s="4">
        <v>0.1484</v>
      </c>
      <c r="P5" s="4">
        <f t="shared" ref="P5:P28" si="0">SUM(F5:O5)</f>
        <v>99.367499999999978</v>
      </c>
      <c r="Q5" s="2">
        <v>1588.3055894357535</v>
      </c>
      <c r="R5" s="9">
        <v>0.75078014952686678</v>
      </c>
      <c r="S5" s="3">
        <v>635.50150318434908</v>
      </c>
      <c r="T5" s="3">
        <v>654.62987578179127</v>
      </c>
      <c r="U5" s="14">
        <v>1159.5</v>
      </c>
      <c r="V5" s="1"/>
      <c r="W5" s="15">
        <v>1882.958727717948</v>
      </c>
      <c r="X5" s="15">
        <v>1863.336470827006</v>
      </c>
      <c r="Y5" s="15">
        <v>2079.9662187946901</v>
      </c>
      <c r="Z5" s="15">
        <v>2370</v>
      </c>
      <c r="AA5" s="15">
        <v>878</v>
      </c>
      <c r="AB5" s="15" t="s">
        <v>253</v>
      </c>
      <c r="AC5" s="5">
        <v>14.521912085999999</v>
      </c>
      <c r="AD5" s="5">
        <v>293.78865361999999</v>
      </c>
      <c r="AE5" s="5">
        <v>22.594989097999996</v>
      </c>
      <c r="AF5" s="5">
        <v>75.690051821999987</v>
      </c>
      <c r="AG5" s="5">
        <v>17.498587897999997</v>
      </c>
      <c r="AH5" s="5">
        <v>191.83231627999996</v>
      </c>
      <c r="AI5" s="5">
        <v>13.554539635999999</v>
      </c>
      <c r="AJ5" s="5">
        <v>25.584877801999998</v>
      </c>
      <c r="AK5" s="5">
        <v>3.0734130569999998</v>
      </c>
      <c r="AL5" s="5">
        <v>14.062292199999998</v>
      </c>
      <c r="AM5" s="5">
        <v>3.6427943243999996</v>
      </c>
      <c r="AN5" s="5">
        <v>1.0352300881999998</v>
      </c>
      <c r="AO5" s="5">
        <v>3.6159910291999995</v>
      </c>
      <c r="AP5" s="5">
        <v>0.65483092751999994</v>
      </c>
      <c r="AQ5" s="5">
        <v>4.6361206693999994</v>
      </c>
      <c r="AR5" s="5">
        <v>0.92912112765999988</v>
      </c>
      <c r="AS5" s="5">
        <v>2.3084809879999999</v>
      </c>
      <c r="AT5" s="5">
        <v>0.33153977361999998</v>
      </c>
      <c r="AU5" s="5">
        <v>2.5985039673999997</v>
      </c>
      <c r="AV5" s="5">
        <v>0.36810173333999996</v>
      </c>
      <c r="AW5" s="5">
        <v>40.561700000000002</v>
      </c>
      <c r="AX5" s="5">
        <v>9.7700000000000009E-2</v>
      </c>
      <c r="AY5" s="5">
        <v>10.4643</v>
      </c>
      <c r="AZ5" s="5">
        <v>0.16575000000000001</v>
      </c>
      <c r="BA5" s="5">
        <v>49.003450000000001</v>
      </c>
      <c r="BB5" s="5">
        <v>0.26970000000000005</v>
      </c>
      <c r="BC5" s="5">
        <v>0.28334999999999999</v>
      </c>
      <c r="BD5" s="5">
        <v>100.88245000000001</v>
      </c>
      <c r="BE5" s="5">
        <v>46.532807200000001</v>
      </c>
      <c r="BF5" s="5">
        <v>1.8280388999999999</v>
      </c>
      <c r="BG5" s="5">
        <v>15.4409191</v>
      </c>
      <c r="BH5" s="5">
        <v>8.3568610000000003</v>
      </c>
      <c r="BI5" s="4">
        <v>0.24922765</v>
      </c>
      <c r="BJ5" s="5">
        <v>9.9845187499999994</v>
      </c>
      <c r="BK5" s="5">
        <v>13.8236232</v>
      </c>
      <c r="BL5" s="5">
        <v>2.5483883999999999</v>
      </c>
      <c r="BM5" s="5">
        <v>0.58772230000000003</v>
      </c>
      <c r="BN5" s="5">
        <v>0.13370840000000001</v>
      </c>
      <c r="BO5" s="5">
        <v>0.67645291472370705</v>
      </c>
      <c r="BP5" s="5">
        <v>1431.06333608161</v>
      </c>
      <c r="BQ5" s="5">
        <v>9.900000000000011</v>
      </c>
      <c r="BS5" s="2"/>
      <c r="BT5" s="9"/>
      <c r="BU5" s="5"/>
      <c r="BV5" s="5"/>
    </row>
    <row r="6" spans="1:74" x14ac:dyDescent="0.25">
      <c r="A6" s="34" t="s">
        <v>93</v>
      </c>
      <c r="B6" s="1" t="s">
        <v>14</v>
      </c>
      <c r="C6" s="1" t="s">
        <v>26</v>
      </c>
      <c r="D6" s="1">
        <v>1</v>
      </c>
      <c r="E6" s="1" t="s">
        <v>33</v>
      </c>
      <c r="F6" s="4">
        <v>47.625999999999998</v>
      </c>
      <c r="G6" s="4">
        <v>2.3732000000000002</v>
      </c>
      <c r="H6" s="4">
        <v>17.420100000000001</v>
      </c>
      <c r="I6" s="4">
        <v>7.9602000000000004</v>
      </c>
      <c r="J6" s="4">
        <v>0.1487</v>
      </c>
      <c r="K6" s="4">
        <v>6.6155999999999997</v>
      </c>
      <c r="L6" s="4">
        <v>13.702400000000001</v>
      </c>
      <c r="M6" s="4">
        <v>3.3731</v>
      </c>
      <c r="N6" s="4">
        <v>0.70740000000000003</v>
      </c>
      <c r="O6" s="4">
        <v>0.2787</v>
      </c>
      <c r="P6" s="4">
        <f t="shared" si="0"/>
        <v>100.2054</v>
      </c>
      <c r="Q6" s="2">
        <v>4885.5152537266677</v>
      </c>
      <c r="R6" s="9">
        <v>0.75303860517851429</v>
      </c>
      <c r="S6" s="3">
        <v>623.17674247348305</v>
      </c>
      <c r="T6" s="3">
        <v>667.88010300778501</v>
      </c>
      <c r="U6" s="14">
        <v>1074</v>
      </c>
      <c r="V6" s="1"/>
      <c r="W6" s="15">
        <v>5334.7564936373419</v>
      </c>
      <c r="X6" s="15">
        <v>5304.376931106237</v>
      </c>
      <c r="Y6" s="15">
        <v>4800.7290142696256</v>
      </c>
      <c r="Z6" s="15">
        <v>5370</v>
      </c>
      <c r="AA6" s="15">
        <v>3964</v>
      </c>
      <c r="AB6" s="15" t="s">
        <v>253</v>
      </c>
      <c r="AC6" s="5">
        <v>18.638911359999998</v>
      </c>
      <c r="AD6" s="5">
        <v>379.85545079999997</v>
      </c>
      <c r="AE6" s="5">
        <v>27.289697999999998</v>
      </c>
      <c r="AF6" s="5">
        <v>103.90088159999999</v>
      </c>
      <c r="AG6" s="5">
        <v>22.669023479999996</v>
      </c>
      <c r="AH6" s="5">
        <v>235.30101559999997</v>
      </c>
      <c r="AI6" s="5">
        <v>17.24632712</v>
      </c>
      <c r="AJ6" s="5">
        <v>33.298194159999994</v>
      </c>
      <c r="AK6" s="5">
        <v>3.7596916919999996</v>
      </c>
      <c r="AL6" s="5">
        <v>16.219510559999996</v>
      </c>
      <c r="AM6" s="5">
        <v>4.5065626239999999</v>
      </c>
      <c r="AN6" s="5">
        <v>1.335814048</v>
      </c>
      <c r="AO6" s="5">
        <v>5.9603938999999997</v>
      </c>
      <c r="AP6" s="5">
        <v>0.90829449639999993</v>
      </c>
      <c r="AQ6" s="5">
        <v>4.8500413359999994</v>
      </c>
      <c r="AR6" s="5">
        <v>1.15445424</v>
      </c>
      <c r="AS6" s="5">
        <v>3.1369341159999995</v>
      </c>
      <c r="AT6" s="5">
        <v>0.35473749839999996</v>
      </c>
      <c r="AU6" s="5">
        <v>2.2063220759999997</v>
      </c>
      <c r="AV6" s="5">
        <v>0.38618970879999998</v>
      </c>
      <c r="AW6" s="5">
        <v>39.653850000000006</v>
      </c>
      <c r="AX6" s="5">
        <v>8.829999999999999E-2</v>
      </c>
      <c r="AY6" s="5">
        <v>12.259399999999999</v>
      </c>
      <c r="AZ6" s="5">
        <v>0.18609999999999999</v>
      </c>
      <c r="BA6" s="5">
        <v>47.66245</v>
      </c>
      <c r="BB6" s="5">
        <v>0.27459999999999996</v>
      </c>
      <c r="BC6" s="5">
        <v>0.17125000000000001</v>
      </c>
      <c r="BD6" s="5">
        <v>100.32495</v>
      </c>
      <c r="BE6" s="5">
        <v>47.346974750000001</v>
      </c>
      <c r="BF6" s="5">
        <v>2.2901379999999998</v>
      </c>
      <c r="BG6" s="5">
        <v>16.813486999999999</v>
      </c>
      <c r="BH6" s="5">
        <v>8.1106719999999992</v>
      </c>
      <c r="BI6" s="4">
        <v>0.150009</v>
      </c>
      <c r="BJ6" s="5">
        <v>8.05223975</v>
      </c>
      <c r="BK6" s="5">
        <v>13.232426999999999</v>
      </c>
      <c r="BL6" s="5">
        <v>3.2550414999999999</v>
      </c>
      <c r="BM6" s="5">
        <v>0.68264100000000005</v>
      </c>
      <c r="BN6" s="5">
        <v>0.2689455</v>
      </c>
      <c r="BO6" s="5">
        <v>0.72668225399726605</v>
      </c>
      <c r="BP6" s="5">
        <v>4714.5222198462297</v>
      </c>
      <c r="BQ6" s="5">
        <v>3.5000000000000004</v>
      </c>
      <c r="BS6" s="2"/>
      <c r="BT6" s="9"/>
      <c r="BU6" s="5"/>
      <c r="BV6" s="5"/>
    </row>
    <row r="7" spans="1:74" x14ac:dyDescent="0.25">
      <c r="A7" s="34" t="s">
        <v>93</v>
      </c>
      <c r="B7" s="1" t="s">
        <v>14</v>
      </c>
      <c r="C7" s="1" t="s">
        <v>27</v>
      </c>
      <c r="D7" s="1">
        <v>1</v>
      </c>
      <c r="E7" s="1" t="s">
        <v>33</v>
      </c>
      <c r="F7" s="4">
        <v>47.625999999999998</v>
      </c>
      <c r="G7" s="4">
        <v>2.3732000000000002</v>
      </c>
      <c r="H7" s="4">
        <v>17.420100000000001</v>
      </c>
      <c r="I7" s="4">
        <v>7.9602000000000004</v>
      </c>
      <c r="J7" s="4">
        <v>0.1487</v>
      </c>
      <c r="K7" s="4">
        <v>6.6155999999999997</v>
      </c>
      <c r="L7" s="4">
        <v>13.702400000000001</v>
      </c>
      <c r="M7" s="4">
        <v>3.3731</v>
      </c>
      <c r="N7" s="4">
        <v>0.70740000000000003</v>
      </c>
      <c r="O7" s="4">
        <v>0.2787</v>
      </c>
      <c r="P7" s="4">
        <f t="shared" si="0"/>
        <v>100.2054</v>
      </c>
      <c r="Q7" s="2">
        <v>4016.8605380761692</v>
      </c>
      <c r="R7" s="9">
        <v>0.61605317027386208</v>
      </c>
      <c r="S7" s="3">
        <v>544.00016335719806</v>
      </c>
      <c r="T7" s="3">
        <v>564.30969612927049</v>
      </c>
      <c r="U7" s="14"/>
      <c r="V7" s="1"/>
      <c r="W7" s="15">
        <v>4499.6736660508286</v>
      </c>
      <c r="X7" s="15">
        <v>4520.9546991757616</v>
      </c>
      <c r="Y7" s="15">
        <v>4199.0358927910074</v>
      </c>
      <c r="Z7" s="15">
        <v>4710</v>
      </c>
      <c r="AA7" s="15">
        <v>3213</v>
      </c>
      <c r="AB7" s="15" t="s">
        <v>253</v>
      </c>
      <c r="AC7" s="5">
        <v>19.294</v>
      </c>
      <c r="AD7" s="5">
        <v>360.85</v>
      </c>
      <c r="AE7" s="5">
        <v>27.125</v>
      </c>
      <c r="AF7" s="5">
        <v>96.494</v>
      </c>
      <c r="AG7" s="5">
        <v>23.588999999999999</v>
      </c>
      <c r="AH7" s="5">
        <v>240.85</v>
      </c>
      <c r="AI7" s="5">
        <v>16.695</v>
      </c>
      <c r="AJ7" s="5">
        <v>33.152000000000001</v>
      </c>
      <c r="AK7" s="5">
        <v>3.8580000000000001</v>
      </c>
      <c r="AL7" s="5">
        <v>15.816000000000001</v>
      </c>
      <c r="AM7" s="5">
        <v>3.9045999999999998</v>
      </c>
      <c r="AN7" s="5">
        <v>0.82772000000000001</v>
      </c>
      <c r="AO7" s="5">
        <v>4.032</v>
      </c>
      <c r="AP7" s="5">
        <v>0.79317000000000004</v>
      </c>
      <c r="AQ7" s="5">
        <v>4.5820999999999996</v>
      </c>
      <c r="AR7" s="5">
        <v>1.0665</v>
      </c>
      <c r="AS7" s="5">
        <v>3.4096000000000002</v>
      </c>
      <c r="AT7" s="5">
        <v>0.42538999999999999</v>
      </c>
      <c r="AU7" s="5">
        <v>2.6576</v>
      </c>
      <c r="AV7" s="5">
        <v>0.41760000000000003</v>
      </c>
      <c r="AW7" s="5">
        <v>39.653850000000006</v>
      </c>
      <c r="AX7" s="5">
        <v>8.829999999999999E-2</v>
      </c>
      <c r="AY7" s="5">
        <v>12.259399999999999</v>
      </c>
      <c r="AZ7" s="5">
        <v>0.18609999999999999</v>
      </c>
      <c r="BA7" s="5">
        <v>47.66245</v>
      </c>
      <c r="BB7" s="5">
        <v>0.27459999999999996</v>
      </c>
      <c r="BC7" s="5">
        <v>0.17125000000000001</v>
      </c>
      <c r="BD7" s="5">
        <v>100.32495</v>
      </c>
      <c r="BE7" s="5">
        <v>47.346974750000001</v>
      </c>
      <c r="BF7" s="5">
        <v>2.2901379999999998</v>
      </c>
      <c r="BG7" s="5">
        <v>16.813486999999999</v>
      </c>
      <c r="BH7" s="5">
        <v>8.1106719999999992</v>
      </c>
      <c r="BI7" s="4">
        <v>0.150009</v>
      </c>
      <c r="BJ7" s="5">
        <v>8.05223975</v>
      </c>
      <c r="BK7" s="5">
        <v>13.232426999999999</v>
      </c>
      <c r="BL7" s="5">
        <v>3.2550414999999999</v>
      </c>
      <c r="BM7" s="5">
        <v>0.68264100000000005</v>
      </c>
      <c r="BN7" s="5">
        <v>0.2689455</v>
      </c>
      <c r="BO7" s="5">
        <v>0.59449130931427696</v>
      </c>
      <c r="BP7" s="5">
        <v>3876.2704192434999</v>
      </c>
      <c r="BQ7" s="5">
        <v>3.5000000000000004</v>
      </c>
      <c r="BS7" s="2"/>
      <c r="BT7" s="9"/>
      <c r="BU7" s="5"/>
      <c r="BV7" s="5"/>
    </row>
    <row r="8" spans="1:74" x14ac:dyDescent="0.25">
      <c r="A8" s="34" t="s">
        <v>93</v>
      </c>
      <c r="B8" s="1" t="s">
        <v>14</v>
      </c>
      <c r="C8" s="1" t="s">
        <v>82</v>
      </c>
      <c r="D8" s="1">
        <v>3</v>
      </c>
      <c r="E8" s="1" t="s">
        <v>33</v>
      </c>
      <c r="F8" s="5">
        <v>44.611316872427984</v>
      </c>
      <c r="G8" s="5">
        <v>2.2495268138801263</v>
      </c>
      <c r="H8" s="5">
        <v>17.970880829015542</v>
      </c>
      <c r="I8" s="5">
        <v>8.3439300411522641</v>
      </c>
      <c r="J8" s="5">
        <v>0.17</v>
      </c>
      <c r="K8" s="5">
        <v>6.1047569803516026</v>
      </c>
      <c r="L8" s="5">
        <v>13.068870803662257</v>
      </c>
      <c r="M8" s="5">
        <v>2.7768999999999999</v>
      </c>
      <c r="N8" s="5">
        <v>1.1705555555555556</v>
      </c>
      <c r="O8" s="5">
        <v>0.2782</v>
      </c>
      <c r="P8" s="4">
        <f t="shared" si="0"/>
        <v>96.744937896045329</v>
      </c>
      <c r="Q8" s="2">
        <v>4499.0102381853794</v>
      </c>
      <c r="R8" s="9">
        <v>0.69227774936217523</v>
      </c>
      <c r="S8" s="3">
        <v>646.10337351290991</v>
      </c>
      <c r="T8" s="3">
        <v>902.10627061526998</v>
      </c>
      <c r="U8" s="14">
        <v>1186</v>
      </c>
      <c r="V8" s="1">
        <v>995</v>
      </c>
      <c r="W8" s="15">
        <v>5085.5474891215572</v>
      </c>
      <c r="X8" s="15">
        <v>3019.8274617898819</v>
      </c>
      <c r="Y8" s="15">
        <v>4607.0327866960533</v>
      </c>
      <c r="Z8" s="15">
        <v>5290</v>
      </c>
      <c r="AA8" s="15">
        <v>3295</v>
      </c>
      <c r="AB8" s="15" t="s">
        <v>253</v>
      </c>
      <c r="AC8" s="5">
        <v>26.850999999999999</v>
      </c>
      <c r="AD8" s="5">
        <v>351.97</v>
      </c>
      <c r="AE8" s="5">
        <v>24.856000000000002</v>
      </c>
      <c r="AF8" s="5">
        <v>88.596000000000004</v>
      </c>
      <c r="AG8" s="5">
        <v>16.515000000000001</v>
      </c>
      <c r="AH8" s="5">
        <v>337.25</v>
      </c>
      <c r="AI8" s="5">
        <v>15.180999999999999</v>
      </c>
      <c r="AJ8" s="5">
        <v>32.594000000000001</v>
      </c>
      <c r="AK8" s="5">
        <v>3.7029999999999998</v>
      </c>
      <c r="AL8" s="5">
        <v>18.478999999999999</v>
      </c>
      <c r="AM8" s="5">
        <v>4.5537000000000001</v>
      </c>
      <c r="AN8" s="5">
        <v>1.5067999999999999</v>
      </c>
      <c r="AO8" s="5">
        <v>4.6005000000000003</v>
      </c>
      <c r="AP8" s="5">
        <v>0.82762999999999998</v>
      </c>
      <c r="AQ8" s="5">
        <v>5.9398999999999997</v>
      </c>
      <c r="AR8" s="5">
        <v>0.89078999999999997</v>
      </c>
      <c r="AS8" s="5">
        <v>3.0038</v>
      </c>
      <c r="AT8" s="5">
        <v>0.45268999999999998</v>
      </c>
      <c r="AU8" s="5">
        <v>3.1316000000000002</v>
      </c>
      <c r="AV8" s="5">
        <v>0.57572000000000001</v>
      </c>
      <c r="AW8" s="5">
        <v>40.099499999999999</v>
      </c>
      <c r="AX8" s="5">
        <v>0.10376666666666667</v>
      </c>
      <c r="AY8" s="5">
        <v>12.775933333333333</v>
      </c>
      <c r="AZ8" s="5">
        <v>0.18853333333333333</v>
      </c>
      <c r="BA8" s="5">
        <v>46.524566666666665</v>
      </c>
      <c r="BB8" s="5">
        <v>0.25183333333333335</v>
      </c>
      <c r="BC8" s="5">
        <v>0.24123333333333333</v>
      </c>
      <c r="BD8" s="5">
        <v>100.30206666666668</v>
      </c>
      <c r="BE8" s="5">
        <v>44.403773296296301</v>
      </c>
      <c r="BF8" s="5">
        <v>2.14604858044164</v>
      </c>
      <c r="BG8" s="5">
        <v>17.1489935775475</v>
      </c>
      <c r="BH8" s="5">
        <v>8.5478021925925898</v>
      </c>
      <c r="BI8" s="4">
        <v>0.170852533333333</v>
      </c>
      <c r="BJ8" s="5">
        <v>7.9640682259220998</v>
      </c>
      <c r="BK8" s="5">
        <v>12.479287080027101</v>
      </c>
      <c r="BL8" s="5">
        <v>2.6491625999999999</v>
      </c>
      <c r="BM8" s="5">
        <v>1.1167100000000001</v>
      </c>
      <c r="BN8" s="5">
        <v>0.26540279999999999</v>
      </c>
      <c r="BO8" s="5">
        <v>0.66043297289151504</v>
      </c>
      <c r="BP8" s="5">
        <v>4292.0557672288496</v>
      </c>
      <c r="BQ8" s="5">
        <v>4.5999999999999996</v>
      </c>
      <c r="BS8" s="2"/>
      <c r="BT8" s="9"/>
      <c r="BU8" s="5"/>
      <c r="BV8" s="5"/>
    </row>
    <row r="9" spans="1:74" x14ac:dyDescent="0.25">
      <c r="A9" s="34" t="s">
        <v>93</v>
      </c>
      <c r="B9" s="1" t="s">
        <v>14</v>
      </c>
      <c r="C9" s="1" t="s">
        <v>83</v>
      </c>
      <c r="D9" s="1">
        <v>3</v>
      </c>
      <c r="E9" s="1" t="s">
        <v>33</v>
      </c>
      <c r="F9" s="5">
        <v>45.740020576131684</v>
      </c>
      <c r="G9" s="5">
        <v>2.6630914826498424</v>
      </c>
      <c r="H9" s="5">
        <v>18.202901554404143</v>
      </c>
      <c r="I9" s="5">
        <v>10.546399176954731</v>
      </c>
      <c r="J9" s="5">
        <v>0.23749999999999999</v>
      </c>
      <c r="K9" s="5">
        <v>6.7769389865563596</v>
      </c>
      <c r="L9" s="5">
        <v>12.638453713123093</v>
      </c>
      <c r="M9" s="5">
        <v>3.0886999999999998</v>
      </c>
      <c r="N9" s="5">
        <v>0.70488888888888879</v>
      </c>
      <c r="O9" s="5">
        <v>0.23380000000000001</v>
      </c>
      <c r="P9" s="4">
        <f t="shared" si="0"/>
        <v>100.83269437870875</v>
      </c>
      <c r="Q9" s="2">
        <v>2000.0731225481522</v>
      </c>
      <c r="R9" s="9">
        <v>0.58609818740517483</v>
      </c>
      <c r="S9" s="3">
        <v>458.01947322939748</v>
      </c>
      <c r="T9" s="3">
        <v>359.78781390303828</v>
      </c>
      <c r="U9" s="14">
        <v>1279</v>
      </c>
      <c r="V9" s="1">
        <v>490</v>
      </c>
      <c r="W9" s="15">
        <v>2494.9174516608641</v>
      </c>
      <c r="X9" s="15">
        <v>1730.8416831501549</v>
      </c>
      <c r="Y9" s="15">
        <v>2505.394084608884</v>
      </c>
      <c r="Z9" s="15">
        <v>2560</v>
      </c>
      <c r="AA9" s="15"/>
      <c r="AB9" s="15" t="s">
        <v>253</v>
      </c>
      <c r="AC9" s="5">
        <v>11.829000000000001</v>
      </c>
      <c r="AD9" s="5">
        <v>261.79000000000002</v>
      </c>
      <c r="AE9" s="5">
        <v>22.116</v>
      </c>
      <c r="AF9" s="5">
        <v>79.445999999999998</v>
      </c>
      <c r="AG9" s="5">
        <v>18.306000000000001</v>
      </c>
      <c r="AH9" s="5">
        <v>159.59</v>
      </c>
      <c r="AI9" s="5">
        <v>12.956</v>
      </c>
      <c r="AJ9" s="5">
        <v>24.852</v>
      </c>
      <c r="AK9" s="5">
        <v>3.2780999999999998</v>
      </c>
      <c r="AL9" s="5">
        <v>15.859</v>
      </c>
      <c r="AM9" s="5">
        <v>3.1781000000000001</v>
      </c>
      <c r="AN9" s="5">
        <v>1.345</v>
      </c>
      <c r="AO9" s="5">
        <v>3.1682999999999999</v>
      </c>
      <c r="AP9" s="5">
        <v>0.52176999999999996</v>
      </c>
      <c r="AQ9" s="5">
        <v>4.0049000000000001</v>
      </c>
      <c r="AR9" s="5">
        <v>0.82001999999999997</v>
      </c>
      <c r="AS9" s="5">
        <v>2.9432999999999998</v>
      </c>
      <c r="AT9" s="5">
        <v>0.41086</v>
      </c>
      <c r="AU9" s="5">
        <v>2.2038000000000002</v>
      </c>
      <c r="AV9" s="5">
        <v>0.34887000000000001</v>
      </c>
      <c r="AW9" s="5">
        <v>39.329149999999998</v>
      </c>
      <c r="AX9" s="5">
        <v>0.10185</v>
      </c>
      <c r="AY9" s="5">
        <v>14.007149999999999</v>
      </c>
      <c r="AZ9" s="5">
        <v>0.20474999999999999</v>
      </c>
      <c r="BA9" s="5">
        <v>46.15945</v>
      </c>
      <c r="BB9" s="5">
        <v>0.23399999999999999</v>
      </c>
      <c r="BC9" s="5">
        <v>0.16875000000000001</v>
      </c>
      <c r="BD9" s="5">
        <v>100.31165</v>
      </c>
      <c r="BE9" s="5">
        <v>45.368190082716097</v>
      </c>
      <c r="BF9" s="5">
        <v>2.5086321766561501</v>
      </c>
      <c r="BG9" s="5">
        <v>17.153040564248698</v>
      </c>
      <c r="BH9" s="5">
        <v>10.747122724691399</v>
      </c>
      <c r="BI9" s="5">
        <v>0.23560049999999999</v>
      </c>
      <c r="BJ9" s="5">
        <v>9.06112462533609</v>
      </c>
      <c r="BK9" s="5">
        <v>11.918995397762</v>
      </c>
      <c r="BL9" s="5">
        <v>2.9095553999999999</v>
      </c>
      <c r="BM9" s="5">
        <v>0.664005333333333</v>
      </c>
      <c r="BN9" s="5">
        <v>0.22023960000000001</v>
      </c>
      <c r="BO9" s="5">
        <v>0.55210449253567495</v>
      </c>
      <c r="BP9" s="5">
        <v>1884.06888144036</v>
      </c>
      <c r="BQ9" s="5">
        <v>5.8000000000000007</v>
      </c>
      <c r="BS9" s="2"/>
      <c r="BT9" s="9"/>
      <c r="BU9" s="5"/>
      <c r="BV9" s="5"/>
    </row>
    <row r="10" spans="1:74" x14ac:dyDescent="0.25">
      <c r="A10" s="34" t="s">
        <v>93</v>
      </c>
      <c r="B10" s="1" t="s">
        <v>14</v>
      </c>
      <c r="C10" s="1" t="s">
        <v>84</v>
      </c>
      <c r="D10" s="1">
        <v>3</v>
      </c>
      <c r="E10" s="1" t="s">
        <v>33</v>
      </c>
      <c r="F10" s="4">
        <v>45.140500000000003</v>
      </c>
      <c r="G10" s="4">
        <v>2.0546000000000002</v>
      </c>
      <c r="H10" s="4">
        <v>15.392300000000001</v>
      </c>
      <c r="I10" s="4">
        <v>9.9193999999999996</v>
      </c>
      <c r="J10" s="4">
        <v>0.14910000000000001</v>
      </c>
      <c r="K10" s="4">
        <v>6.9280999999999997</v>
      </c>
      <c r="L10" s="4">
        <v>12.367800000000001</v>
      </c>
      <c r="M10" s="4">
        <v>3.5405000000000002</v>
      </c>
      <c r="N10" s="4">
        <v>1.0035000000000001</v>
      </c>
      <c r="O10" s="4">
        <v>0.24970000000000001</v>
      </c>
      <c r="P10" s="4">
        <f t="shared" si="0"/>
        <v>96.745500000000007</v>
      </c>
      <c r="Q10" s="2">
        <v>8711.0913114318719</v>
      </c>
      <c r="R10" s="9">
        <v>0.54416458556992753</v>
      </c>
      <c r="S10" s="3">
        <v>898.72176098201055</v>
      </c>
      <c r="T10" s="3">
        <v>820.49257775797764</v>
      </c>
      <c r="U10" s="14">
        <v>1223</v>
      </c>
      <c r="V10" s="1"/>
      <c r="W10" s="15">
        <v>7442.3417615889493</v>
      </c>
      <c r="X10" s="15">
        <v>5564.5313179665982</v>
      </c>
      <c r="Y10" s="15">
        <v>6031.333521333795</v>
      </c>
      <c r="Z10" s="15">
        <v>6590</v>
      </c>
      <c r="AA10" s="15"/>
      <c r="AB10" s="15" t="s">
        <v>254</v>
      </c>
      <c r="AC10" s="5">
        <v>20.346</v>
      </c>
      <c r="AD10" s="5">
        <v>445.46</v>
      </c>
      <c r="AE10" s="5">
        <v>27.268999999999998</v>
      </c>
      <c r="AF10" s="5">
        <v>90.757999999999996</v>
      </c>
      <c r="AG10" s="5">
        <v>21.623000000000001</v>
      </c>
      <c r="AH10" s="5">
        <v>266.25</v>
      </c>
      <c r="AI10" s="5">
        <v>17.89</v>
      </c>
      <c r="AJ10" s="5">
        <v>34.286999999999999</v>
      </c>
      <c r="AK10" s="5">
        <v>4.0589000000000004</v>
      </c>
      <c r="AL10" s="5">
        <v>20.196999999999999</v>
      </c>
      <c r="AM10" s="5">
        <v>4.4246999999999996</v>
      </c>
      <c r="AN10" s="5">
        <v>1.1302000000000001</v>
      </c>
      <c r="AO10" s="5">
        <v>4.4477000000000002</v>
      </c>
      <c r="AP10" s="5">
        <v>0.71028000000000002</v>
      </c>
      <c r="AQ10" s="5">
        <v>6.4878999999999998</v>
      </c>
      <c r="AR10" s="5">
        <v>0.95957000000000003</v>
      </c>
      <c r="AS10" s="5">
        <v>2.9868000000000001</v>
      </c>
      <c r="AT10" s="5">
        <v>0.52278000000000002</v>
      </c>
      <c r="AU10" s="5">
        <v>3.3311000000000002</v>
      </c>
      <c r="AV10" s="5">
        <v>0.45748</v>
      </c>
      <c r="AW10" s="5">
        <v>40.049099999999996</v>
      </c>
      <c r="AX10" s="5">
        <v>9.2600000000000002E-2</v>
      </c>
      <c r="AY10" s="5">
        <v>12.14465</v>
      </c>
      <c r="AZ10" s="5">
        <v>0.19214999999999999</v>
      </c>
      <c r="BA10" s="5">
        <v>45.92445</v>
      </c>
      <c r="BB10" s="5">
        <v>0.25295000000000001</v>
      </c>
      <c r="BC10" s="5">
        <v>0.21789999999999998</v>
      </c>
      <c r="BD10" s="5">
        <v>99.060249999999996</v>
      </c>
      <c r="BE10" s="5">
        <v>44.773919200000002</v>
      </c>
      <c r="BF10" s="5">
        <v>1.9066688000000001</v>
      </c>
      <c r="BG10" s="5">
        <v>14.290721599999999</v>
      </c>
      <c r="BH10" s="5">
        <v>10.079618</v>
      </c>
      <c r="BI10" s="5">
        <v>0.15219959999999999</v>
      </c>
      <c r="BJ10" s="5">
        <v>9.7358372000000006</v>
      </c>
      <c r="BK10" s="5">
        <v>11.495530799999999</v>
      </c>
      <c r="BL10" s="5">
        <v>3.2855840000000001</v>
      </c>
      <c r="BM10" s="5">
        <v>0.93124799999999996</v>
      </c>
      <c r="BN10" s="5">
        <v>0.2317216</v>
      </c>
      <c r="BO10" s="5">
        <v>0.50498473540889299</v>
      </c>
      <c r="BP10" s="5">
        <v>8083.8927370087804</v>
      </c>
      <c r="BQ10" s="5">
        <v>7.2000000000000108</v>
      </c>
      <c r="BS10" s="2"/>
      <c r="BT10" s="9"/>
      <c r="BU10" s="5"/>
      <c r="BV10" s="5"/>
    </row>
    <row r="11" spans="1:74" x14ac:dyDescent="0.25">
      <c r="A11" s="34" t="s">
        <v>93</v>
      </c>
      <c r="B11" s="1" t="s">
        <v>14</v>
      </c>
      <c r="C11" s="1" t="s">
        <v>85</v>
      </c>
      <c r="D11" s="1">
        <v>3</v>
      </c>
      <c r="E11" s="1" t="s">
        <v>33</v>
      </c>
      <c r="F11" s="4">
        <v>46.468400000000003</v>
      </c>
      <c r="G11" s="4">
        <v>2.0594999999999999</v>
      </c>
      <c r="H11" s="4">
        <v>15.6212</v>
      </c>
      <c r="I11" s="4">
        <v>9.7235999999999994</v>
      </c>
      <c r="J11" s="4">
        <v>0.20230000000000001</v>
      </c>
      <c r="K11" s="4">
        <v>7.0730000000000004</v>
      </c>
      <c r="L11" s="4">
        <v>12.432600000000001</v>
      </c>
      <c r="M11" s="4">
        <v>3.4687999999999999</v>
      </c>
      <c r="N11" s="4">
        <v>0.93779999999999997</v>
      </c>
      <c r="O11" s="4">
        <v>0.25259999999999999</v>
      </c>
      <c r="P11" s="4">
        <f t="shared" si="0"/>
        <v>98.239800000000002</v>
      </c>
      <c r="Q11" s="2">
        <v>8912.3480643425719</v>
      </c>
      <c r="R11" s="9">
        <v>0.57989742461023852</v>
      </c>
      <c r="S11" s="3">
        <v>961.58427674457153</v>
      </c>
      <c r="T11" s="3">
        <v>812.5468117920301</v>
      </c>
      <c r="U11" s="14">
        <v>1250.5</v>
      </c>
      <c r="V11" s="1"/>
      <c r="W11" s="15">
        <v>8116.8636968936771</v>
      </c>
      <c r="X11" s="15">
        <v>6798.8452404888176</v>
      </c>
      <c r="Y11" s="15">
        <v>6521.4991381884201</v>
      </c>
      <c r="Z11" s="15">
        <v>7210</v>
      </c>
      <c r="AA11" s="15"/>
      <c r="AB11" s="15" t="s">
        <v>254</v>
      </c>
      <c r="AC11" s="5">
        <v>22.446999999999999</v>
      </c>
      <c r="AD11" s="5">
        <v>459.58</v>
      </c>
      <c r="AE11" s="5">
        <v>28.036000000000001</v>
      </c>
      <c r="AF11" s="5">
        <v>91.210999999999999</v>
      </c>
      <c r="AG11" s="5">
        <v>21.741</v>
      </c>
      <c r="AH11" s="5">
        <v>280.16000000000003</v>
      </c>
      <c r="AI11" s="5">
        <v>18.692</v>
      </c>
      <c r="AJ11" s="5">
        <v>36.063000000000002</v>
      </c>
      <c r="AK11" s="5">
        <v>4.3334000000000001</v>
      </c>
      <c r="AL11" s="5">
        <v>20.239999999999998</v>
      </c>
      <c r="AM11" s="5">
        <v>5.1939000000000002</v>
      </c>
      <c r="AN11" s="5">
        <v>1.2565</v>
      </c>
      <c r="AO11" s="5">
        <v>3.9359999999999999</v>
      </c>
      <c r="AP11" s="5">
        <v>0.78103</v>
      </c>
      <c r="AQ11" s="5">
        <v>6.2809999999999997</v>
      </c>
      <c r="AR11" s="5">
        <v>1.1420999999999999</v>
      </c>
      <c r="AS11" s="5">
        <v>4.2378</v>
      </c>
      <c r="AT11" s="5">
        <v>0.49736000000000002</v>
      </c>
      <c r="AU11" s="5">
        <v>2.8757999999999999</v>
      </c>
      <c r="AV11" s="5">
        <v>0.47971000000000003</v>
      </c>
      <c r="AW11" s="5">
        <v>40.049099999999996</v>
      </c>
      <c r="AX11" s="5">
        <v>9.2600000000000002E-2</v>
      </c>
      <c r="AY11" s="5">
        <v>12.14465</v>
      </c>
      <c r="AZ11" s="5">
        <v>0.19214999999999999</v>
      </c>
      <c r="BA11" s="5">
        <v>45.92445</v>
      </c>
      <c r="BB11" s="5">
        <v>0.25295000000000001</v>
      </c>
      <c r="BC11" s="5">
        <v>0.21789999999999998</v>
      </c>
      <c r="BD11" s="5">
        <v>99.060249999999996</v>
      </c>
      <c r="BE11" s="5">
        <v>46.057564800000002</v>
      </c>
      <c r="BF11" s="5">
        <v>1.927692</v>
      </c>
      <c r="BG11" s="5">
        <v>14.6273696</v>
      </c>
      <c r="BH11" s="5">
        <v>9.8785471999999999</v>
      </c>
      <c r="BI11" s="4">
        <v>0.20165040000000001</v>
      </c>
      <c r="BJ11" s="5">
        <v>9.5594927999999992</v>
      </c>
      <c r="BK11" s="5">
        <v>11.6531024</v>
      </c>
      <c r="BL11" s="5">
        <v>3.2467967999999998</v>
      </c>
      <c r="BM11" s="5">
        <v>0.87778080000000003</v>
      </c>
      <c r="BN11" s="5">
        <v>0.23643359999999999</v>
      </c>
      <c r="BO11" s="5">
        <v>0.54278398943518302</v>
      </c>
      <c r="BP11" s="5">
        <v>8341.9577882246504</v>
      </c>
      <c r="BQ11" s="5">
        <v>6.4</v>
      </c>
      <c r="BS11" s="2"/>
      <c r="BT11" s="9"/>
      <c r="BU11" s="5"/>
      <c r="BV11" s="5"/>
    </row>
    <row r="12" spans="1:74" x14ac:dyDescent="0.25">
      <c r="A12" s="34" t="s">
        <v>93</v>
      </c>
      <c r="B12" s="1" t="s">
        <v>14</v>
      </c>
      <c r="C12" s="1" t="s">
        <v>16</v>
      </c>
      <c r="D12" s="1">
        <v>1</v>
      </c>
      <c r="E12" s="1" t="s">
        <v>34</v>
      </c>
      <c r="F12" s="4">
        <v>47.811</v>
      </c>
      <c r="G12" s="4">
        <v>2.4175</v>
      </c>
      <c r="H12" s="4">
        <v>16.939900000000002</v>
      </c>
      <c r="I12" s="4">
        <v>10.6653</v>
      </c>
      <c r="J12" s="4">
        <v>0.2384</v>
      </c>
      <c r="K12" s="4">
        <v>5.3814000000000002</v>
      </c>
      <c r="L12" s="4">
        <v>11.234</v>
      </c>
      <c r="M12" s="4">
        <v>4.6867000000000001</v>
      </c>
      <c r="N12" s="4">
        <v>1.5416000000000001</v>
      </c>
      <c r="O12" s="4">
        <v>0.39319999999999999</v>
      </c>
      <c r="P12" s="4">
        <f t="shared" si="0"/>
        <v>101.30899999999998</v>
      </c>
      <c r="Q12" s="2">
        <v>64.160654064319019</v>
      </c>
      <c r="R12" s="9">
        <v>0.32214555993452182</v>
      </c>
      <c r="S12" s="3">
        <v>754.20556827221492</v>
      </c>
      <c r="T12" s="3">
        <v>1144.4434198059082</v>
      </c>
      <c r="U12" s="14">
        <v>615</v>
      </c>
      <c r="V12" s="1"/>
      <c r="W12" s="15">
        <v>120.0677657244473</v>
      </c>
      <c r="X12" s="15">
        <v>101.5599062358895</v>
      </c>
      <c r="Y12" s="15">
        <v>81.481700347571262</v>
      </c>
      <c r="Z12" s="15">
        <v>70</v>
      </c>
      <c r="AA12" s="15"/>
      <c r="AB12" s="15"/>
      <c r="AC12" s="5">
        <v>36.109735859999994</v>
      </c>
      <c r="AD12" s="5">
        <v>482.20262159999993</v>
      </c>
      <c r="AE12" s="5">
        <v>29.409502319999998</v>
      </c>
      <c r="AF12" s="5">
        <v>145.6418682</v>
      </c>
      <c r="AG12" s="5">
        <v>30.215595779999997</v>
      </c>
      <c r="AH12" s="5">
        <v>465.80344859999997</v>
      </c>
      <c r="AI12" s="5">
        <v>23.32794312</v>
      </c>
      <c r="AJ12" s="5">
        <v>45.875610719999997</v>
      </c>
      <c r="AK12" s="5">
        <v>5.461068042</v>
      </c>
      <c r="AL12" s="5">
        <v>24.34440498</v>
      </c>
      <c r="AM12" s="5">
        <v>5.842121712</v>
      </c>
      <c r="AN12" s="5">
        <v>1.262497266</v>
      </c>
      <c r="AO12" s="5">
        <v>4.8246080099999995</v>
      </c>
      <c r="AP12" s="5">
        <v>0.88601432759999987</v>
      </c>
      <c r="AQ12" s="5">
        <v>6.0569843459999992</v>
      </c>
      <c r="AR12" s="5">
        <v>1.2930006839999999</v>
      </c>
      <c r="AS12" s="5">
        <v>3.29752467</v>
      </c>
      <c r="AT12" s="5">
        <v>0.46653973799999998</v>
      </c>
      <c r="AU12" s="5">
        <v>3.1955916179999999</v>
      </c>
      <c r="AV12" s="5">
        <v>0.51782181659999993</v>
      </c>
      <c r="AW12" s="5">
        <v>40.281500000000001</v>
      </c>
      <c r="AX12" s="5">
        <v>0.10639999999999999</v>
      </c>
      <c r="AY12" s="5">
        <v>12.6492</v>
      </c>
      <c r="AZ12" s="5">
        <v>0.16009999999999999</v>
      </c>
      <c r="BA12" s="5">
        <v>47.038899999999998</v>
      </c>
      <c r="BB12" s="5">
        <v>0.22020000000000001</v>
      </c>
      <c r="BC12" s="5">
        <v>0.21659999999999999</v>
      </c>
      <c r="BD12" s="5">
        <v>100.7419</v>
      </c>
      <c r="BI12" s="4"/>
      <c r="BS12" s="2"/>
      <c r="BT12" s="9"/>
    </row>
    <row r="13" spans="1:74" x14ac:dyDescent="0.25">
      <c r="A13" s="34" t="s">
        <v>93</v>
      </c>
      <c r="B13" s="1" t="s">
        <v>14</v>
      </c>
      <c r="C13" s="1" t="s">
        <v>17</v>
      </c>
      <c r="D13" s="1">
        <v>1</v>
      </c>
      <c r="E13" s="1" t="s">
        <v>34</v>
      </c>
      <c r="F13" s="4">
        <v>47.8857</v>
      </c>
      <c r="G13" s="4">
        <v>2.2147000000000001</v>
      </c>
      <c r="H13" s="4">
        <v>17.5167</v>
      </c>
      <c r="I13" s="4">
        <v>10.331899999999999</v>
      </c>
      <c r="J13" s="4">
        <v>0.17249999999999999</v>
      </c>
      <c r="K13" s="4">
        <v>5.9992000000000001</v>
      </c>
      <c r="L13" s="4">
        <v>12.0517</v>
      </c>
      <c r="M13" s="4">
        <v>4.1288999999999998</v>
      </c>
      <c r="N13" s="4">
        <v>1.127</v>
      </c>
      <c r="O13" s="4">
        <v>0.25990000000000002</v>
      </c>
      <c r="P13" s="4">
        <f t="shared" si="0"/>
        <v>101.68819999999999</v>
      </c>
      <c r="Q13" s="2">
        <v>62.168682272688464</v>
      </c>
      <c r="R13" s="9">
        <v>0.16075713097308209</v>
      </c>
      <c r="S13" s="3">
        <v>687.78876826236808</v>
      </c>
      <c r="T13" s="3">
        <v>896.73055126442</v>
      </c>
      <c r="U13" s="14">
        <v>391.5</v>
      </c>
      <c r="V13" s="1"/>
      <c r="W13" s="15">
        <v>120.3014701002339</v>
      </c>
      <c r="X13" s="15">
        <v>93.114882873239836</v>
      </c>
      <c r="Y13" s="15">
        <v>81.530718079437918</v>
      </c>
      <c r="Z13" s="15">
        <v>80</v>
      </c>
      <c r="AA13" s="15"/>
      <c r="AB13" s="15"/>
      <c r="AC13" s="5">
        <v>25.864024283999999</v>
      </c>
      <c r="AD13" s="5">
        <v>461.66603370000001</v>
      </c>
      <c r="AE13" s="5">
        <v>28.529342346</v>
      </c>
      <c r="AF13" s="5">
        <v>131.28343512000001</v>
      </c>
      <c r="AG13" s="5">
        <v>28.113694469999999</v>
      </c>
      <c r="AH13" s="5">
        <v>331.20623261999998</v>
      </c>
      <c r="AI13" s="5">
        <v>20.503699026</v>
      </c>
      <c r="AJ13" s="5">
        <v>40.597496460000002</v>
      </c>
      <c r="AK13" s="5">
        <v>4.9645978331999991</v>
      </c>
      <c r="AL13" s="5">
        <v>19.785413525999999</v>
      </c>
      <c r="AM13" s="5">
        <v>4.3474469315999995</v>
      </c>
      <c r="AN13" s="5">
        <v>1.14446823</v>
      </c>
      <c r="AO13" s="5">
        <v>3.6350034870000001</v>
      </c>
      <c r="AP13" s="5">
        <v>0.83591193348000004</v>
      </c>
      <c r="AQ13" s="5">
        <v>4.8577169507999995</v>
      </c>
      <c r="AR13" s="5">
        <v>1.3458754842</v>
      </c>
      <c r="AS13" s="5">
        <v>3.9976897787999999</v>
      </c>
      <c r="AT13" s="5">
        <v>0.58035552971999993</v>
      </c>
      <c r="AU13" s="5">
        <v>3.2088207569999998</v>
      </c>
      <c r="AV13" s="5">
        <v>0.40430854223999996</v>
      </c>
      <c r="AW13" s="5">
        <v>38.171399999999998</v>
      </c>
      <c r="AX13" s="5">
        <v>1.24E-2</v>
      </c>
      <c r="AY13" s="5">
        <v>26.540199999999999</v>
      </c>
      <c r="AZ13" s="5">
        <v>0.40899999999999997</v>
      </c>
      <c r="BA13" s="5">
        <v>36.508600000000001</v>
      </c>
      <c r="BB13" s="5">
        <v>7.6799999999999993E-2</v>
      </c>
      <c r="BC13" s="5">
        <v>0.1153</v>
      </c>
      <c r="BD13" s="5">
        <v>101.84269999999999</v>
      </c>
      <c r="BS13" s="2"/>
      <c r="BT13" s="9"/>
    </row>
    <row r="14" spans="1:74" x14ac:dyDescent="0.25">
      <c r="A14" s="34" t="s">
        <v>93</v>
      </c>
      <c r="B14" s="1" t="s">
        <v>14</v>
      </c>
      <c r="C14" s="1" t="s">
        <v>18</v>
      </c>
      <c r="D14" s="1">
        <v>1</v>
      </c>
      <c r="E14" s="1" t="s">
        <v>34</v>
      </c>
      <c r="F14" s="4">
        <v>47.066299999999998</v>
      </c>
      <c r="G14" s="4">
        <v>2.2671000000000001</v>
      </c>
      <c r="H14" s="4">
        <v>17.6538</v>
      </c>
      <c r="I14" s="4">
        <v>9.5279000000000007</v>
      </c>
      <c r="J14" s="4">
        <v>0.2311</v>
      </c>
      <c r="K14" s="4">
        <v>6.6222000000000003</v>
      </c>
      <c r="L14" s="4">
        <v>12.6677</v>
      </c>
      <c r="M14" s="4">
        <v>3.5112999999999999</v>
      </c>
      <c r="N14" s="4">
        <v>0.93889999999999996</v>
      </c>
      <c r="O14" s="4">
        <v>0.33900000000000002</v>
      </c>
      <c r="P14" s="4">
        <f t="shared" si="0"/>
        <v>100.82530000000001</v>
      </c>
      <c r="Q14" s="2">
        <v>113.93023563883033</v>
      </c>
      <c r="R14" s="9">
        <v>0.20752341458305718</v>
      </c>
      <c r="S14" s="3">
        <v>656.67199445162089</v>
      </c>
      <c r="T14" s="3">
        <v>758.66673090201823</v>
      </c>
      <c r="U14" s="14">
        <v>572.5</v>
      </c>
      <c r="V14" s="1"/>
      <c r="W14" s="15">
        <v>203.91446250138799</v>
      </c>
      <c r="X14" s="15">
        <v>137.26919911947721</v>
      </c>
      <c r="Y14" s="15">
        <v>167.30389054074811</v>
      </c>
      <c r="Z14" s="15">
        <v>160</v>
      </c>
      <c r="AA14" s="15"/>
      <c r="AB14" s="15"/>
      <c r="AC14" s="5">
        <v>19.524983892000002</v>
      </c>
      <c r="AD14" s="5">
        <v>457.30558406</v>
      </c>
      <c r="AE14" s="5">
        <v>26.05590368</v>
      </c>
      <c r="AF14" s="5">
        <v>107.24527118</v>
      </c>
      <c r="AG14" s="5">
        <v>22.55417096</v>
      </c>
      <c r="AH14" s="5">
        <v>278.43481754000004</v>
      </c>
      <c r="AI14" s="5">
        <v>17.194260715999999</v>
      </c>
      <c r="AJ14" s="5">
        <v>33.949863516000001</v>
      </c>
      <c r="AK14" s="5">
        <v>3.9581816974000001</v>
      </c>
      <c r="AL14" s="5">
        <v>18.624134909999999</v>
      </c>
      <c r="AM14" s="5">
        <v>4.1587782679999998</v>
      </c>
      <c r="AN14" s="5">
        <v>1.1467233332</v>
      </c>
      <c r="AO14" s="5">
        <v>5.2211587915999997</v>
      </c>
      <c r="AP14" s="5">
        <v>0.81134770592000005</v>
      </c>
      <c r="AQ14" s="5">
        <v>5.1848236080000003</v>
      </c>
      <c r="AR14" s="5">
        <v>1.1095409562</v>
      </c>
      <c r="AS14" s="5">
        <v>3.0614745497999998</v>
      </c>
      <c r="AT14" s="5">
        <v>0.41253611949999996</v>
      </c>
      <c r="AU14" s="5">
        <v>2.8723621563999999</v>
      </c>
      <c r="AV14" s="5">
        <v>0.34584317240000001</v>
      </c>
      <c r="AW14" s="5">
        <v>40.714399999999998</v>
      </c>
      <c r="AX14" s="5">
        <v>9.7100000000000006E-2</v>
      </c>
      <c r="AY14" s="5">
        <v>9.3463999999999992</v>
      </c>
      <c r="AZ14" s="5">
        <v>0.13900000000000001</v>
      </c>
      <c r="BA14" s="5">
        <v>49.904699999999998</v>
      </c>
      <c r="BB14" s="5">
        <v>0.27029999999999998</v>
      </c>
      <c r="BC14" s="5">
        <v>0.34620000000000001</v>
      </c>
      <c r="BD14" s="5">
        <v>100.8267</v>
      </c>
      <c r="BS14" s="2"/>
      <c r="BT14" s="9"/>
    </row>
    <row r="15" spans="1:74" x14ac:dyDescent="0.25">
      <c r="A15" s="34" t="s">
        <v>93</v>
      </c>
      <c r="B15" s="1" t="s">
        <v>14</v>
      </c>
      <c r="C15" s="1" t="s">
        <v>19</v>
      </c>
      <c r="D15" s="1">
        <v>1</v>
      </c>
      <c r="E15" s="1" t="s">
        <v>34</v>
      </c>
      <c r="F15" s="4">
        <v>48.608600000000003</v>
      </c>
      <c r="G15" s="4">
        <v>2.2972999999999999</v>
      </c>
      <c r="H15" s="4">
        <v>17.0502</v>
      </c>
      <c r="I15" s="4">
        <v>10.0802</v>
      </c>
      <c r="J15" s="4">
        <v>0.18629999999999999</v>
      </c>
      <c r="K15" s="4">
        <v>5.9926000000000004</v>
      </c>
      <c r="L15" s="4">
        <v>12.2997</v>
      </c>
      <c r="M15" s="4">
        <v>3.9559000000000002</v>
      </c>
      <c r="N15" s="4">
        <v>1.04</v>
      </c>
      <c r="O15" s="4">
        <v>0.28589999999999999</v>
      </c>
      <c r="P15" s="4">
        <f t="shared" si="0"/>
        <v>101.79670000000002</v>
      </c>
      <c r="Q15" s="1"/>
      <c r="R15" s="9">
        <v>0.15397396932467561</v>
      </c>
      <c r="S15" s="3">
        <v>657.77423263828666</v>
      </c>
      <c r="T15" s="3">
        <v>879.95012726233972</v>
      </c>
      <c r="U15" s="14">
        <v>317.5</v>
      </c>
      <c r="V15" s="1"/>
      <c r="W15" s="15"/>
      <c r="X15" s="15"/>
      <c r="Y15" s="15"/>
      <c r="Z15" s="15"/>
      <c r="AA15" s="15"/>
      <c r="AB15" s="15"/>
      <c r="AC15" s="5">
        <v>24.192500220000003</v>
      </c>
      <c r="AD15" s="5">
        <v>445.25477599999999</v>
      </c>
      <c r="AE15" s="5">
        <v>28.099659488</v>
      </c>
      <c r="AF15" s="5">
        <v>126.8198374</v>
      </c>
      <c r="AG15" s="5">
        <v>25.654646908</v>
      </c>
      <c r="AH15" s="5">
        <v>313.51574828000003</v>
      </c>
      <c r="AI15" s="5">
        <v>20.043270124000003</v>
      </c>
      <c r="AJ15" s="5">
        <v>37.582225176000001</v>
      </c>
      <c r="AK15" s="5">
        <v>4.8303337992000008</v>
      </c>
      <c r="AL15" s="5">
        <v>19.113873692000002</v>
      </c>
      <c r="AM15" s="5">
        <v>3.8221914352000002</v>
      </c>
      <c r="AN15" s="5">
        <v>1.4251069348000001</v>
      </c>
      <c r="AO15" s="5">
        <v>4.7132842904000007</v>
      </c>
      <c r="AP15" s="5">
        <v>0.64409311516000001</v>
      </c>
      <c r="AQ15" s="5">
        <v>5.8700717532000004</v>
      </c>
      <c r="AR15" s="5">
        <v>1.1494961727999999</v>
      </c>
      <c r="AS15" s="5">
        <v>4.1567158203999997</v>
      </c>
      <c r="AT15" s="5">
        <v>0.50975838819999997</v>
      </c>
      <c r="AU15" s="5">
        <v>2.8136602024000004</v>
      </c>
      <c r="AV15" s="5">
        <v>0.39219362824000004</v>
      </c>
      <c r="AW15" s="5">
        <v>40.713200000000001</v>
      </c>
      <c r="AX15" s="5">
        <v>8.9499999999999996E-2</v>
      </c>
      <c r="AY15" s="5">
        <v>10.7814</v>
      </c>
      <c r="AZ15" s="5">
        <v>0.1608</v>
      </c>
      <c r="BA15" s="5">
        <v>48.714599999999997</v>
      </c>
      <c r="BB15" s="5">
        <v>0.27989999999999998</v>
      </c>
      <c r="BC15" s="5">
        <v>0.2621</v>
      </c>
      <c r="BD15" s="5">
        <v>101.03270000000001</v>
      </c>
      <c r="BS15" s="1"/>
      <c r="BT15" s="9"/>
    </row>
    <row r="16" spans="1:74" x14ac:dyDescent="0.25">
      <c r="A16" s="34" t="s">
        <v>93</v>
      </c>
      <c r="B16" s="1" t="s">
        <v>14</v>
      </c>
      <c r="C16" s="1" t="s">
        <v>20</v>
      </c>
      <c r="D16" s="1">
        <v>1</v>
      </c>
      <c r="E16" s="1" t="s">
        <v>34</v>
      </c>
      <c r="F16" s="4">
        <v>48.687199999999997</v>
      </c>
      <c r="G16" s="4">
        <v>2.0078999999999998</v>
      </c>
      <c r="H16" s="4">
        <v>17.407900000000001</v>
      </c>
      <c r="I16" s="4">
        <v>9.4909999999999997</v>
      </c>
      <c r="J16" s="4">
        <v>0.2041</v>
      </c>
      <c r="K16" s="4">
        <v>6.2449000000000003</v>
      </c>
      <c r="L16" s="4">
        <v>11.94</v>
      </c>
      <c r="M16" s="4">
        <v>3.9405999999999999</v>
      </c>
      <c r="N16" s="4">
        <v>1.2054</v>
      </c>
      <c r="O16" s="4">
        <v>0.3543</v>
      </c>
      <c r="P16" s="4">
        <f t="shared" si="0"/>
        <v>101.48329999999999</v>
      </c>
      <c r="Q16" s="2">
        <v>69.138580702777276</v>
      </c>
      <c r="R16" s="9">
        <v>0.20949001530718686</v>
      </c>
      <c r="S16" s="3">
        <v>684.10837666959537</v>
      </c>
      <c r="T16" s="3">
        <v>980.55548610617802</v>
      </c>
      <c r="U16" s="14">
        <v>618.5</v>
      </c>
      <c r="V16" s="1"/>
      <c r="W16" s="15">
        <v>139.87868362026049</v>
      </c>
      <c r="X16" s="15"/>
      <c r="Y16" s="15">
        <v>99.334963967121794</v>
      </c>
      <c r="Z16" s="15">
        <v>90</v>
      </c>
      <c r="AA16" s="15"/>
      <c r="AB16" s="15"/>
      <c r="AC16" s="5">
        <v>28.829638607999996</v>
      </c>
      <c r="AD16" s="5">
        <v>476.88138655999995</v>
      </c>
      <c r="AE16" s="5">
        <v>28.323291727999997</v>
      </c>
      <c r="AF16" s="5">
        <v>134.33772224000001</v>
      </c>
      <c r="AG16" s="5">
        <v>26.923047856</v>
      </c>
      <c r="AH16" s="5">
        <v>357.23746127999999</v>
      </c>
      <c r="AI16" s="5">
        <v>21.971559616</v>
      </c>
      <c r="AJ16" s="5">
        <v>41.243900863999997</v>
      </c>
      <c r="AK16" s="5">
        <v>4.6651101295999995</v>
      </c>
      <c r="AL16" s="5">
        <v>19.508961039999999</v>
      </c>
      <c r="AM16" s="5">
        <v>4.6910117199999997</v>
      </c>
      <c r="AN16" s="5">
        <v>1.3018957279999999</v>
      </c>
      <c r="AO16" s="5">
        <v>4.8178905631999998</v>
      </c>
      <c r="AP16" s="5">
        <v>0.72391050191999995</v>
      </c>
      <c r="AQ16" s="5">
        <v>5.2664944239999993</v>
      </c>
      <c r="AR16" s="5">
        <v>1.1561262511999999</v>
      </c>
      <c r="AS16" s="5">
        <v>3.2198792848000002</v>
      </c>
      <c r="AT16" s="5">
        <v>0.38945865023999998</v>
      </c>
      <c r="AU16" s="5">
        <v>2.6052520719999999</v>
      </c>
      <c r="AV16" s="5">
        <v>0.42988850111999993</v>
      </c>
      <c r="AW16" s="5">
        <v>39.331740000000003</v>
      </c>
      <c r="AX16" s="5">
        <v>4.3520000000000003E-2</v>
      </c>
      <c r="AY16" s="5">
        <v>20.978259999999999</v>
      </c>
      <c r="AZ16" s="5">
        <v>0.28854000000000002</v>
      </c>
      <c r="BA16" s="5">
        <v>40.724499999999999</v>
      </c>
      <c r="BB16" s="5">
        <v>0.15128</v>
      </c>
      <c r="BC16" s="5">
        <v>0.13966000000000001</v>
      </c>
      <c r="BD16" s="5">
        <v>101.68658000000001</v>
      </c>
      <c r="BS16" s="2"/>
      <c r="BT16" s="9"/>
    </row>
    <row r="17" spans="1:72" x14ac:dyDescent="0.25">
      <c r="A17" s="34" t="s">
        <v>93</v>
      </c>
      <c r="B17" s="1" t="s">
        <v>14</v>
      </c>
      <c r="C17" s="1" t="s">
        <v>21</v>
      </c>
      <c r="D17" s="1">
        <v>1</v>
      </c>
      <c r="E17" s="1" t="s">
        <v>34</v>
      </c>
      <c r="F17" s="4">
        <v>47.691600000000001</v>
      </c>
      <c r="G17" s="4">
        <v>2.1259999999999999</v>
      </c>
      <c r="H17" s="4">
        <v>17.0657</v>
      </c>
      <c r="I17" s="4">
        <v>10.0703</v>
      </c>
      <c r="J17" s="4">
        <v>0.1167</v>
      </c>
      <c r="K17" s="4">
        <v>6.0148000000000001</v>
      </c>
      <c r="L17" s="4">
        <v>11.974299999999999</v>
      </c>
      <c r="M17" s="4">
        <v>4.3648999999999996</v>
      </c>
      <c r="N17" s="4">
        <v>1.2338</v>
      </c>
      <c r="O17" s="4">
        <v>0.39269999999999999</v>
      </c>
      <c r="P17" s="4">
        <f t="shared" si="0"/>
        <v>101.0508</v>
      </c>
      <c r="Q17" s="2">
        <v>1352.2753869617407</v>
      </c>
      <c r="R17" s="9">
        <v>0.32124756179733016</v>
      </c>
      <c r="S17" s="3">
        <v>691.90611400972864</v>
      </c>
      <c r="T17" s="3">
        <v>1029.8240531836559</v>
      </c>
      <c r="U17" s="14">
        <v>875.5</v>
      </c>
      <c r="V17" s="1"/>
      <c r="W17" s="15">
        <v>1670.0184737619691</v>
      </c>
      <c r="X17" s="15">
        <v>1773.7636176827359</v>
      </c>
      <c r="Y17" s="15">
        <v>1359.617692179321</v>
      </c>
      <c r="Z17" s="15">
        <v>1430</v>
      </c>
      <c r="AA17" s="15"/>
      <c r="AB17" s="15"/>
      <c r="AC17" s="5">
        <v>26.584251672000001</v>
      </c>
      <c r="AD17" s="5">
        <v>487.11246408</v>
      </c>
      <c r="AE17" s="5">
        <v>28.256319168000001</v>
      </c>
      <c r="AF17" s="5">
        <v>136.16905631999998</v>
      </c>
      <c r="AG17" s="5">
        <v>28.064598935999999</v>
      </c>
      <c r="AH17" s="5">
        <v>360.51988104000003</v>
      </c>
      <c r="AI17" s="5">
        <v>21.741646608</v>
      </c>
      <c r="AJ17" s="5">
        <v>41.199819408000003</v>
      </c>
      <c r="AK17" s="5">
        <v>5.0373775584000002</v>
      </c>
      <c r="AL17" s="5">
        <v>18.728491320000003</v>
      </c>
      <c r="AM17" s="5">
        <v>4.8512849351999998</v>
      </c>
      <c r="AN17" s="5">
        <v>1.1417369040000001</v>
      </c>
      <c r="AO17" s="5">
        <v>6.078771336</v>
      </c>
      <c r="AP17" s="5">
        <v>0.93242800991999997</v>
      </c>
      <c r="AQ17" s="5">
        <v>4.8183777312</v>
      </c>
      <c r="AR17" s="5">
        <v>1.1051097552</v>
      </c>
      <c r="AS17" s="5">
        <v>3.4733792280000002</v>
      </c>
      <c r="AT17" s="5">
        <v>0.48999303672</v>
      </c>
      <c r="AU17" s="5">
        <v>3.3037878984</v>
      </c>
      <c r="AV17" s="5">
        <v>0.45066654336</v>
      </c>
      <c r="AW17" s="5">
        <v>41.00365</v>
      </c>
      <c r="AX17" s="5">
        <v>9.5399999999999999E-2</v>
      </c>
      <c r="AY17" s="5">
        <v>9.7776999999999994</v>
      </c>
      <c r="AZ17" s="5">
        <v>0.152</v>
      </c>
      <c r="BA17" s="5">
        <v>49.35295</v>
      </c>
      <c r="BB17" s="5">
        <v>0.28739999999999999</v>
      </c>
      <c r="BC17" s="5">
        <v>0.28029999999999999</v>
      </c>
      <c r="BD17" s="5">
        <v>100.98564999999999</v>
      </c>
      <c r="BS17" s="2"/>
      <c r="BT17" s="9"/>
    </row>
    <row r="18" spans="1:72" x14ac:dyDescent="0.25">
      <c r="A18" s="34" t="s">
        <v>93</v>
      </c>
      <c r="B18" s="1" t="s">
        <v>14</v>
      </c>
      <c r="C18" s="1" t="s">
        <v>22</v>
      </c>
      <c r="D18" s="1">
        <v>1</v>
      </c>
      <c r="E18" s="1" t="s">
        <v>34</v>
      </c>
      <c r="F18" s="4">
        <v>48.500799999999998</v>
      </c>
      <c r="G18" s="4">
        <v>2.202</v>
      </c>
      <c r="H18" s="4">
        <v>16.792999999999999</v>
      </c>
      <c r="I18" s="4">
        <v>9.3963999999999999</v>
      </c>
      <c r="J18" s="4">
        <v>0.1658</v>
      </c>
      <c r="K18" s="4">
        <v>5.8254000000000001</v>
      </c>
      <c r="L18" s="4">
        <v>11.8522</v>
      </c>
      <c r="M18" s="4">
        <v>3.7743000000000002</v>
      </c>
      <c r="N18" s="4">
        <v>1.0853999999999999</v>
      </c>
      <c r="O18" s="4">
        <v>0.30620000000000003</v>
      </c>
      <c r="P18" s="4">
        <f t="shared" si="0"/>
        <v>99.901500000000013</v>
      </c>
      <c r="Q18" s="2">
        <v>23.081789370019706</v>
      </c>
      <c r="R18" s="9">
        <v>0.19015745917228247</v>
      </c>
      <c r="S18" s="3">
        <v>662.52978347747649</v>
      </c>
      <c r="T18" s="3">
        <v>849.33400005419094</v>
      </c>
      <c r="U18" s="14">
        <v>230</v>
      </c>
      <c r="V18" s="1"/>
      <c r="W18" s="15">
        <v>55.651759379763547</v>
      </c>
      <c r="X18" s="15">
        <v>43.999914440896028</v>
      </c>
      <c r="Y18" s="15">
        <v>39.687606598791803</v>
      </c>
      <c r="Z18" s="15">
        <v>30</v>
      </c>
      <c r="AA18" s="15"/>
      <c r="AB18" s="15"/>
      <c r="AC18" s="5">
        <v>28.925877119999999</v>
      </c>
      <c r="AD18" s="5">
        <v>450.90223743999996</v>
      </c>
      <c r="AE18" s="5">
        <v>27.284610048000001</v>
      </c>
      <c r="AF18" s="5">
        <v>132.3586832</v>
      </c>
      <c r="AG18" s="5">
        <v>27.071206528000001</v>
      </c>
      <c r="AH18" s="5">
        <v>350.79658624000001</v>
      </c>
      <c r="AI18" s="5">
        <v>20.929065216000001</v>
      </c>
      <c r="AJ18" s="5">
        <v>38.309811904</v>
      </c>
      <c r="AK18" s="5">
        <v>4.6408475488000001</v>
      </c>
      <c r="AL18" s="5">
        <v>19.637003904</v>
      </c>
      <c r="AM18" s="5">
        <v>4.0924005023999994</v>
      </c>
      <c r="AN18" s="5">
        <v>1.0507213311999999</v>
      </c>
      <c r="AO18" s="5">
        <v>5.7470537951999994</v>
      </c>
      <c r="AP18" s="5">
        <v>0.79883727648000002</v>
      </c>
      <c r="AQ18" s="5">
        <v>5.5760399744000004</v>
      </c>
      <c r="AR18" s="5">
        <v>1.2195041152000001</v>
      </c>
      <c r="AS18" s="5">
        <v>3.29562936</v>
      </c>
      <c r="AT18" s="5">
        <v>0.48724873696000004</v>
      </c>
      <c r="AU18" s="5">
        <v>3.0183017856000003</v>
      </c>
      <c r="AV18" s="5">
        <v>0.40820213312000003</v>
      </c>
      <c r="AW18" s="5">
        <v>39.906033333333333</v>
      </c>
      <c r="AX18" s="5">
        <v>2.513333333333333E-2</v>
      </c>
      <c r="AY18" s="5">
        <v>15.641366666666668</v>
      </c>
      <c r="AZ18" s="5">
        <v>0.21179999999999999</v>
      </c>
      <c r="BA18" s="5">
        <v>44.740966666666672</v>
      </c>
      <c r="BB18" s="5">
        <v>0.1057</v>
      </c>
      <c r="BC18" s="5">
        <v>0.2087</v>
      </c>
      <c r="BD18" s="5">
        <v>100.85663333333333</v>
      </c>
      <c r="BS18" s="2"/>
      <c r="BT18" s="9"/>
    </row>
    <row r="19" spans="1:72" x14ac:dyDescent="0.25">
      <c r="A19" s="34" t="s">
        <v>93</v>
      </c>
      <c r="B19" s="1" t="s">
        <v>14</v>
      </c>
      <c r="C19" s="1" t="s">
        <v>23</v>
      </c>
      <c r="D19" s="1">
        <v>1</v>
      </c>
      <c r="E19" s="1" t="s">
        <v>34</v>
      </c>
      <c r="F19" s="4">
        <v>48.453899999999997</v>
      </c>
      <c r="G19" s="4">
        <v>2.2608999999999999</v>
      </c>
      <c r="H19" s="4">
        <v>17.022099999999998</v>
      </c>
      <c r="I19" s="4">
        <v>9.5024999999999995</v>
      </c>
      <c r="J19" s="4">
        <v>5.3400000000000003E-2</v>
      </c>
      <c r="K19" s="4">
        <v>6.1403999999999996</v>
      </c>
      <c r="L19" s="4">
        <v>11.8391</v>
      </c>
      <c r="M19" s="4">
        <v>4.0867000000000004</v>
      </c>
      <c r="N19" s="4">
        <v>1.2355</v>
      </c>
      <c r="O19" s="4">
        <v>0.32119999999999999</v>
      </c>
      <c r="P19" s="4">
        <f t="shared" si="0"/>
        <v>100.91569999999999</v>
      </c>
      <c r="Q19" s="2">
        <v>12.606895681654624</v>
      </c>
      <c r="R19" s="9">
        <v>9.4110343068935315E-2</v>
      </c>
      <c r="S19" s="3">
        <v>612.37064324683649</v>
      </c>
      <c r="T19" s="3">
        <v>818.14122172352018</v>
      </c>
      <c r="U19" s="14">
        <v>193</v>
      </c>
      <c r="V19" s="1"/>
      <c r="W19" s="15">
        <v>30.97968991510103</v>
      </c>
      <c r="X19" s="15">
        <v>22.79988009668044</v>
      </c>
      <c r="Y19" s="15">
        <v>17.927096732546751</v>
      </c>
      <c r="Z19" s="15">
        <v>10</v>
      </c>
      <c r="AA19" s="15"/>
      <c r="AB19" s="15"/>
      <c r="AC19" s="5">
        <v>25.184399064000001</v>
      </c>
      <c r="AD19" s="5">
        <v>444.26411832000002</v>
      </c>
      <c r="AE19" s="5">
        <v>28.689554189999999</v>
      </c>
      <c r="AF19" s="5">
        <v>134.26575690000001</v>
      </c>
      <c r="AG19" s="5">
        <v>27.511155341999999</v>
      </c>
      <c r="AH19" s="5">
        <v>347.02683180000002</v>
      </c>
      <c r="AI19" s="5">
        <v>21.134622102000002</v>
      </c>
      <c r="AJ19" s="5">
        <v>39.773868354000001</v>
      </c>
      <c r="AK19" s="5">
        <v>4.9374524099999997</v>
      </c>
      <c r="AL19" s="5">
        <v>19.751747796</v>
      </c>
      <c r="AM19" s="5">
        <v>4.7258057747999995</v>
      </c>
      <c r="AN19" s="5">
        <v>1.4761965174</v>
      </c>
      <c r="AO19" s="5">
        <v>4.7088469098000001</v>
      </c>
      <c r="AP19" s="5">
        <v>0.91332694266000003</v>
      </c>
      <c r="AQ19" s="5">
        <v>5.3054113266000007</v>
      </c>
      <c r="AR19" s="5">
        <v>1.1910937698000001</v>
      </c>
      <c r="AS19" s="5">
        <v>2.9982304242</v>
      </c>
      <c r="AT19" s="5">
        <v>0.49395843815999996</v>
      </c>
      <c r="AU19" s="5">
        <v>2.4620395668000001</v>
      </c>
      <c r="AV19" s="5">
        <v>0.46477949957999998</v>
      </c>
      <c r="AW19" s="5">
        <v>39.906033333333333</v>
      </c>
      <c r="AX19" s="5">
        <v>2.513333333333333E-2</v>
      </c>
      <c r="AY19" s="5">
        <v>15.641366666666668</v>
      </c>
      <c r="AZ19" s="5">
        <v>0.21179999999999999</v>
      </c>
      <c r="BA19" s="5">
        <v>44.740966666666672</v>
      </c>
      <c r="BB19" s="5">
        <v>0.1057</v>
      </c>
      <c r="BC19" s="5">
        <v>0.2087</v>
      </c>
      <c r="BD19" s="5">
        <v>100.85663333333333</v>
      </c>
      <c r="BS19" s="2"/>
      <c r="BT19" s="9"/>
    </row>
    <row r="20" spans="1:72" x14ac:dyDescent="0.25">
      <c r="A20" s="34" t="s">
        <v>93</v>
      </c>
      <c r="B20" s="1" t="s">
        <v>14</v>
      </c>
      <c r="C20" s="1" t="s">
        <v>24</v>
      </c>
      <c r="D20" s="1">
        <v>1</v>
      </c>
      <c r="E20" s="1" t="s">
        <v>34</v>
      </c>
      <c r="F20" s="4">
        <v>48.369100000000003</v>
      </c>
      <c r="G20" s="4">
        <v>2.2267999999999999</v>
      </c>
      <c r="H20" s="4">
        <v>17.340199999999999</v>
      </c>
      <c r="I20" s="4">
        <v>10.055199999999999</v>
      </c>
      <c r="J20" s="4">
        <v>0.1118</v>
      </c>
      <c r="K20" s="4">
        <v>5.9057000000000004</v>
      </c>
      <c r="L20" s="4">
        <v>12.584099999999999</v>
      </c>
      <c r="M20" s="4">
        <v>3.9198</v>
      </c>
      <c r="N20" s="4">
        <v>0.96660000000000001</v>
      </c>
      <c r="O20" s="4">
        <v>0.32700000000000001</v>
      </c>
      <c r="P20" s="4">
        <f t="shared" si="0"/>
        <v>101.80629999999998</v>
      </c>
      <c r="Q20" s="2">
        <v>119.27844825158706</v>
      </c>
      <c r="R20" s="9">
        <v>0.20661694161152164</v>
      </c>
      <c r="S20" s="3">
        <v>654.91711358635848</v>
      </c>
      <c r="T20" s="3">
        <v>879.66642723477162</v>
      </c>
      <c r="U20" s="14">
        <v>675</v>
      </c>
      <c r="V20" s="1"/>
      <c r="W20" s="15">
        <v>214.40518396791771</v>
      </c>
      <c r="X20" s="15">
        <v>206.20951088830941</v>
      </c>
      <c r="Y20" s="15">
        <v>166.09812242986769</v>
      </c>
      <c r="Z20" s="15">
        <v>160</v>
      </c>
      <c r="AA20" s="15"/>
      <c r="AB20" s="15"/>
      <c r="AC20" s="5">
        <v>23.037234948000002</v>
      </c>
      <c r="AD20" s="5">
        <v>466.00725704000007</v>
      </c>
      <c r="AE20" s="5">
        <v>28.040534652000002</v>
      </c>
      <c r="AF20" s="5">
        <v>126.77541110000003</v>
      </c>
      <c r="AG20" s="5">
        <v>26.024510564000003</v>
      </c>
      <c r="AH20" s="5">
        <v>303.99011968000002</v>
      </c>
      <c r="AI20" s="5">
        <v>19.701701812</v>
      </c>
      <c r="AJ20" s="5">
        <v>38.596607036000009</v>
      </c>
      <c r="AK20" s="5">
        <v>4.3573787425999999</v>
      </c>
      <c r="AL20" s="5">
        <v>20.963167940000002</v>
      </c>
      <c r="AM20" s="5">
        <v>5.3036718150000004</v>
      </c>
      <c r="AN20" s="5">
        <v>1.4008658742</v>
      </c>
      <c r="AO20" s="5">
        <v>4.7224687094000011</v>
      </c>
      <c r="AP20" s="5">
        <v>0.84560795384000009</v>
      </c>
      <c r="AQ20" s="5">
        <v>4.6408216686000001</v>
      </c>
      <c r="AR20" s="5">
        <v>1.0783407154000002</v>
      </c>
      <c r="AS20" s="5">
        <v>3.4726111654000005</v>
      </c>
      <c r="AT20" s="5">
        <v>0.39667498910000004</v>
      </c>
      <c r="AU20" s="5">
        <v>2.5524374070000002</v>
      </c>
      <c r="AV20" s="5">
        <v>0.40155059438000007</v>
      </c>
      <c r="AW20" s="5">
        <v>40.561700000000002</v>
      </c>
      <c r="AX20" s="5">
        <v>9.7700000000000009E-2</v>
      </c>
      <c r="AY20" s="5">
        <v>10.4643</v>
      </c>
      <c r="AZ20" s="5">
        <v>0.16575000000000001</v>
      </c>
      <c r="BA20" s="5">
        <v>49.003450000000001</v>
      </c>
      <c r="BB20" s="5">
        <v>0.26970000000000005</v>
      </c>
      <c r="BC20" s="5">
        <v>0.28334999999999999</v>
      </c>
      <c r="BD20" s="5">
        <v>100.88245000000001</v>
      </c>
      <c r="BS20" s="2"/>
      <c r="BT20" s="9"/>
    </row>
    <row r="21" spans="1:72" x14ac:dyDescent="0.25">
      <c r="A21" s="34" t="s">
        <v>93</v>
      </c>
      <c r="B21" s="1" t="s">
        <v>14</v>
      </c>
      <c r="C21" s="1" t="s">
        <v>28</v>
      </c>
      <c r="D21" s="1">
        <v>1</v>
      </c>
      <c r="E21" s="1" t="s">
        <v>34</v>
      </c>
      <c r="F21" s="4">
        <v>48.199399999999997</v>
      </c>
      <c r="G21" s="4">
        <v>2.1791</v>
      </c>
      <c r="H21" s="4">
        <v>17.259</v>
      </c>
      <c r="I21" s="4">
        <v>9.9701000000000004</v>
      </c>
      <c r="J21" s="4">
        <v>0.15620000000000001</v>
      </c>
      <c r="K21" s="4">
        <v>6.0057999999999998</v>
      </c>
      <c r="L21" s="4">
        <v>12.5306</v>
      </c>
      <c r="M21" s="4">
        <v>3.8325999999999998</v>
      </c>
      <c r="N21" s="4">
        <v>0.9849</v>
      </c>
      <c r="O21" s="4">
        <v>0.32400000000000001</v>
      </c>
      <c r="P21" s="4">
        <f t="shared" si="0"/>
        <v>101.44169999999998</v>
      </c>
      <c r="Q21" s="2">
        <v>1077.1064370541119</v>
      </c>
      <c r="R21" s="9">
        <v>0.13195236382670897</v>
      </c>
      <c r="S21" s="3">
        <v>662.29361289980693</v>
      </c>
      <c r="T21" s="3">
        <v>952.24199066342408</v>
      </c>
      <c r="U21" s="14">
        <v>321.5</v>
      </c>
      <c r="V21" s="1"/>
      <c r="W21" s="15">
        <v>1455.8671055609259</v>
      </c>
      <c r="X21" s="15">
        <v>1643.7156659128809</v>
      </c>
      <c r="Y21" s="15">
        <v>1330.3849968014249</v>
      </c>
      <c r="Z21" s="15">
        <v>1420</v>
      </c>
      <c r="AA21" s="15"/>
      <c r="AB21" s="15"/>
      <c r="AC21" s="5">
        <v>26.957924419999998</v>
      </c>
      <c r="AD21" s="5">
        <v>475.65095895999997</v>
      </c>
      <c r="AE21" s="5">
        <v>28.937955771999999</v>
      </c>
      <c r="AF21" s="5">
        <v>134.84264143999999</v>
      </c>
      <c r="AG21" s="5">
        <v>28.800105488</v>
      </c>
      <c r="AH21" s="5">
        <v>337.14516312000001</v>
      </c>
      <c r="AI21" s="5">
        <v>20.850096451999999</v>
      </c>
      <c r="AJ21" s="5">
        <v>40.776692399999995</v>
      </c>
      <c r="AK21" s="5">
        <v>4.957501087599999</v>
      </c>
      <c r="AL21" s="5">
        <v>21.976034435999999</v>
      </c>
      <c r="AM21" s="5">
        <v>5.1951241295999999</v>
      </c>
      <c r="AN21" s="5">
        <v>1.3638502224</v>
      </c>
      <c r="AO21" s="5">
        <v>5.1715064235999995</v>
      </c>
      <c r="AP21" s="5">
        <v>0.72134258052</v>
      </c>
      <c r="AQ21" s="5">
        <v>5.6733585764000001</v>
      </c>
      <c r="AR21" s="5">
        <v>1.0030295139999998</v>
      </c>
      <c r="AS21" s="5">
        <v>2.8865656672000002</v>
      </c>
      <c r="AT21" s="5">
        <v>0.52344548400000002</v>
      </c>
      <c r="AU21" s="5">
        <v>2.6076839387999997</v>
      </c>
      <c r="AV21" s="5">
        <v>0.48994690099999993</v>
      </c>
      <c r="AW21" s="5">
        <v>39.653850000000006</v>
      </c>
      <c r="AX21" s="5">
        <v>8.829999999999999E-2</v>
      </c>
      <c r="AY21" s="5">
        <v>12.259399999999999</v>
      </c>
      <c r="AZ21" s="5">
        <v>0.18609999999999999</v>
      </c>
      <c r="BA21" s="5">
        <v>47.66245</v>
      </c>
      <c r="BB21" s="5">
        <v>0.27459999999999996</v>
      </c>
      <c r="BC21" s="5">
        <v>0.17125000000000001</v>
      </c>
      <c r="BD21" s="5">
        <v>100.32495</v>
      </c>
      <c r="BS21" s="2"/>
      <c r="BT21" s="9"/>
    </row>
    <row r="22" spans="1:72" x14ac:dyDescent="0.25">
      <c r="A22" s="34" t="s">
        <v>93</v>
      </c>
      <c r="B22" s="1" t="s">
        <v>14</v>
      </c>
      <c r="C22" s="1" t="s">
        <v>29</v>
      </c>
      <c r="D22" s="1">
        <v>1</v>
      </c>
      <c r="E22" s="1" t="s">
        <v>34</v>
      </c>
      <c r="F22" s="4">
        <v>47.6404</v>
      </c>
      <c r="G22" s="4">
        <v>2.2122000000000002</v>
      </c>
      <c r="H22" s="4">
        <v>17.018000000000001</v>
      </c>
      <c r="I22" s="4">
        <v>10.157299999999999</v>
      </c>
      <c r="J22" s="4">
        <v>0.24610000000000001</v>
      </c>
      <c r="K22" s="4">
        <v>5.7765000000000004</v>
      </c>
      <c r="L22" s="4">
        <v>12.9282</v>
      </c>
      <c r="M22" s="4">
        <v>3.9068999999999998</v>
      </c>
      <c r="N22" s="4">
        <v>0.97689999999999999</v>
      </c>
      <c r="O22" s="4">
        <v>0.36159999999999998</v>
      </c>
      <c r="P22" s="4">
        <f t="shared" si="0"/>
        <v>101.22409999999998</v>
      </c>
      <c r="Q22" s="2">
        <v>618.01199796151695</v>
      </c>
      <c r="R22" s="9">
        <v>0.17950557094006314</v>
      </c>
      <c r="S22" s="3">
        <v>661.41173878167479</v>
      </c>
      <c r="T22" s="3">
        <v>861.58034885741336</v>
      </c>
      <c r="U22" s="14">
        <v>702.50000000000011</v>
      </c>
      <c r="V22" s="1"/>
      <c r="W22" s="15">
        <v>840.35798363364177</v>
      </c>
      <c r="X22" s="15">
        <v>827.86419068025668</v>
      </c>
      <c r="Y22" s="15">
        <v>745.22036602434298</v>
      </c>
      <c r="Z22" s="15">
        <v>770</v>
      </c>
      <c r="AA22" s="15"/>
      <c r="AB22" s="15"/>
      <c r="AC22" s="5">
        <v>23.372380240000002</v>
      </c>
      <c r="AD22" s="5">
        <v>453.22218136000004</v>
      </c>
      <c r="AE22" s="5">
        <v>26.804394655999999</v>
      </c>
      <c r="AF22" s="5">
        <v>122.35960335999998</v>
      </c>
      <c r="AG22" s="5">
        <v>26.457572544000001</v>
      </c>
      <c r="AH22" s="5">
        <v>316.53234567999999</v>
      </c>
      <c r="AI22" s="5">
        <v>19.627844800000002</v>
      </c>
      <c r="AJ22" s="5">
        <v>38.190450255999998</v>
      </c>
      <c r="AK22" s="5">
        <v>4.7581325903999998</v>
      </c>
      <c r="AL22" s="5">
        <v>17.222004599999998</v>
      </c>
      <c r="AM22" s="5">
        <v>4.3432799871999999</v>
      </c>
      <c r="AN22" s="5">
        <v>1.2149254807999998</v>
      </c>
      <c r="AO22" s="5">
        <v>4.3036431743999994</v>
      </c>
      <c r="AP22" s="5">
        <v>0.95280799999999999</v>
      </c>
      <c r="AQ22" s="5">
        <v>5.4537777112000008</v>
      </c>
      <c r="AR22" s="5">
        <v>1.2196895208</v>
      </c>
      <c r="AS22" s="5">
        <v>3.2552685320000001</v>
      </c>
      <c r="AT22" s="5">
        <v>0.39197568311999997</v>
      </c>
      <c r="AU22" s="5">
        <v>2.8209786455999999</v>
      </c>
      <c r="AV22" s="5">
        <v>0.32630815576</v>
      </c>
      <c r="AW22" s="5">
        <v>40.947299999999998</v>
      </c>
      <c r="AX22" s="5">
        <v>5.3999999999999999E-2</v>
      </c>
      <c r="AY22" s="5">
        <v>9.7026499999999984</v>
      </c>
      <c r="AZ22" s="5">
        <v>0.14810000000000001</v>
      </c>
      <c r="BA22" s="5">
        <v>49.457049999999995</v>
      </c>
      <c r="BB22" s="5">
        <v>0.17315</v>
      </c>
      <c r="BC22" s="5">
        <v>0.32984999999999998</v>
      </c>
      <c r="BD22" s="5">
        <v>100.815</v>
      </c>
      <c r="BS22" s="2"/>
      <c r="BT22" s="9"/>
    </row>
    <row r="23" spans="1:72" x14ac:dyDescent="0.25">
      <c r="A23" s="34" t="s">
        <v>93</v>
      </c>
      <c r="B23" s="1" t="s">
        <v>14</v>
      </c>
      <c r="C23" s="1" t="s">
        <v>30</v>
      </c>
      <c r="D23" s="1">
        <v>1</v>
      </c>
      <c r="E23" s="1" t="s">
        <v>34</v>
      </c>
      <c r="F23" s="4">
        <v>48.108600000000003</v>
      </c>
      <c r="G23" s="4">
        <v>2.2509999999999999</v>
      </c>
      <c r="H23" s="4">
        <v>17.1143</v>
      </c>
      <c r="I23" s="4">
        <v>9.8939000000000004</v>
      </c>
      <c r="J23" s="4">
        <v>0.1822</v>
      </c>
      <c r="K23" s="4">
        <v>6.4406999999999996</v>
      </c>
      <c r="L23" s="4">
        <v>11.9086</v>
      </c>
      <c r="M23" s="4">
        <v>3.8475999999999999</v>
      </c>
      <c r="N23" s="4">
        <v>0.98050000000000004</v>
      </c>
      <c r="O23" s="4">
        <v>0.30380000000000001</v>
      </c>
      <c r="P23" s="4">
        <f t="shared" si="0"/>
        <v>101.03120000000001</v>
      </c>
      <c r="Q23" s="2">
        <v>62.342452892447476</v>
      </c>
      <c r="R23" s="9">
        <v>0.1275925734138991</v>
      </c>
      <c r="S23" s="3">
        <v>588.08186544300577</v>
      </c>
      <c r="T23" s="3">
        <v>752.18914255699065</v>
      </c>
      <c r="U23" s="14">
        <v>115.99999999999999</v>
      </c>
      <c r="V23" s="1"/>
      <c r="W23" s="15">
        <v>125.5353539103091</v>
      </c>
      <c r="X23" s="15">
        <v>98.53535861024595</v>
      </c>
      <c r="Y23" s="15">
        <v>89.422410294503223</v>
      </c>
      <c r="Z23" s="15">
        <v>80</v>
      </c>
      <c r="AA23" s="15"/>
      <c r="AB23" s="15"/>
      <c r="AC23" s="5">
        <v>24.146668512000002</v>
      </c>
      <c r="AD23" s="5">
        <v>455.25168179999997</v>
      </c>
      <c r="AE23" s="5">
        <v>28.564000164000003</v>
      </c>
      <c r="AF23" s="5">
        <v>128.52693576000001</v>
      </c>
      <c r="AG23" s="5">
        <v>26.451070452</v>
      </c>
      <c r="AH23" s="5">
        <v>318.66174468000003</v>
      </c>
      <c r="AI23" s="5">
        <v>19.915998228000003</v>
      </c>
      <c r="AJ23" s="5">
        <v>38.268466956000005</v>
      </c>
      <c r="AK23" s="5">
        <v>4.3782674687999998</v>
      </c>
      <c r="AL23" s="5">
        <v>18.657477252</v>
      </c>
      <c r="AM23" s="5">
        <v>4.2715625939999997</v>
      </c>
      <c r="AN23" s="5">
        <v>1.0466507016000002</v>
      </c>
      <c r="AO23" s="5">
        <v>5.1874541208</v>
      </c>
      <c r="AP23" s="5">
        <v>0.79591830011999998</v>
      </c>
      <c r="AQ23" s="5">
        <v>5.2204566204000002</v>
      </c>
      <c r="AR23" s="5">
        <v>1.2058901676</v>
      </c>
      <c r="AS23" s="5">
        <v>3.0194881703999998</v>
      </c>
      <c r="AT23" s="5">
        <v>0.43857724104000001</v>
      </c>
      <c r="AU23" s="5">
        <v>2.9230785359999998</v>
      </c>
      <c r="AV23" s="5">
        <v>0.36779986871999998</v>
      </c>
      <c r="AW23" s="5">
        <v>39.854300000000002</v>
      </c>
      <c r="AX23" s="5">
        <v>1.5599999999999999E-2</v>
      </c>
      <c r="AY23" s="5">
        <v>15.321300000000001</v>
      </c>
      <c r="AZ23" s="5">
        <v>0.25369999999999998</v>
      </c>
      <c r="BA23" s="5">
        <v>45.563099999999999</v>
      </c>
      <c r="BB23" s="5">
        <v>7.85E-2</v>
      </c>
      <c r="BC23" s="5">
        <v>0.2036</v>
      </c>
      <c r="BD23" s="5">
        <v>101.3043</v>
      </c>
      <c r="BS23" s="2"/>
      <c r="BT23" s="9"/>
    </row>
    <row r="24" spans="1:72" x14ac:dyDescent="0.25">
      <c r="A24" s="34" t="s">
        <v>93</v>
      </c>
      <c r="B24" s="1" t="s">
        <v>14</v>
      </c>
      <c r="C24" s="1" t="s">
        <v>88</v>
      </c>
      <c r="D24" s="1">
        <v>1</v>
      </c>
      <c r="E24" s="1" t="s">
        <v>34</v>
      </c>
      <c r="F24" s="4">
        <v>49.697099999999999</v>
      </c>
      <c r="G24" s="4">
        <v>2.0857000000000001</v>
      </c>
      <c r="H24" s="4">
        <v>17.214500000000001</v>
      </c>
      <c r="I24" s="4">
        <v>8.4618000000000002</v>
      </c>
      <c r="J24" s="4">
        <v>0.18740000000000001</v>
      </c>
      <c r="K24" s="4">
        <v>6.4592000000000001</v>
      </c>
      <c r="L24" s="4">
        <v>11.7599</v>
      </c>
      <c r="M24" s="4">
        <v>3.4014000000000002</v>
      </c>
      <c r="N24" s="4">
        <v>0.9839</v>
      </c>
      <c r="O24" s="4">
        <v>0.40789999999999998</v>
      </c>
      <c r="P24" s="4">
        <f t="shared" si="0"/>
        <v>100.65879999999999</v>
      </c>
      <c r="Q24" s="2">
        <v>5.5118283182408359</v>
      </c>
      <c r="R24" s="9">
        <v>6.1061860118081297E-2</v>
      </c>
      <c r="S24" s="3">
        <v>532.88128658304367</v>
      </c>
      <c r="T24" s="3">
        <v>706.35116565153294</v>
      </c>
      <c r="U24" s="14">
        <v>109.5</v>
      </c>
      <c r="V24" s="1"/>
      <c r="W24" s="15">
        <v>17.817874058326218</v>
      </c>
      <c r="X24" s="15">
        <v>12.145578193231421</v>
      </c>
      <c r="Y24" s="15">
        <v>10.32777754713829</v>
      </c>
      <c r="Z24" s="15">
        <v>0</v>
      </c>
      <c r="AA24" s="15"/>
      <c r="AB24" s="15"/>
      <c r="AC24" s="5">
        <v>24.653737367999998</v>
      </c>
      <c r="AD24" s="5">
        <v>439.78951674000001</v>
      </c>
      <c r="AE24" s="5">
        <v>26.519366502</v>
      </c>
      <c r="AF24" s="5">
        <v>133.30750104000001</v>
      </c>
      <c r="AG24" s="5">
        <v>27.423853722</v>
      </c>
      <c r="AH24" s="5">
        <v>345.49423920000004</v>
      </c>
      <c r="AI24" s="5">
        <v>20.687908788000001</v>
      </c>
      <c r="AJ24" s="5">
        <v>39.950504748</v>
      </c>
      <c r="AK24" s="5">
        <v>4.5842592923999996</v>
      </c>
      <c r="AL24" s="5">
        <v>20.05277985</v>
      </c>
      <c r="AM24" s="5">
        <v>5.5258205489999996</v>
      </c>
      <c r="AN24" s="5">
        <v>1.1596321314</v>
      </c>
      <c r="AO24" s="5">
        <v>3.7736001972</v>
      </c>
      <c r="AP24" s="5">
        <v>0.76700516256000006</v>
      </c>
      <c r="AQ24" s="5">
        <v>5.9414870933999993</v>
      </c>
      <c r="AR24" s="5">
        <v>1.0529821547999998</v>
      </c>
      <c r="AS24" s="5">
        <v>2.9734768871999999</v>
      </c>
      <c r="AT24" s="5">
        <v>0.39457509516</v>
      </c>
      <c r="AU24" s="5">
        <v>2.8551977892</v>
      </c>
      <c r="AV24" s="5">
        <v>0.48778697591999998</v>
      </c>
      <c r="AW24" s="5">
        <v>41.4908</v>
      </c>
      <c r="AX24" s="5">
        <v>5.9900000000000002E-2</v>
      </c>
      <c r="AY24" s="5">
        <v>9.3802000000000003</v>
      </c>
      <c r="AZ24" s="5">
        <v>0.13650000000000001</v>
      </c>
      <c r="BA24" s="5">
        <v>50.026899999999998</v>
      </c>
      <c r="BB24" s="5">
        <v>0.17330000000000001</v>
      </c>
      <c r="BC24" s="5">
        <v>0.37559999999999999</v>
      </c>
      <c r="BD24" s="5">
        <v>101.6446</v>
      </c>
      <c r="BS24" s="2"/>
      <c r="BT24" s="9"/>
    </row>
    <row r="25" spans="1:72" x14ac:dyDescent="0.25">
      <c r="A25" s="34" t="s">
        <v>93</v>
      </c>
      <c r="B25" s="1" t="s">
        <v>14</v>
      </c>
      <c r="C25" s="1" t="s">
        <v>89</v>
      </c>
      <c r="D25" s="1">
        <v>1</v>
      </c>
      <c r="E25" s="1" t="s">
        <v>34</v>
      </c>
      <c r="F25" s="4">
        <v>48.055500000000002</v>
      </c>
      <c r="G25" s="4">
        <v>2.2206000000000001</v>
      </c>
      <c r="H25" s="4">
        <v>17.023700000000002</v>
      </c>
      <c r="I25" s="4">
        <v>10.0168</v>
      </c>
      <c r="J25" s="4">
        <v>0.1769</v>
      </c>
      <c r="K25" s="4">
        <v>6.3738000000000001</v>
      </c>
      <c r="L25" s="4">
        <v>12.242900000000001</v>
      </c>
      <c r="M25" s="4">
        <v>3.7646000000000002</v>
      </c>
      <c r="N25" s="4">
        <v>1.0185</v>
      </c>
      <c r="O25" s="4">
        <v>0.3417</v>
      </c>
      <c r="P25" s="4">
        <f t="shared" si="0"/>
        <v>101.23500000000003</v>
      </c>
      <c r="Q25" s="2">
        <v>1790.9881618338463</v>
      </c>
      <c r="R25" s="9">
        <v>0.19857432985968856</v>
      </c>
      <c r="S25" s="3">
        <v>737.01642073976575</v>
      </c>
      <c r="T25" s="3">
        <v>762.94739113042567</v>
      </c>
      <c r="U25" s="14">
        <v>484.5</v>
      </c>
      <c r="V25" s="1"/>
      <c r="W25" s="15">
        <v>2259.2393599430811</v>
      </c>
      <c r="X25" s="15">
        <v>2514.6172839046089</v>
      </c>
      <c r="Y25" s="15">
        <v>2081.0012754080858</v>
      </c>
      <c r="Z25" s="15">
        <v>2230</v>
      </c>
      <c r="AA25" s="15"/>
      <c r="AB25" s="15"/>
      <c r="AC25" s="5">
        <v>28.04230647</v>
      </c>
      <c r="AD25" s="5">
        <v>476.1723384</v>
      </c>
      <c r="AE25" s="5">
        <v>27.672279120000002</v>
      </c>
      <c r="AF25" s="5">
        <v>131.0473485</v>
      </c>
      <c r="AG25" s="5">
        <v>29.414771550000001</v>
      </c>
      <c r="AH25" s="5">
        <v>347.04720989999998</v>
      </c>
      <c r="AI25" s="5">
        <v>20.500476299999999</v>
      </c>
      <c r="AJ25" s="5">
        <v>39.783226230000004</v>
      </c>
      <c r="AK25" s="5">
        <v>4.6438912980000007</v>
      </c>
      <c r="AL25" s="5">
        <v>19.171261170000001</v>
      </c>
      <c r="AM25" s="5">
        <v>4.7327939729999997</v>
      </c>
      <c r="AN25" s="5">
        <v>1.4953910490000002</v>
      </c>
      <c r="AO25" s="5">
        <v>4.258486188</v>
      </c>
      <c r="AP25" s="5">
        <v>0.78098837490000006</v>
      </c>
      <c r="AQ25" s="5">
        <v>5.8817048669999998</v>
      </c>
      <c r="AR25" s="5">
        <v>1.2620335409999999</v>
      </c>
      <c r="AS25" s="5">
        <v>3.0371076000000001</v>
      </c>
      <c r="AT25" s="5">
        <v>0.43421988690000002</v>
      </c>
      <c r="AU25" s="5">
        <v>2.3575067190000003</v>
      </c>
      <c r="AV25" s="5">
        <v>0.41156652420000001</v>
      </c>
      <c r="AW25" s="5">
        <v>40.6402</v>
      </c>
      <c r="AX25" s="5">
        <v>0.1143</v>
      </c>
      <c r="AY25" s="5">
        <v>12.031000000000001</v>
      </c>
      <c r="AZ25" s="5">
        <v>0.17249999999999999</v>
      </c>
      <c r="BA25" s="5">
        <v>48.061199999999999</v>
      </c>
      <c r="BB25" s="5">
        <v>0.23599999999999999</v>
      </c>
      <c r="BC25" s="5">
        <v>0.25040000000000001</v>
      </c>
      <c r="BD25" s="5">
        <v>101.5175</v>
      </c>
      <c r="BS25" s="2"/>
      <c r="BT25" s="9"/>
    </row>
    <row r="26" spans="1:72" x14ac:dyDescent="0.25">
      <c r="A26" s="34" t="s">
        <v>93</v>
      </c>
      <c r="B26" s="1" t="s">
        <v>14</v>
      </c>
      <c r="C26" s="1" t="s">
        <v>90</v>
      </c>
      <c r="D26" s="1">
        <v>1</v>
      </c>
      <c r="E26" s="1" t="s">
        <v>34</v>
      </c>
      <c r="F26" s="4">
        <v>47.707900000000002</v>
      </c>
      <c r="G26" s="4">
        <v>2.1642000000000001</v>
      </c>
      <c r="H26" s="4">
        <v>16.801600000000001</v>
      </c>
      <c r="I26" s="4">
        <v>9.6058000000000003</v>
      </c>
      <c r="J26" s="4">
        <v>0.2379</v>
      </c>
      <c r="K26" s="4">
        <v>6.4127000000000001</v>
      </c>
      <c r="L26" s="4">
        <v>12.724500000000001</v>
      </c>
      <c r="M26" s="4">
        <v>3.8288000000000002</v>
      </c>
      <c r="N26" s="4">
        <v>0.97870000000000001</v>
      </c>
      <c r="O26" s="4">
        <v>0.35680000000000001</v>
      </c>
      <c r="P26" s="4">
        <f t="shared" si="0"/>
        <v>100.81890000000001</v>
      </c>
      <c r="Q26" s="2">
        <v>1156.8271604499917</v>
      </c>
      <c r="R26" s="9">
        <v>0.18993448943712782</v>
      </c>
      <c r="S26" s="3">
        <v>479.59702471137359</v>
      </c>
      <c r="T26" s="3">
        <v>626.23387928482271</v>
      </c>
      <c r="U26" s="14">
        <v>916.5</v>
      </c>
      <c r="V26" s="1"/>
      <c r="W26" s="15">
        <v>1456.137933495605</v>
      </c>
      <c r="X26" s="15">
        <v>1530.631855286375</v>
      </c>
      <c r="Y26" s="15">
        <v>1350.8859730051011</v>
      </c>
      <c r="Z26" s="15">
        <v>1430</v>
      </c>
      <c r="AA26" s="15"/>
      <c r="AB26" s="15"/>
      <c r="AC26" s="5">
        <v>19.598405320000001</v>
      </c>
      <c r="AD26" s="5">
        <v>367.77065952000004</v>
      </c>
      <c r="AE26" s="5">
        <v>22.56106591</v>
      </c>
      <c r="AF26" s="5">
        <v>100.37742160000001</v>
      </c>
      <c r="AG26" s="5">
        <v>21.654615810000003</v>
      </c>
      <c r="AH26" s="5">
        <v>262.19307682000004</v>
      </c>
      <c r="AI26" s="5">
        <v>16.375259595999999</v>
      </c>
      <c r="AJ26" s="5">
        <v>31.309740612000002</v>
      </c>
      <c r="AK26" s="5">
        <v>3.8571837150000006</v>
      </c>
      <c r="AL26" s="5">
        <v>12.819112730000001</v>
      </c>
      <c r="AM26" s="5">
        <v>3.5297166894000003</v>
      </c>
      <c r="AN26" s="5">
        <v>0.93452142836000007</v>
      </c>
      <c r="AO26" s="5">
        <v>3.3390759210000001</v>
      </c>
      <c r="AP26" s="5">
        <v>0.69627771733999999</v>
      </c>
      <c r="AQ26" s="5">
        <v>4.6833891272000008</v>
      </c>
      <c r="AR26" s="5">
        <v>0.96369958000000011</v>
      </c>
      <c r="AS26" s="5">
        <v>2.6480746974000002</v>
      </c>
      <c r="AT26" s="5">
        <v>0.37499363558000004</v>
      </c>
      <c r="AU26" s="5">
        <v>2.7034158613999999</v>
      </c>
      <c r="AV26" s="5">
        <v>0.31172341860000002</v>
      </c>
      <c r="AW26" s="5">
        <v>41.561199999999999</v>
      </c>
      <c r="AX26" s="5">
        <v>0.1143</v>
      </c>
      <c r="AY26" s="5">
        <v>11.061</v>
      </c>
      <c r="AZ26" s="5">
        <v>0.1658</v>
      </c>
      <c r="BA26" s="5">
        <v>48.8979</v>
      </c>
      <c r="BB26" s="5">
        <v>0.26519999999999999</v>
      </c>
      <c r="BC26" s="5">
        <v>0.30840000000000001</v>
      </c>
      <c r="BD26" s="5">
        <v>102.3896</v>
      </c>
      <c r="BS26" s="2"/>
      <c r="BT26" s="9"/>
    </row>
    <row r="27" spans="1:72" x14ac:dyDescent="0.25">
      <c r="A27" s="34" t="s">
        <v>93</v>
      </c>
      <c r="B27" s="1" t="s">
        <v>14</v>
      </c>
      <c r="C27" s="1" t="s">
        <v>86</v>
      </c>
      <c r="D27" s="1">
        <v>3</v>
      </c>
      <c r="E27" s="1" t="s">
        <v>34</v>
      </c>
      <c r="F27" s="5">
        <v>48.296296296296298</v>
      </c>
      <c r="G27" s="5">
        <v>2.1065194532071505</v>
      </c>
      <c r="H27" s="5">
        <v>16.87647668393782</v>
      </c>
      <c r="I27" s="5">
        <v>9.6698559670781883</v>
      </c>
      <c r="J27" s="5">
        <v>0.14760000000000001</v>
      </c>
      <c r="K27" s="5">
        <v>5.9189245087900719</v>
      </c>
      <c r="L27" s="5">
        <v>11.320142421159716</v>
      </c>
      <c r="M27" s="5">
        <v>3.9058000000000002</v>
      </c>
      <c r="N27" s="5">
        <v>1.2737777777777779</v>
      </c>
      <c r="O27" s="5">
        <v>0.3019</v>
      </c>
      <c r="P27" s="4">
        <f t="shared" si="0"/>
        <v>99.817293108247028</v>
      </c>
      <c r="Q27" s="2">
        <v>583.75436259148148</v>
      </c>
      <c r="R27" s="9">
        <v>0.20391596647363155</v>
      </c>
      <c r="S27" s="3">
        <v>708.15826213106891</v>
      </c>
      <c r="T27" s="3">
        <v>772.53800215132185</v>
      </c>
      <c r="U27" s="14">
        <v>345</v>
      </c>
      <c r="V27" s="1">
        <v>844</v>
      </c>
      <c r="W27" s="15">
        <v>924.49718576200291</v>
      </c>
      <c r="X27" s="15">
        <v>944.88459416275953</v>
      </c>
      <c r="Y27" s="15">
        <v>754.42429782777219</v>
      </c>
      <c r="Z27" s="15">
        <v>790</v>
      </c>
      <c r="AA27" s="15"/>
      <c r="AB27" s="15"/>
      <c r="AC27" s="5">
        <v>28.376999999999999</v>
      </c>
      <c r="AD27" s="5">
        <v>435.97</v>
      </c>
      <c r="AE27" s="5">
        <v>26.09</v>
      </c>
      <c r="AF27" s="5">
        <v>123.55</v>
      </c>
      <c r="AG27" s="5">
        <v>25.576000000000001</v>
      </c>
      <c r="AH27" s="5">
        <v>329.6</v>
      </c>
      <c r="AI27" s="5">
        <v>19.652999999999999</v>
      </c>
      <c r="AJ27" s="5">
        <v>36.71</v>
      </c>
      <c r="AK27" s="5">
        <v>4.6496000000000004</v>
      </c>
      <c r="AL27" s="5">
        <v>19.702000000000002</v>
      </c>
      <c r="AM27" s="5">
        <v>4.7003000000000004</v>
      </c>
      <c r="AN27" s="5">
        <v>1.3697999999999999</v>
      </c>
      <c r="AO27" s="5">
        <v>4.6839000000000004</v>
      </c>
      <c r="AP27" s="5">
        <v>0.84675</v>
      </c>
      <c r="AQ27" s="5">
        <v>5.1237000000000004</v>
      </c>
      <c r="AR27" s="5">
        <v>1.0437000000000001</v>
      </c>
      <c r="AS27" s="5">
        <v>3.0550999999999999</v>
      </c>
      <c r="AT27" s="5">
        <v>0.35643000000000002</v>
      </c>
      <c r="AU27" s="5">
        <v>3.6316999999999999</v>
      </c>
      <c r="AV27" s="5">
        <v>0.51173000000000002</v>
      </c>
      <c r="AW27" s="5">
        <v>38.258899999999997</v>
      </c>
      <c r="AX27" s="5">
        <v>5.7200000000000001E-2</v>
      </c>
      <c r="AY27" s="5">
        <v>21.363099999999999</v>
      </c>
      <c r="AZ27" s="5">
        <v>0.29909999999999998</v>
      </c>
      <c r="BA27" s="5">
        <v>39.137349999999998</v>
      </c>
      <c r="BB27" s="5">
        <v>0.18514999999999998</v>
      </c>
      <c r="BC27" s="5">
        <v>0.14055000000000001</v>
      </c>
      <c r="BD27" s="5">
        <v>99.5565</v>
      </c>
      <c r="BS27" s="2"/>
      <c r="BT27" s="9"/>
    </row>
    <row r="28" spans="1:72" x14ac:dyDescent="0.25">
      <c r="A28" s="34" t="s">
        <v>93</v>
      </c>
      <c r="B28" s="1" t="s">
        <v>14</v>
      </c>
      <c r="C28" s="1" t="s">
        <v>87</v>
      </c>
      <c r="D28" s="1">
        <v>3</v>
      </c>
      <c r="E28" s="1" t="s">
        <v>34</v>
      </c>
      <c r="F28" s="5">
        <v>48.077983539094646</v>
      </c>
      <c r="G28" s="5">
        <v>2.2544689800210307</v>
      </c>
      <c r="H28" s="5">
        <v>16.890673575129529</v>
      </c>
      <c r="I28" s="5">
        <v>10.115843621399176</v>
      </c>
      <c r="J28" s="5">
        <v>0.28499999999999998</v>
      </c>
      <c r="K28" s="5">
        <v>5.7982419855222336</v>
      </c>
      <c r="L28" s="5">
        <v>11.80030518819939</v>
      </c>
      <c r="M28" s="5">
        <v>3.8479999999999999</v>
      </c>
      <c r="N28" s="5">
        <v>1.2292222222222224</v>
      </c>
      <c r="O28" s="5">
        <v>0.29859999999999998</v>
      </c>
      <c r="P28" s="4">
        <f t="shared" si="0"/>
        <v>100.59833911158822</v>
      </c>
      <c r="Q28" s="2">
        <v>640.24263671379481</v>
      </c>
      <c r="R28" s="9">
        <v>0.28523097760476612</v>
      </c>
      <c r="S28" s="3">
        <v>763.40221419421539</v>
      </c>
      <c r="T28" s="3">
        <v>790.8650276062715</v>
      </c>
      <c r="U28" s="14">
        <v>431</v>
      </c>
      <c r="V28" s="1">
        <v>719</v>
      </c>
      <c r="W28" s="15">
        <v>956.18637289363232</v>
      </c>
      <c r="X28" s="15">
        <v>972.23943650182969</v>
      </c>
      <c r="Y28" s="15">
        <v>813.34343528099805</v>
      </c>
      <c r="Z28" s="15">
        <v>830</v>
      </c>
      <c r="AA28" s="15"/>
      <c r="AB28" s="15"/>
      <c r="AC28" s="5">
        <v>26.443000000000001</v>
      </c>
      <c r="AD28" s="5">
        <v>404.85</v>
      </c>
      <c r="AE28" s="5">
        <v>27.256</v>
      </c>
      <c r="AF28" s="5">
        <v>119.46</v>
      </c>
      <c r="AG28" s="5">
        <v>24.872</v>
      </c>
      <c r="AH28" s="5">
        <v>307.51</v>
      </c>
      <c r="AI28" s="5">
        <v>18.937000000000001</v>
      </c>
      <c r="AJ28" s="5">
        <v>37.787999999999997</v>
      </c>
      <c r="AK28" s="5">
        <v>4.1310000000000002</v>
      </c>
      <c r="AL28" s="5">
        <v>24.064</v>
      </c>
      <c r="AM28" s="5">
        <v>4.7881999999999998</v>
      </c>
      <c r="AN28" s="5">
        <v>1.5725</v>
      </c>
      <c r="AO28" s="5">
        <v>3.9136000000000002</v>
      </c>
      <c r="AP28" s="5">
        <v>0.51559999999999995</v>
      </c>
      <c r="AQ28" s="5">
        <v>4.4972000000000003</v>
      </c>
      <c r="AR28" s="5">
        <v>1.0602</v>
      </c>
      <c r="AS28" s="5">
        <v>2.8963999999999999</v>
      </c>
      <c r="AT28" s="5">
        <v>0.43108000000000002</v>
      </c>
      <c r="AU28" s="5">
        <v>3.7936999999999999</v>
      </c>
      <c r="AV28" s="5">
        <v>0.51600999999999997</v>
      </c>
      <c r="AW28" s="5">
        <v>39.487238410596014</v>
      </c>
      <c r="AX28" s="5">
        <v>2.7688741721854322E-2</v>
      </c>
      <c r="AY28" s="5">
        <v>15.216271523178794</v>
      </c>
      <c r="AZ28" s="5">
        <v>0.23148079470198685</v>
      </c>
      <c r="BA28" s="5">
        <v>44.451698013245043</v>
      </c>
      <c r="BB28" s="5">
        <v>0.12288543046357624</v>
      </c>
      <c r="BC28" s="5">
        <v>0.22392649006622525</v>
      </c>
      <c r="BD28" s="5">
        <v>99.821949006622518</v>
      </c>
      <c r="BS28" s="2"/>
      <c r="BT28" s="9"/>
    </row>
    <row r="29" spans="1:72" x14ac:dyDescent="0.25">
      <c r="A29" s="34" t="s">
        <v>324</v>
      </c>
      <c r="B29" t="s">
        <v>35</v>
      </c>
      <c r="C29" t="s">
        <v>36</v>
      </c>
      <c r="D29">
        <v>2</v>
      </c>
      <c r="E29" s="1" t="s">
        <v>37</v>
      </c>
      <c r="F29" s="5">
        <v>47.151899999999998</v>
      </c>
      <c r="G29" s="5">
        <v>1.7168000000000001</v>
      </c>
      <c r="H29" s="5">
        <v>15.5321</v>
      </c>
      <c r="I29" s="5">
        <v>9.7208000000000006</v>
      </c>
      <c r="J29" s="5">
        <v>0.1888</v>
      </c>
      <c r="K29" s="5">
        <v>5.9395145631067967</v>
      </c>
      <c r="L29" s="5">
        <v>12.361700000000001</v>
      </c>
      <c r="M29" s="5">
        <v>3.7555999999999998</v>
      </c>
      <c r="N29" s="5">
        <v>1.1877</v>
      </c>
      <c r="O29" s="5">
        <v>0.27660000000000001</v>
      </c>
      <c r="P29" s="4">
        <f t="shared" ref="P29:P52" si="1">SUM(F29:O29)</f>
        <v>97.831514563106808</v>
      </c>
      <c r="Q29" s="5"/>
      <c r="R29" s="4"/>
      <c r="S29" s="1"/>
      <c r="T29" s="1"/>
      <c r="U29" s="15"/>
      <c r="AC29" s="5"/>
      <c r="AD29" s="5"/>
      <c r="AE29" s="5"/>
      <c r="AF29" s="5"/>
      <c r="AG29" s="5"/>
      <c r="AH29" s="5"/>
      <c r="AI29" s="5"/>
      <c r="AJ29" s="5"/>
      <c r="AK29" s="5"/>
      <c r="AL29" s="5"/>
      <c r="AM29" s="5"/>
      <c r="AN29" s="5"/>
      <c r="AO29" s="5"/>
      <c r="AP29" s="5"/>
      <c r="AQ29" s="5"/>
      <c r="AR29" s="5"/>
      <c r="AS29" s="5"/>
      <c r="AT29" s="5"/>
      <c r="AU29" s="5"/>
      <c r="AV29" s="5"/>
      <c r="BS29" s="5"/>
      <c r="BT29" s="4"/>
    </row>
    <row r="30" spans="1:72" x14ac:dyDescent="0.25">
      <c r="A30" s="34" t="s">
        <v>324</v>
      </c>
      <c r="B30" t="s">
        <v>35</v>
      </c>
      <c r="C30" t="s">
        <v>38</v>
      </c>
      <c r="D30">
        <v>2</v>
      </c>
      <c r="E30" s="1" t="s">
        <v>37</v>
      </c>
      <c r="F30" s="5">
        <v>47.526499999999999</v>
      </c>
      <c r="G30" s="5">
        <v>1.8483000000000001</v>
      </c>
      <c r="H30" s="5">
        <v>15.715199999999999</v>
      </c>
      <c r="I30" s="5">
        <v>9.6929999999999996</v>
      </c>
      <c r="J30" s="5">
        <v>0.1678</v>
      </c>
      <c r="K30" s="5">
        <v>6.1845631067961166</v>
      </c>
      <c r="L30" s="5">
        <v>12.362500000000001</v>
      </c>
      <c r="M30" s="5">
        <v>3.5106999999999999</v>
      </c>
      <c r="N30" s="5">
        <v>1.2065999999999999</v>
      </c>
      <c r="O30" s="5">
        <v>0.20549999999999999</v>
      </c>
      <c r="P30" s="4">
        <f t="shared" si="1"/>
        <v>98.420663106796113</v>
      </c>
      <c r="Q30" s="5"/>
      <c r="R30" s="4"/>
      <c r="S30" s="1"/>
      <c r="T30" s="1"/>
      <c r="U30" s="15"/>
      <c r="AC30" s="5"/>
      <c r="AD30" s="5"/>
      <c r="AE30" s="5"/>
      <c r="AF30" s="5"/>
      <c r="AG30" s="5"/>
      <c r="AH30" s="5"/>
      <c r="AI30" s="5"/>
      <c r="AJ30" s="5"/>
      <c r="AK30" s="5"/>
      <c r="AL30" s="5"/>
      <c r="AM30" s="5"/>
      <c r="AN30" s="5"/>
      <c r="AO30" s="5"/>
      <c r="AP30" s="5"/>
      <c r="AQ30" s="5"/>
      <c r="AR30" s="5"/>
      <c r="AS30" s="5"/>
      <c r="AT30" s="5"/>
      <c r="AU30" s="5"/>
      <c r="AV30" s="5"/>
      <c r="BS30" s="5"/>
      <c r="BT30" s="4"/>
    </row>
    <row r="31" spans="1:72" x14ac:dyDescent="0.25">
      <c r="A31" s="34" t="s">
        <v>324</v>
      </c>
      <c r="B31" t="s">
        <v>35</v>
      </c>
      <c r="C31" t="s">
        <v>39</v>
      </c>
      <c r="D31">
        <v>2</v>
      </c>
      <c r="E31" s="1" t="s">
        <v>37</v>
      </c>
      <c r="F31" s="5">
        <v>47.291600000000003</v>
      </c>
      <c r="G31" s="5">
        <v>1.7306999999999999</v>
      </c>
      <c r="H31" s="5">
        <v>15.525</v>
      </c>
      <c r="I31" s="5">
        <v>9.3999000000000006</v>
      </c>
      <c r="J31" s="5">
        <v>0.1588</v>
      </c>
      <c r="K31" s="5">
        <v>6.3227184466019422</v>
      </c>
      <c r="L31" s="5">
        <v>12.3696</v>
      </c>
      <c r="M31" s="5">
        <v>3.9281000000000001</v>
      </c>
      <c r="N31" s="5">
        <v>1.2284999999999999</v>
      </c>
      <c r="O31" s="5">
        <v>0.24060000000000001</v>
      </c>
      <c r="P31" s="4">
        <f t="shared" si="1"/>
        <v>98.195518446601952</v>
      </c>
      <c r="Q31" s="5"/>
      <c r="R31" s="4"/>
      <c r="S31" s="1"/>
      <c r="T31" s="1"/>
      <c r="U31" s="15"/>
      <c r="AC31" s="5"/>
      <c r="AD31" s="5"/>
      <c r="AE31" s="5"/>
      <c r="AF31" s="5"/>
      <c r="AG31" s="5"/>
      <c r="AH31" s="5"/>
      <c r="AI31" s="5"/>
      <c r="AJ31" s="5"/>
      <c r="AK31" s="5"/>
      <c r="AL31" s="5"/>
      <c r="AM31" s="5"/>
      <c r="AN31" s="5"/>
      <c r="AO31" s="5"/>
      <c r="AP31" s="5"/>
      <c r="AQ31" s="5"/>
      <c r="AR31" s="5"/>
      <c r="AS31" s="5"/>
      <c r="AT31" s="5"/>
      <c r="AU31" s="5"/>
      <c r="AV31" s="5"/>
      <c r="BS31" s="5"/>
      <c r="BT31" s="4"/>
    </row>
    <row r="32" spans="1:72" x14ac:dyDescent="0.25">
      <c r="A32" s="34" t="s">
        <v>324</v>
      </c>
      <c r="B32" t="s">
        <v>35</v>
      </c>
      <c r="C32" t="s">
        <v>40</v>
      </c>
      <c r="D32">
        <v>2</v>
      </c>
      <c r="E32" s="1" t="s">
        <v>37</v>
      </c>
      <c r="F32" s="5">
        <v>47.225999999999999</v>
      </c>
      <c r="G32" s="5">
        <v>1.8008999999999999</v>
      </c>
      <c r="H32" s="5">
        <v>15.643800000000001</v>
      </c>
      <c r="I32" s="5">
        <v>9.0440000000000005</v>
      </c>
      <c r="J32" s="5">
        <v>0.2213</v>
      </c>
      <c r="K32" s="5">
        <v>6.0696116504854372</v>
      </c>
      <c r="L32" s="5">
        <v>12.408099999999999</v>
      </c>
      <c r="M32" s="5">
        <v>3.8351999999999999</v>
      </c>
      <c r="N32" s="5">
        <v>1.1338999999999999</v>
      </c>
      <c r="O32" s="5">
        <v>0.18940000000000001</v>
      </c>
      <c r="P32" s="4">
        <f t="shared" si="1"/>
        <v>97.572211650485443</v>
      </c>
      <c r="Q32" s="5"/>
      <c r="R32" s="10"/>
      <c r="S32" s="6"/>
      <c r="T32" s="6"/>
      <c r="U32" s="15"/>
      <c r="AC32" s="5"/>
      <c r="AD32" s="5"/>
      <c r="AE32" s="5"/>
      <c r="AF32" s="5"/>
      <c r="AG32" s="5"/>
      <c r="AH32" s="5"/>
      <c r="AI32" s="5"/>
      <c r="AJ32" s="5"/>
      <c r="AK32" s="5"/>
      <c r="AL32" s="5"/>
      <c r="AM32" s="5"/>
      <c r="AN32" s="5"/>
      <c r="AO32" s="5"/>
      <c r="AP32" s="5"/>
      <c r="AQ32" s="5"/>
      <c r="AR32" s="5"/>
      <c r="AS32" s="5"/>
      <c r="AT32" s="5"/>
      <c r="AU32" s="5"/>
      <c r="AV32" s="5"/>
      <c r="BS32" s="5"/>
      <c r="BT32" s="10"/>
    </row>
    <row r="33" spans="1:72" x14ac:dyDescent="0.25">
      <c r="A33" s="34" t="s">
        <v>324</v>
      </c>
      <c r="B33" t="s">
        <v>35</v>
      </c>
      <c r="C33" t="s">
        <v>41</v>
      </c>
      <c r="D33">
        <v>2</v>
      </c>
      <c r="E33" s="1" t="s">
        <v>37</v>
      </c>
      <c r="F33" s="5">
        <v>46.846899999999998</v>
      </c>
      <c r="G33" s="5">
        <v>1.7202999999999999</v>
      </c>
      <c r="H33" s="5">
        <v>15.536</v>
      </c>
      <c r="I33" s="5">
        <v>9.2696000000000005</v>
      </c>
      <c r="J33" s="5">
        <v>0.20480000000000001</v>
      </c>
      <c r="K33" s="5">
        <v>6.2169902912621362</v>
      </c>
      <c r="L33" s="5">
        <v>12.4458</v>
      </c>
      <c r="M33" s="5">
        <v>3.9009</v>
      </c>
      <c r="N33" s="5">
        <v>1.1745000000000001</v>
      </c>
      <c r="O33" s="5">
        <v>0.2465</v>
      </c>
      <c r="P33" s="4">
        <f t="shared" si="1"/>
        <v>97.562290291262144</v>
      </c>
      <c r="Q33" s="5"/>
      <c r="R33" s="10"/>
      <c r="S33" s="6"/>
      <c r="T33" s="6"/>
      <c r="U33" s="15"/>
      <c r="AC33" s="5"/>
      <c r="AD33" s="5"/>
      <c r="AE33" s="5"/>
      <c r="AF33" s="5"/>
      <c r="AG33" s="5"/>
      <c r="AH33" s="5"/>
      <c r="AI33" s="5"/>
      <c r="AJ33" s="5"/>
      <c r="AK33" s="5"/>
      <c r="AL33" s="5"/>
      <c r="AM33" s="5"/>
      <c r="AN33" s="5"/>
      <c r="AO33" s="5"/>
      <c r="AP33" s="5"/>
      <c r="AQ33" s="5"/>
      <c r="AR33" s="5"/>
      <c r="AS33" s="5"/>
      <c r="AT33" s="5"/>
      <c r="AU33" s="5"/>
      <c r="AV33" s="5"/>
      <c r="BS33" s="5"/>
      <c r="BT33" s="10"/>
    </row>
    <row r="34" spans="1:72" x14ac:dyDescent="0.25">
      <c r="A34" s="34" t="s">
        <v>324</v>
      </c>
      <c r="B34" t="s">
        <v>35</v>
      </c>
      <c r="C34" t="s">
        <v>42</v>
      </c>
      <c r="D34">
        <v>2</v>
      </c>
      <c r="E34" s="1" t="s">
        <v>37</v>
      </c>
      <c r="F34" s="5">
        <v>46.683199999999999</v>
      </c>
      <c r="G34" s="5">
        <v>1.7165999999999999</v>
      </c>
      <c r="H34" s="5">
        <v>15.633699999999999</v>
      </c>
      <c r="I34" s="5">
        <v>9.7187000000000001</v>
      </c>
      <c r="J34" s="5">
        <v>0.17269999999999999</v>
      </c>
      <c r="K34" s="5">
        <v>6.0137864077669905</v>
      </c>
      <c r="L34" s="5">
        <v>12.460900000000001</v>
      </c>
      <c r="M34" s="5">
        <v>3.9462000000000002</v>
      </c>
      <c r="N34" s="5">
        <v>1.1580999999999999</v>
      </c>
      <c r="O34" s="5">
        <v>0.2581</v>
      </c>
      <c r="P34" s="4">
        <f t="shared" si="1"/>
        <v>97.761986407766997</v>
      </c>
      <c r="Q34" s="5"/>
      <c r="R34" s="10"/>
      <c r="S34" s="6"/>
      <c r="T34" s="6"/>
      <c r="U34" s="15"/>
      <c r="AC34" s="5"/>
      <c r="AD34" s="5"/>
      <c r="AE34" s="5"/>
      <c r="AF34" s="5"/>
      <c r="AG34" s="5"/>
      <c r="AH34" s="5"/>
      <c r="AI34" s="5"/>
      <c r="AJ34" s="5"/>
      <c r="AK34" s="5"/>
      <c r="AL34" s="5"/>
      <c r="AM34" s="5"/>
      <c r="AN34" s="5"/>
      <c r="AO34" s="5"/>
      <c r="AP34" s="5"/>
      <c r="AQ34" s="5"/>
      <c r="AR34" s="5"/>
      <c r="AS34" s="5"/>
      <c r="AT34" s="5"/>
      <c r="AU34" s="5"/>
      <c r="AV34" s="5"/>
      <c r="BS34" s="5"/>
      <c r="BT34" s="10"/>
    </row>
    <row r="35" spans="1:72" x14ac:dyDescent="0.25">
      <c r="A35" s="34" t="s">
        <v>324</v>
      </c>
      <c r="B35" t="s">
        <v>35</v>
      </c>
      <c r="C35" t="s">
        <v>43</v>
      </c>
      <c r="D35">
        <v>2</v>
      </c>
      <c r="E35" s="1" t="s">
        <v>37</v>
      </c>
      <c r="F35" s="5">
        <v>47.137099999999997</v>
      </c>
      <c r="G35" s="5">
        <v>1.7511000000000001</v>
      </c>
      <c r="H35" s="5">
        <v>15.461600000000001</v>
      </c>
      <c r="I35" s="5">
        <v>9.4512</v>
      </c>
      <c r="J35" s="5">
        <v>0.20480000000000001</v>
      </c>
      <c r="K35" s="5">
        <v>6.1387378640776697</v>
      </c>
      <c r="L35" s="5">
        <v>12.288</v>
      </c>
      <c r="M35" s="5">
        <v>3.7118000000000002</v>
      </c>
      <c r="N35" s="5">
        <v>1.2131000000000001</v>
      </c>
      <c r="O35" s="5">
        <v>0.29010000000000002</v>
      </c>
      <c r="P35" s="4">
        <f t="shared" si="1"/>
        <v>97.647537864077663</v>
      </c>
      <c r="Q35" s="5"/>
      <c r="R35" s="10"/>
      <c r="S35" s="6"/>
      <c r="T35" s="6"/>
      <c r="U35" s="15"/>
      <c r="AC35" s="5"/>
      <c r="AD35" s="5"/>
      <c r="AE35" s="5"/>
      <c r="AF35" s="5"/>
      <c r="AG35" s="5"/>
      <c r="AH35" s="5"/>
      <c r="AI35" s="5"/>
      <c r="AJ35" s="5"/>
      <c r="AK35" s="5"/>
      <c r="AL35" s="5"/>
      <c r="AM35" s="5"/>
      <c r="AN35" s="5"/>
      <c r="AO35" s="5"/>
      <c r="AP35" s="5"/>
      <c r="AQ35" s="5"/>
      <c r="AR35" s="5"/>
      <c r="AS35" s="5"/>
      <c r="AT35" s="5"/>
      <c r="AU35" s="5"/>
      <c r="AV35" s="5"/>
      <c r="BS35" s="5"/>
      <c r="BT35" s="10"/>
    </row>
    <row r="36" spans="1:72" x14ac:dyDescent="0.25">
      <c r="A36" s="34" t="s">
        <v>324</v>
      </c>
      <c r="B36" t="s">
        <v>35</v>
      </c>
      <c r="C36" t="s">
        <v>44</v>
      </c>
      <c r="D36">
        <v>2</v>
      </c>
      <c r="E36" s="1" t="s">
        <v>37</v>
      </c>
      <c r="F36" s="5">
        <v>46.5854</v>
      </c>
      <c r="G36" s="5">
        <v>1.7259</v>
      </c>
      <c r="H36" s="5">
        <v>15.9732</v>
      </c>
      <c r="I36" s="5">
        <v>9.5965000000000007</v>
      </c>
      <c r="J36" s="5">
        <v>0.14330000000000001</v>
      </c>
      <c r="K36" s="5">
        <v>5.9676699029126219</v>
      </c>
      <c r="L36" s="5">
        <v>12.394399999999999</v>
      </c>
      <c r="M36" s="5">
        <v>3.8424999999999998</v>
      </c>
      <c r="N36" s="5">
        <v>1.1681999999999999</v>
      </c>
      <c r="O36" s="5">
        <v>0.21629999999999999</v>
      </c>
      <c r="P36" s="4">
        <f t="shared" si="1"/>
        <v>97.613369902912638</v>
      </c>
      <c r="Q36" s="5"/>
      <c r="R36" s="10"/>
      <c r="S36" s="6"/>
      <c r="T36" s="6"/>
      <c r="U36" s="15"/>
      <c r="BS36" s="5"/>
      <c r="BT36" s="10"/>
    </row>
    <row r="37" spans="1:72" x14ac:dyDescent="0.25">
      <c r="A37" s="34" t="s">
        <v>324</v>
      </c>
      <c r="B37" t="s">
        <v>35</v>
      </c>
      <c r="C37" t="s">
        <v>45</v>
      </c>
      <c r="D37">
        <v>2</v>
      </c>
      <c r="E37" s="1" t="s">
        <v>37</v>
      </c>
      <c r="F37" s="5">
        <v>47.169800000000002</v>
      </c>
      <c r="G37" s="5">
        <v>1.7123999999999999</v>
      </c>
      <c r="H37" s="5">
        <v>15.6295</v>
      </c>
      <c r="I37" s="5">
        <v>9.5493000000000006</v>
      </c>
      <c r="J37" s="5">
        <v>0.1905</v>
      </c>
      <c r="K37" s="5">
        <v>6.0666990291262133</v>
      </c>
      <c r="L37" s="5">
        <v>12.2911</v>
      </c>
      <c r="M37" s="5">
        <v>3.7502</v>
      </c>
      <c r="N37" s="5">
        <v>1.2839</v>
      </c>
      <c r="O37" s="5">
        <v>0.26100000000000001</v>
      </c>
      <c r="P37" s="4">
        <f t="shared" si="1"/>
        <v>97.904399029126225</v>
      </c>
      <c r="Q37" s="5"/>
      <c r="R37" s="10"/>
      <c r="S37" s="6"/>
      <c r="T37" s="6"/>
      <c r="U37" s="15"/>
      <c r="AW37" s="12"/>
      <c r="BS37" s="5"/>
      <c r="BT37" s="10"/>
    </row>
    <row r="38" spans="1:72" x14ac:dyDescent="0.25">
      <c r="A38" s="34" t="s">
        <v>324</v>
      </c>
      <c r="B38" t="s">
        <v>35</v>
      </c>
      <c r="C38" t="s">
        <v>46</v>
      </c>
      <c r="D38">
        <v>2</v>
      </c>
      <c r="E38" s="1" t="s">
        <v>37</v>
      </c>
      <c r="F38" s="5">
        <v>46.6629</v>
      </c>
      <c r="G38" s="5">
        <v>1.7159</v>
      </c>
      <c r="H38" s="5">
        <v>15.607100000000001</v>
      </c>
      <c r="I38" s="5">
        <v>9.7807999999999993</v>
      </c>
      <c r="J38" s="5">
        <v>0.17349999999999999</v>
      </c>
      <c r="K38" s="5">
        <v>6.2185436893203878</v>
      </c>
      <c r="L38" s="5">
        <v>12.3194</v>
      </c>
      <c r="M38" s="5">
        <v>3.6591</v>
      </c>
      <c r="N38" s="5">
        <v>1.1881999999999999</v>
      </c>
      <c r="O38" s="5">
        <v>0.29859999999999998</v>
      </c>
      <c r="P38" s="4">
        <f t="shared" si="1"/>
        <v>97.624043689320374</v>
      </c>
      <c r="Q38" s="5"/>
      <c r="R38" s="10"/>
      <c r="S38" s="6"/>
      <c r="T38" s="6"/>
      <c r="U38" s="15"/>
      <c r="AW38" s="12"/>
      <c r="BS38" s="5"/>
      <c r="BT38" s="10"/>
    </row>
    <row r="39" spans="1:72" x14ac:dyDescent="0.25">
      <c r="A39" s="34" t="s">
        <v>324</v>
      </c>
      <c r="B39" t="s">
        <v>35</v>
      </c>
      <c r="C39" t="s">
        <v>47</v>
      </c>
      <c r="D39">
        <v>2</v>
      </c>
      <c r="E39" s="1" t="s">
        <v>37</v>
      </c>
      <c r="F39" s="5">
        <v>47.129199999999997</v>
      </c>
      <c r="G39" s="5">
        <v>1.7677</v>
      </c>
      <c r="H39" s="5">
        <v>15.925000000000001</v>
      </c>
      <c r="I39" s="5">
        <v>10.401300000000001</v>
      </c>
      <c r="J39" s="5">
        <v>0.20050000000000001</v>
      </c>
      <c r="K39" s="5">
        <v>5.8848543689320385</v>
      </c>
      <c r="L39" s="5">
        <v>12.013199999999999</v>
      </c>
      <c r="M39" s="5">
        <v>3.5872999999999999</v>
      </c>
      <c r="N39" s="5">
        <v>1.0435000000000001</v>
      </c>
      <c r="O39" s="5">
        <v>0.24010000000000001</v>
      </c>
      <c r="P39" s="4">
        <f t="shared" si="1"/>
        <v>98.19265436893204</v>
      </c>
      <c r="Q39" s="5"/>
      <c r="R39" s="10"/>
      <c r="S39" s="6"/>
      <c r="T39" s="6"/>
      <c r="U39" s="15"/>
      <c r="AW39" s="5"/>
      <c r="BS39" s="5"/>
      <c r="BT39" s="10"/>
    </row>
    <row r="40" spans="1:72" x14ac:dyDescent="0.25">
      <c r="A40" s="34" t="s">
        <v>324</v>
      </c>
      <c r="B40" t="s">
        <v>14</v>
      </c>
      <c r="C40" t="s">
        <v>48</v>
      </c>
      <c r="D40">
        <v>1</v>
      </c>
      <c r="E40" s="1" t="s">
        <v>37</v>
      </c>
      <c r="F40" s="5">
        <v>48.121899999999997</v>
      </c>
      <c r="G40" s="5">
        <v>2.0878999999999999</v>
      </c>
      <c r="H40" s="5">
        <v>16.438300000000002</v>
      </c>
      <c r="I40" s="5">
        <v>9.4007000000000005</v>
      </c>
      <c r="J40" s="5">
        <v>0.18329999999999999</v>
      </c>
      <c r="K40" s="5">
        <v>6.5019</v>
      </c>
      <c r="L40" s="5">
        <v>11.911799999999999</v>
      </c>
      <c r="M40" s="5">
        <v>3.7616000000000001</v>
      </c>
      <c r="N40" s="5">
        <v>1.0531999999999999</v>
      </c>
      <c r="O40" s="5">
        <v>0.29870000000000002</v>
      </c>
      <c r="P40" s="4">
        <f t="shared" si="1"/>
        <v>99.75930000000001</v>
      </c>
      <c r="Q40" s="5"/>
      <c r="R40" s="10"/>
      <c r="S40" s="6"/>
      <c r="T40" s="6"/>
      <c r="U40" s="15">
        <v>115.092</v>
      </c>
      <c r="AC40" s="5">
        <v>28.303999999999998</v>
      </c>
      <c r="AD40" s="5">
        <v>456.46</v>
      </c>
      <c r="AE40" s="5">
        <v>27.518999999999998</v>
      </c>
      <c r="AF40" s="5">
        <v>128.35</v>
      </c>
      <c r="AG40" s="5">
        <v>27.024000000000001</v>
      </c>
      <c r="AH40" s="5">
        <v>355.04</v>
      </c>
      <c r="AI40" s="5">
        <v>20.111999999999998</v>
      </c>
      <c r="AJ40" s="5">
        <v>39.302999999999997</v>
      </c>
      <c r="AK40" s="5">
        <v>4.6534000000000004</v>
      </c>
      <c r="AL40" s="5">
        <v>19.456</v>
      </c>
      <c r="AM40" s="5">
        <v>5.2112999999999996</v>
      </c>
      <c r="AN40" s="5">
        <v>1.1826000000000001</v>
      </c>
      <c r="AO40" s="5">
        <v>5.7468000000000004</v>
      </c>
      <c r="AP40" s="5">
        <v>0.94086999999999998</v>
      </c>
      <c r="AQ40" s="5">
        <v>5.0765000000000002</v>
      </c>
      <c r="AR40" s="5">
        <v>1.1744000000000001</v>
      </c>
      <c r="AS40" s="5">
        <v>2.8460000000000001</v>
      </c>
      <c r="AT40" s="5">
        <v>0.44174000000000002</v>
      </c>
      <c r="AU40" s="5">
        <v>3.2705000000000002</v>
      </c>
      <c r="AV40" s="5">
        <v>0.46115</v>
      </c>
      <c r="AW40" s="5"/>
      <c r="BS40" s="5"/>
      <c r="BT40" s="10"/>
    </row>
    <row r="41" spans="1:72" x14ac:dyDescent="0.25">
      <c r="A41" s="34" t="s">
        <v>324</v>
      </c>
      <c r="B41" t="s">
        <v>14</v>
      </c>
      <c r="C41" t="s">
        <v>49</v>
      </c>
      <c r="D41">
        <v>1</v>
      </c>
      <c r="E41" s="1" t="s">
        <v>37</v>
      </c>
      <c r="F41" s="5">
        <v>48.032699999999998</v>
      </c>
      <c r="G41" s="5">
        <v>2.0596000000000001</v>
      </c>
      <c r="H41" s="5">
        <v>16.2713</v>
      </c>
      <c r="I41" s="5">
        <v>9.2847000000000008</v>
      </c>
      <c r="J41" s="5">
        <v>0.21590000000000001</v>
      </c>
      <c r="K41" s="5">
        <v>6.4691000000000001</v>
      </c>
      <c r="L41" s="5">
        <v>11.9841</v>
      </c>
      <c r="M41" s="5">
        <v>3.6614</v>
      </c>
      <c r="N41" s="5">
        <v>1.0557000000000001</v>
      </c>
      <c r="O41" s="5">
        <v>0.29099999999999998</v>
      </c>
      <c r="P41" s="4">
        <f t="shared" si="1"/>
        <v>99.325500000000005</v>
      </c>
      <c r="Q41" s="5"/>
      <c r="R41" s="10"/>
      <c r="S41" s="6"/>
      <c r="T41" s="6"/>
      <c r="U41" s="15">
        <v>164.63159999999999</v>
      </c>
      <c r="AC41" s="5">
        <v>28.972000000000001</v>
      </c>
      <c r="AD41" s="5">
        <v>462.13</v>
      </c>
      <c r="AE41" s="5">
        <v>27.901</v>
      </c>
      <c r="AF41" s="5">
        <v>131.16</v>
      </c>
      <c r="AG41" s="5">
        <v>27.071000000000002</v>
      </c>
      <c r="AH41" s="5">
        <v>363.86</v>
      </c>
      <c r="AI41" s="5">
        <v>20.074000000000002</v>
      </c>
      <c r="AJ41" s="5">
        <v>37.942999999999998</v>
      </c>
      <c r="AK41" s="5">
        <v>4.6711999999999998</v>
      </c>
      <c r="AL41" s="5">
        <v>19.265000000000001</v>
      </c>
      <c r="AM41" s="5">
        <v>4.6496000000000004</v>
      </c>
      <c r="AN41" s="5">
        <v>1.6266</v>
      </c>
      <c r="AO41" s="5">
        <v>4.9515000000000002</v>
      </c>
      <c r="AP41" s="5">
        <v>0.93872999999999995</v>
      </c>
      <c r="AQ41" s="5">
        <v>5.7725999999999997</v>
      </c>
      <c r="AR41" s="5">
        <v>1.1970000000000001</v>
      </c>
      <c r="AS41" s="5">
        <v>3.1735000000000002</v>
      </c>
      <c r="AT41" s="5">
        <v>0.40847</v>
      </c>
      <c r="AU41" s="5">
        <v>2.6425999999999998</v>
      </c>
      <c r="AV41" s="5">
        <v>0.49021999999999999</v>
      </c>
      <c r="AW41" s="5"/>
      <c r="BS41" s="5"/>
      <c r="BT41" s="10"/>
    </row>
    <row r="42" spans="1:72" x14ac:dyDescent="0.25">
      <c r="A42" s="34" t="s">
        <v>324</v>
      </c>
      <c r="B42" t="s">
        <v>14</v>
      </c>
      <c r="C42" t="s">
        <v>50</v>
      </c>
      <c r="D42">
        <v>1</v>
      </c>
      <c r="E42" s="1" t="s">
        <v>37</v>
      </c>
      <c r="F42" s="5">
        <v>47.59</v>
      </c>
      <c r="G42" s="5">
        <v>2.0615000000000001</v>
      </c>
      <c r="H42" s="5">
        <v>16.218299999999999</v>
      </c>
      <c r="I42" s="5">
        <v>9.3711000000000002</v>
      </c>
      <c r="J42" s="5">
        <v>0.1386</v>
      </c>
      <c r="K42" s="5">
        <v>6.4554999999999998</v>
      </c>
      <c r="L42" s="5">
        <v>12.0259</v>
      </c>
      <c r="M42" s="5">
        <v>3.6734</v>
      </c>
      <c r="N42" s="5">
        <v>1.0266</v>
      </c>
      <c r="O42" s="5">
        <v>0.3322</v>
      </c>
      <c r="P42" s="4">
        <f t="shared" si="1"/>
        <v>98.89309999999999</v>
      </c>
      <c r="Q42" s="5"/>
      <c r="R42" s="10"/>
      <c r="S42" s="6"/>
      <c r="T42" s="6"/>
      <c r="U42" s="15">
        <v>156.62520000000001</v>
      </c>
      <c r="AC42" s="5">
        <v>29.097999999999999</v>
      </c>
      <c r="AD42" s="5">
        <v>452.43</v>
      </c>
      <c r="AE42" s="5">
        <v>28.302</v>
      </c>
      <c r="AF42" s="5">
        <v>126.24</v>
      </c>
      <c r="AG42" s="5">
        <v>26.619</v>
      </c>
      <c r="AH42" s="5">
        <v>344.96</v>
      </c>
      <c r="AI42" s="5">
        <v>19.922999999999998</v>
      </c>
      <c r="AJ42" s="5">
        <v>37.295000000000002</v>
      </c>
      <c r="AK42" s="5">
        <v>4.5736999999999997</v>
      </c>
      <c r="AL42" s="5">
        <v>18.579999999999998</v>
      </c>
      <c r="AM42" s="5">
        <v>4.2145999999999999</v>
      </c>
      <c r="AN42" s="5">
        <v>1.4125000000000001</v>
      </c>
      <c r="AO42" s="5">
        <v>5.1760000000000002</v>
      </c>
      <c r="AP42" s="5">
        <v>0.84218000000000004</v>
      </c>
      <c r="AQ42" s="5">
        <v>5.593</v>
      </c>
      <c r="AR42" s="5">
        <v>1.1728000000000001</v>
      </c>
      <c r="AS42" s="5">
        <v>2.9954999999999998</v>
      </c>
      <c r="AT42" s="5">
        <v>0.43683</v>
      </c>
      <c r="AU42" s="5">
        <v>2.5038999999999998</v>
      </c>
      <c r="AV42" s="5">
        <v>0.49584</v>
      </c>
      <c r="AW42" s="5"/>
      <c r="BS42" s="5"/>
      <c r="BT42" s="10"/>
    </row>
    <row r="43" spans="1:72" x14ac:dyDescent="0.25">
      <c r="A43" s="34" t="s">
        <v>324</v>
      </c>
      <c r="B43" t="s">
        <v>14</v>
      </c>
      <c r="C43" t="s">
        <v>51</v>
      </c>
      <c r="D43">
        <v>1</v>
      </c>
      <c r="E43" s="1" t="s">
        <v>37</v>
      </c>
      <c r="F43" s="5">
        <v>48.565800000000003</v>
      </c>
      <c r="G43" s="5">
        <v>2.0905</v>
      </c>
      <c r="H43" s="5">
        <v>16.814900000000002</v>
      </c>
      <c r="I43" s="5">
        <v>9.2692999999999994</v>
      </c>
      <c r="J43" s="5">
        <v>0.17929999999999999</v>
      </c>
      <c r="K43" s="5">
        <v>6.3753000000000002</v>
      </c>
      <c r="L43" s="5">
        <v>12.405099999999999</v>
      </c>
      <c r="M43" s="5">
        <v>3.871</v>
      </c>
      <c r="N43" s="5">
        <v>1.0544</v>
      </c>
      <c r="O43" s="5">
        <v>0.33119999999999999</v>
      </c>
      <c r="P43" s="4">
        <f t="shared" si="1"/>
        <v>100.9568</v>
      </c>
      <c r="Q43" s="5"/>
      <c r="R43" s="10"/>
      <c r="S43" s="6"/>
      <c r="T43" s="6"/>
      <c r="U43" s="15">
        <v>159.6276</v>
      </c>
      <c r="AC43" s="5">
        <v>26.768999999999998</v>
      </c>
      <c r="AD43" s="5">
        <v>465</v>
      </c>
      <c r="AE43" s="5">
        <v>29.085000000000001</v>
      </c>
      <c r="AF43" s="5">
        <v>133.78</v>
      </c>
      <c r="AG43" s="5">
        <v>28.332999999999998</v>
      </c>
      <c r="AH43" s="5">
        <v>343.08</v>
      </c>
      <c r="AI43" s="5">
        <v>20.898</v>
      </c>
      <c r="AJ43" s="5">
        <v>40.82</v>
      </c>
      <c r="AK43" s="5">
        <v>4.9531000000000001</v>
      </c>
      <c r="AL43" s="5">
        <v>19.937000000000001</v>
      </c>
      <c r="AM43" s="5">
        <v>5.1375000000000002</v>
      </c>
      <c r="AN43" s="5">
        <v>1.3888</v>
      </c>
      <c r="AO43" s="5">
        <v>5.7488999999999999</v>
      </c>
      <c r="AP43" s="5">
        <v>0.96679000000000004</v>
      </c>
      <c r="AQ43" s="5">
        <v>6.1021999999999998</v>
      </c>
      <c r="AR43" s="5">
        <v>1.0902000000000001</v>
      </c>
      <c r="AS43" s="5">
        <v>3.1112000000000002</v>
      </c>
      <c r="AT43" s="5">
        <v>0.49004999999999999</v>
      </c>
      <c r="AU43" s="5">
        <v>2.7808999999999999</v>
      </c>
      <c r="AV43" s="5">
        <v>0.53039999999999998</v>
      </c>
      <c r="AW43" s="5"/>
      <c r="BS43" s="5"/>
      <c r="BT43" s="10"/>
    </row>
    <row r="44" spans="1:72" x14ac:dyDescent="0.25">
      <c r="A44" s="34" t="s">
        <v>324</v>
      </c>
      <c r="B44" t="s">
        <v>14</v>
      </c>
      <c r="C44" t="s">
        <v>52</v>
      </c>
      <c r="D44">
        <v>1</v>
      </c>
      <c r="E44" s="1" t="s">
        <v>37</v>
      </c>
      <c r="F44" s="5">
        <v>49.37</v>
      </c>
      <c r="G44" s="5">
        <v>2.2065000000000001</v>
      </c>
      <c r="H44" s="5">
        <v>16.274699999999999</v>
      </c>
      <c r="I44" s="5">
        <v>9.1875999999999998</v>
      </c>
      <c r="J44" s="5">
        <v>0.20810000000000001</v>
      </c>
      <c r="K44" s="5">
        <v>5.6543000000000001</v>
      </c>
      <c r="L44" s="5">
        <v>11.652900000000001</v>
      </c>
      <c r="M44" s="5">
        <v>4.4416000000000002</v>
      </c>
      <c r="N44" s="5">
        <v>1.3374999999999999</v>
      </c>
      <c r="O44" s="5">
        <v>0.32440000000000002</v>
      </c>
      <c r="P44" s="4">
        <f t="shared" si="1"/>
        <v>100.6576</v>
      </c>
      <c r="Q44" s="5"/>
      <c r="R44" s="10"/>
      <c r="S44" s="6"/>
      <c r="T44" s="6"/>
      <c r="U44" s="15">
        <v>130.10399999999998</v>
      </c>
      <c r="AC44" s="5">
        <v>25.812999999999999</v>
      </c>
      <c r="AD44" s="5">
        <v>473.36</v>
      </c>
      <c r="AE44" s="5">
        <v>29.062000000000001</v>
      </c>
      <c r="AF44" s="5">
        <v>128.22</v>
      </c>
      <c r="AG44" s="5">
        <v>26.748000000000001</v>
      </c>
      <c r="AH44" s="5">
        <v>333.71</v>
      </c>
      <c r="AI44" s="5">
        <v>19.213000000000001</v>
      </c>
      <c r="AJ44" s="5">
        <v>37.82</v>
      </c>
      <c r="AK44" s="5">
        <v>4.5509000000000004</v>
      </c>
      <c r="AL44" s="5">
        <v>18.405999999999999</v>
      </c>
      <c r="AM44" s="5">
        <v>5.1520999999999999</v>
      </c>
      <c r="AN44" s="5">
        <v>1.6154999999999999</v>
      </c>
      <c r="AO44" s="5">
        <v>4.8567999999999998</v>
      </c>
      <c r="AP44" s="5">
        <v>1.0298</v>
      </c>
      <c r="AQ44" s="5">
        <v>6.1184000000000003</v>
      </c>
      <c r="AR44" s="5">
        <v>1.089</v>
      </c>
      <c r="AS44" s="5">
        <v>3.2159</v>
      </c>
      <c r="AT44" s="5">
        <v>0.39158999999999999</v>
      </c>
      <c r="AU44" s="5">
        <v>2.9788000000000001</v>
      </c>
      <c r="AV44" s="5">
        <v>0.41676000000000002</v>
      </c>
      <c r="AW44" s="5"/>
      <c r="BS44" s="5"/>
      <c r="BT44" s="10"/>
    </row>
    <row r="45" spans="1:72" x14ac:dyDescent="0.25">
      <c r="A45" s="34" t="s">
        <v>324</v>
      </c>
      <c r="B45" t="s">
        <v>14</v>
      </c>
      <c r="C45" t="s">
        <v>53</v>
      </c>
      <c r="D45">
        <v>1</v>
      </c>
      <c r="E45" s="1" t="s">
        <v>37</v>
      </c>
      <c r="F45" s="5">
        <v>48.538400000000003</v>
      </c>
      <c r="G45" s="5">
        <v>2.0869</v>
      </c>
      <c r="H45" s="5">
        <v>16.877600000000001</v>
      </c>
      <c r="I45" s="5">
        <v>9.3768999999999991</v>
      </c>
      <c r="J45" s="5">
        <v>0.186</v>
      </c>
      <c r="K45" s="5">
        <v>6.4074</v>
      </c>
      <c r="L45" s="5">
        <v>11.680300000000001</v>
      </c>
      <c r="M45" s="5">
        <v>4.1544999999999996</v>
      </c>
      <c r="N45" s="5">
        <v>1.1938</v>
      </c>
      <c r="O45" s="5">
        <v>0.39650000000000002</v>
      </c>
      <c r="P45" s="4">
        <f t="shared" si="1"/>
        <v>100.89830000000002</v>
      </c>
      <c r="Q45" s="5"/>
      <c r="R45" s="10"/>
      <c r="S45" s="6"/>
      <c r="T45" s="6"/>
      <c r="U45" s="15">
        <v>106.0848</v>
      </c>
      <c r="AC45" s="5">
        <v>27.446999999999999</v>
      </c>
      <c r="AD45" s="5">
        <v>472.97</v>
      </c>
      <c r="AE45" s="5">
        <v>27.494</v>
      </c>
      <c r="AF45" s="5">
        <v>136.88</v>
      </c>
      <c r="AG45" s="5">
        <v>27.664999999999999</v>
      </c>
      <c r="AH45" s="5">
        <v>362.37</v>
      </c>
      <c r="AI45" s="5">
        <v>21.343</v>
      </c>
      <c r="AJ45" s="5">
        <v>41.418999999999997</v>
      </c>
      <c r="AK45" s="5">
        <v>4.9634999999999998</v>
      </c>
      <c r="AL45" s="5">
        <v>19.87</v>
      </c>
      <c r="AM45" s="5">
        <v>4.8372000000000002</v>
      </c>
      <c r="AN45" s="5">
        <v>1.2522</v>
      </c>
      <c r="AO45" s="5">
        <v>4.6414999999999997</v>
      </c>
      <c r="AP45" s="5">
        <v>0.68228</v>
      </c>
      <c r="AQ45" s="5">
        <v>5.7986000000000004</v>
      </c>
      <c r="AR45" s="5">
        <v>1.1471</v>
      </c>
      <c r="AS45" s="5">
        <v>3.3411</v>
      </c>
      <c r="AT45" s="5">
        <v>0.46407999999999999</v>
      </c>
      <c r="AU45" s="5">
        <v>3.1057000000000001</v>
      </c>
      <c r="AV45" s="5">
        <v>0.43531999999999998</v>
      </c>
      <c r="AW45" s="5"/>
      <c r="BS45" s="5"/>
      <c r="BT45" s="10"/>
    </row>
    <row r="46" spans="1:72" x14ac:dyDescent="0.25">
      <c r="A46" s="34" t="s">
        <v>324</v>
      </c>
      <c r="B46" t="s">
        <v>14</v>
      </c>
      <c r="C46" t="s">
        <v>54</v>
      </c>
      <c r="D46">
        <v>1</v>
      </c>
      <c r="E46" s="1" t="s">
        <v>37</v>
      </c>
      <c r="F46" s="5">
        <v>49.361199999999997</v>
      </c>
      <c r="G46" s="5">
        <v>1.9961</v>
      </c>
      <c r="H46" s="5">
        <v>16.954699999999999</v>
      </c>
      <c r="I46" s="5">
        <v>9.5018999999999991</v>
      </c>
      <c r="J46" s="5">
        <v>9.8699999999999996E-2</v>
      </c>
      <c r="K46" s="5">
        <v>6.6238000000000001</v>
      </c>
      <c r="L46" s="5">
        <v>11.556100000000001</v>
      </c>
      <c r="M46" s="5">
        <v>3.9321000000000002</v>
      </c>
      <c r="N46" s="5">
        <v>1.1067</v>
      </c>
      <c r="O46" s="5">
        <v>0.23810000000000001</v>
      </c>
      <c r="P46" s="4">
        <f t="shared" si="1"/>
        <v>101.3694</v>
      </c>
      <c r="Q46" s="5"/>
      <c r="R46" s="11">
        <v>9.2557527717577553E-2</v>
      </c>
      <c r="S46" s="7">
        <v>607.19178654779284</v>
      </c>
      <c r="T46" s="7">
        <v>830.56977667162903</v>
      </c>
      <c r="U46" s="15">
        <v>163.13039999999998</v>
      </c>
      <c r="AC46" s="5">
        <v>28.29</v>
      </c>
      <c r="AD46" s="5">
        <v>476.8</v>
      </c>
      <c r="AE46" s="5">
        <v>27.401</v>
      </c>
      <c r="AF46" s="5">
        <v>134.83000000000001</v>
      </c>
      <c r="AG46" s="5">
        <v>27.19</v>
      </c>
      <c r="AH46" s="5">
        <v>370.67</v>
      </c>
      <c r="AI46" s="5">
        <v>21.036000000000001</v>
      </c>
      <c r="AJ46" s="5">
        <v>39.844999999999999</v>
      </c>
      <c r="AK46" s="5">
        <v>4.5564</v>
      </c>
      <c r="AL46" s="5">
        <v>19.042000000000002</v>
      </c>
      <c r="AM46" s="5">
        <v>4.9096000000000002</v>
      </c>
      <c r="AN46" s="5">
        <v>1.5891</v>
      </c>
      <c r="AO46" s="5">
        <v>6.6801000000000004</v>
      </c>
      <c r="AP46" s="5">
        <v>0.75341999999999998</v>
      </c>
      <c r="AQ46" s="5">
        <v>5.3986000000000001</v>
      </c>
      <c r="AR46" s="5">
        <v>1.0466</v>
      </c>
      <c r="AS46" s="5">
        <v>2.8508</v>
      </c>
      <c r="AT46" s="5">
        <v>0.39301999999999998</v>
      </c>
      <c r="AU46" s="5">
        <v>2.6619000000000002</v>
      </c>
      <c r="AV46" s="5">
        <v>0.42737999999999998</v>
      </c>
      <c r="AW46" s="5"/>
      <c r="BS46" s="5"/>
      <c r="BT46" s="11"/>
    </row>
    <row r="47" spans="1:72" x14ac:dyDescent="0.25">
      <c r="A47" s="34" t="s">
        <v>324</v>
      </c>
      <c r="B47" t="s">
        <v>14</v>
      </c>
      <c r="C47" t="s">
        <v>55</v>
      </c>
      <c r="D47">
        <v>1</v>
      </c>
      <c r="E47" s="1" t="s">
        <v>37</v>
      </c>
      <c r="F47" s="5">
        <v>47.7941</v>
      </c>
      <c r="G47" s="5">
        <v>2.2785000000000002</v>
      </c>
      <c r="H47" s="5">
        <v>16.640799999999999</v>
      </c>
      <c r="I47" s="5">
        <v>9.5767000000000007</v>
      </c>
      <c r="J47" s="5">
        <v>0.10440000000000001</v>
      </c>
      <c r="K47" s="5">
        <v>6.7222</v>
      </c>
      <c r="L47" s="5">
        <v>12.2097</v>
      </c>
      <c r="M47" s="5">
        <v>3.7984</v>
      </c>
      <c r="N47" s="5">
        <v>1.0407999999999999</v>
      </c>
      <c r="O47" s="5">
        <v>0.28179999999999999</v>
      </c>
      <c r="P47" s="4">
        <f t="shared" si="1"/>
        <v>100.44740000000002</v>
      </c>
      <c r="Q47" s="5"/>
      <c r="R47" s="10"/>
      <c r="S47" s="6"/>
      <c r="T47" s="6"/>
      <c r="U47" s="15">
        <v>231.1848</v>
      </c>
      <c r="AC47" s="5">
        <v>25.864000000000001</v>
      </c>
      <c r="AD47" s="5">
        <v>473.93</v>
      </c>
      <c r="AE47" s="5">
        <v>28.603999999999999</v>
      </c>
      <c r="AF47" s="5">
        <v>125.65</v>
      </c>
      <c r="AG47" s="5">
        <v>27.033999999999999</v>
      </c>
      <c r="AH47" s="5">
        <v>325.86</v>
      </c>
      <c r="AI47" s="5">
        <v>19.847000000000001</v>
      </c>
      <c r="AJ47" s="5">
        <v>38.326999999999998</v>
      </c>
      <c r="AK47" s="5">
        <v>4.6784999999999997</v>
      </c>
      <c r="AL47" s="5">
        <v>18.765000000000001</v>
      </c>
      <c r="AM47" s="5">
        <v>5.4992999999999999</v>
      </c>
      <c r="AN47" s="5">
        <v>1.8664000000000001</v>
      </c>
      <c r="AO47" s="5">
        <v>5.1717000000000004</v>
      </c>
      <c r="AP47" s="5">
        <v>0.87294000000000005</v>
      </c>
      <c r="AQ47" s="5">
        <v>5.5167999999999999</v>
      </c>
      <c r="AR47" s="5">
        <v>1.1307</v>
      </c>
      <c r="AS47" s="5">
        <v>3.3588</v>
      </c>
      <c r="AT47" s="5">
        <v>0.46728999999999998</v>
      </c>
      <c r="AU47" s="5">
        <v>2.8281000000000001</v>
      </c>
      <c r="AV47" s="5">
        <v>0.45724999999999999</v>
      </c>
      <c r="BS47" s="5"/>
      <c r="BT47" s="10"/>
    </row>
    <row r="48" spans="1:72" x14ac:dyDescent="0.25">
      <c r="A48" s="34" t="s">
        <v>324</v>
      </c>
      <c r="B48" t="s">
        <v>14</v>
      </c>
      <c r="C48" t="s">
        <v>56</v>
      </c>
      <c r="D48">
        <v>1</v>
      </c>
      <c r="E48" s="1" t="s">
        <v>37</v>
      </c>
      <c r="F48" s="5">
        <v>49.544199999999996</v>
      </c>
      <c r="G48" s="5">
        <v>2.12</v>
      </c>
      <c r="H48" s="5">
        <v>16.854299999999999</v>
      </c>
      <c r="I48" s="5">
        <v>9.7882999999999996</v>
      </c>
      <c r="J48" s="5">
        <v>0.18</v>
      </c>
      <c r="K48" s="5">
        <v>6.4852999999999996</v>
      </c>
      <c r="L48" s="5">
        <v>12.0223</v>
      </c>
      <c r="M48" s="5">
        <v>3.8010000000000002</v>
      </c>
      <c r="N48" s="5">
        <v>1.1524000000000001</v>
      </c>
      <c r="O48" s="5">
        <v>0.31069999999999998</v>
      </c>
      <c r="P48" s="4">
        <f t="shared" si="1"/>
        <v>102.25849999999998</v>
      </c>
      <c r="Q48" s="5"/>
      <c r="R48" s="10"/>
      <c r="S48" s="6"/>
      <c r="T48" s="6"/>
      <c r="U48" s="15">
        <v>237.18959999999998</v>
      </c>
      <c r="AC48" s="5">
        <v>28.434000000000001</v>
      </c>
      <c r="AD48" s="5">
        <v>485.47</v>
      </c>
      <c r="AE48" s="5">
        <v>27.695</v>
      </c>
      <c r="AF48" s="5">
        <v>132.69999999999999</v>
      </c>
      <c r="AG48" s="5">
        <v>26.837</v>
      </c>
      <c r="AH48" s="5">
        <v>362.22</v>
      </c>
      <c r="AI48" s="5">
        <v>20.577000000000002</v>
      </c>
      <c r="AJ48" s="5">
        <v>38.761000000000003</v>
      </c>
      <c r="AK48" s="5">
        <v>4.9706999999999999</v>
      </c>
      <c r="AL48" s="5">
        <v>18.305</v>
      </c>
      <c r="AM48" s="5">
        <v>4.0541</v>
      </c>
      <c r="AN48" s="5">
        <v>1.6488</v>
      </c>
      <c r="AO48" s="5">
        <v>5.1075999999999997</v>
      </c>
      <c r="AP48" s="5">
        <v>0.76259999999999994</v>
      </c>
      <c r="AQ48" s="5">
        <v>6.9306000000000001</v>
      </c>
      <c r="AR48" s="5">
        <v>1.0432999999999999</v>
      </c>
      <c r="AS48" s="5">
        <v>2.9655</v>
      </c>
      <c r="AT48" s="5">
        <v>0.36532999999999999</v>
      </c>
      <c r="AU48" s="5">
        <v>2.6570999999999998</v>
      </c>
      <c r="AV48" s="5">
        <v>0.36923</v>
      </c>
      <c r="BS48" s="5"/>
      <c r="BT48" s="10"/>
    </row>
    <row r="49" spans="1:72" x14ac:dyDescent="0.25">
      <c r="A49" s="34" t="s">
        <v>324</v>
      </c>
      <c r="B49" t="s">
        <v>14</v>
      </c>
      <c r="C49" t="s">
        <v>57</v>
      </c>
      <c r="D49">
        <v>1</v>
      </c>
      <c r="E49" s="1" t="s">
        <v>37</v>
      </c>
      <c r="F49" s="5">
        <v>48.227499999999999</v>
      </c>
      <c r="G49" s="5">
        <v>2.4359999999999999</v>
      </c>
      <c r="H49" s="5">
        <v>16.6892</v>
      </c>
      <c r="I49" s="5">
        <v>10.261699999999999</v>
      </c>
      <c r="J49" s="5">
        <v>0.109</v>
      </c>
      <c r="K49" s="5">
        <v>5.9307999999999996</v>
      </c>
      <c r="L49" s="5">
        <v>11.687200000000001</v>
      </c>
      <c r="M49" s="5">
        <v>3.9510000000000001</v>
      </c>
      <c r="N49" s="5">
        <v>1.1636</v>
      </c>
      <c r="O49" s="5">
        <v>0.29530000000000001</v>
      </c>
      <c r="P49" s="4">
        <f t="shared" si="1"/>
        <v>100.7513</v>
      </c>
      <c r="Q49" s="5"/>
      <c r="R49" s="10"/>
      <c r="S49" s="6"/>
      <c r="T49" s="6"/>
      <c r="U49" s="15">
        <v>260.70839999999998</v>
      </c>
      <c r="AC49" s="5">
        <v>30.478999999999999</v>
      </c>
      <c r="AD49" s="5">
        <v>490.24</v>
      </c>
      <c r="AE49" s="5">
        <v>31.417000000000002</v>
      </c>
      <c r="AF49" s="5">
        <v>143.35</v>
      </c>
      <c r="AG49" s="5">
        <v>30.302</v>
      </c>
      <c r="AH49" s="5">
        <v>383.14</v>
      </c>
      <c r="AI49" s="5">
        <v>23.332000000000001</v>
      </c>
      <c r="AJ49" s="5">
        <v>43.764000000000003</v>
      </c>
      <c r="AK49" s="5">
        <v>5.3329000000000004</v>
      </c>
      <c r="AL49" s="5">
        <v>21.271999999999998</v>
      </c>
      <c r="AM49" s="5">
        <v>4.8202999999999996</v>
      </c>
      <c r="AN49" s="5">
        <v>1.5065</v>
      </c>
      <c r="AO49" s="5">
        <v>6.2224000000000004</v>
      </c>
      <c r="AP49" s="5">
        <v>1.0651999999999999</v>
      </c>
      <c r="AQ49" s="5">
        <v>5.7975000000000003</v>
      </c>
      <c r="AR49" s="5">
        <v>1.1548</v>
      </c>
      <c r="AS49" s="5">
        <v>3.4556</v>
      </c>
      <c r="AT49" s="5">
        <v>0.48759000000000002</v>
      </c>
      <c r="AU49" s="5">
        <v>2.7299000000000002</v>
      </c>
      <c r="AV49" s="5">
        <v>0.54403999999999997</v>
      </c>
      <c r="BS49" s="5"/>
      <c r="BT49" s="10"/>
    </row>
    <row r="50" spans="1:72" x14ac:dyDescent="0.25">
      <c r="A50" s="34" t="s">
        <v>324</v>
      </c>
      <c r="B50" t="s">
        <v>14</v>
      </c>
      <c r="C50" t="s">
        <v>58</v>
      </c>
      <c r="D50">
        <v>1</v>
      </c>
      <c r="E50" s="1" t="s">
        <v>37</v>
      </c>
      <c r="F50" s="5">
        <v>47.589199999999998</v>
      </c>
      <c r="G50" s="5">
        <v>2.0735999999999999</v>
      </c>
      <c r="H50" s="5">
        <v>16.4252</v>
      </c>
      <c r="I50" s="5">
        <v>9.2116000000000007</v>
      </c>
      <c r="J50" s="5">
        <v>0.29730000000000001</v>
      </c>
      <c r="K50" s="5">
        <v>6.1680999999999999</v>
      </c>
      <c r="L50" s="5">
        <v>11.517200000000001</v>
      </c>
      <c r="M50" s="5">
        <v>3.8468</v>
      </c>
      <c r="N50" s="5">
        <v>1.0813999999999999</v>
      </c>
      <c r="O50" s="5">
        <v>0.23669999999999999</v>
      </c>
      <c r="P50" s="4">
        <f t="shared" si="1"/>
        <v>98.447100000000006</v>
      </c>
      <c r="Q50" s="5"/>
      <c r="R50" s="10"/>
      <c r="S50" s="6"/>
      <c r="T50" s="6"/>
      <c r="U50" s="15">
        <v>160.62839999999997</v>
      </c>
      <c r="AC50" s="5">
        <v>29.503</v>
      </c>
      <c r="AD50" s="5">
        <v>478.04</v>
      </c>
      <c r="AE50" s="5">
        <v>27.917000000000002</v>
      </c>
      <c r="AF50" s="5">
        <v>133.88</v>
      </c>
      <c r="AG50" s="5">
        <v>27.663</v>
      </c>
      <c r="AH50" s="5">
        <v>363.79</v>
      </c>
      <c r="AI50" s="5">
        <v>20.57</v>
      </c>
      <c r="AJ50" s="5">
        <v>39.941000000000003</v>
      </c>
      <c r="AK50" s="5">
        <v>4.6494999999999997</v>
      </c>
      <c r="AL50" s="5">
        <v>17.32</v>
      </c>
      <c r="AM50" s="5">
        <v>4.4077000000000002</v>
      </c>
      <c r="AN50" s="5">
        <v>1.3085</v>
      </c>
      <c r="AO50" s="5">
        <v>6.0187999999999997</v>
      </c>
      <c r="AP50" s="5">
        <v>0.90647</v>
      </c>
      <c r="AQ50" s="5">
        <v>5.5857999999999999</v>
      </c>
      <c r="AR50" s="5">
        <v>1.0490999999999999</v>
      </c>
      <c r="AS50" s="5">
        <v>3.2612999999999999</v>
      </c>
      <c r="AT50" s="5">
        <v>0.43174000000000001</v>
      </c>
      <c r="AU50" s="5">
        <v>3.3012000000000001</v>
      </c>
      <c r="AV50" s="5">
        <v>0.51787000000000005</v>
      </c>
      <c r="BS50" s="5"/>
      <c r="BT50" s="10"/>
    </row>
    <row r="51" spans="1:72" x14ac:dyDescent="0.25">
      <c r="A51" s="34" t="s">
        <v>324</v>
      </c>
      <c r="B51" t="s">
        <v>14</v>
      </c>
      <c r="C51" t="s">
        <v>81</v>
      </c>
      <c r="D51">
        <v>1</v>
      </c>
      <c r="E51" s="1" t="s">
        <v>37</v>
      </c>
      <c r="F51" s="5">
        <v>47.159419999999997</v>
      </c>
      <c r="G51" s="5">
        <v>2.31142</v>
      </c>
      <c r="H51" s="5">
        <v>16.338120000000004</v>
      </c>
      <c r="I51" s="5">
        <v>9.9489199999999975</v>
      </c>
      <c r="J51" s="5">
        <v>0.19575999999999999</v>
      </c>
      <c r="K51" s="5">
        <v>6.1041799999999995</v>
      </c>
      <c r="L51" s="5">
        <v>11.71724</v>
      </c>
      <c r="M51" s="5">
        <v>3.9063400000000001</v>
      </c>
      <c r="N51" s="5">
        <v>1.08796</v>
      </c>
      <c r="O51" s="5">
        <v>0.32491999999999999</v>
      </c>
      <c r="P51" s="4">
        <f t="shared" si="1"/>
        <v>99.094280000000012</v>
      </c>
      <c r="Q51" s="5"/>
      <c r="R51" s="11">
        <v>0.21737961489925803</v>
      </c>
      <c r="S51" s="7">
        <v>626.49031097897841</v>
      </c>
      <c r="T51" s="7">
        <v>618.90358596749275</v>
      </c>
      <c r="U51" s="15">
        <v>133.30656000000002</v>
      </c>
      <c r="AC51" s="5">
        <v>26.568000000000001</v>
      </c>
      <c r="AD51" s="5">
        <v>436.22</v>
      </c>
      <c r="AE51" s="5">
        <v>30.024999999999999</v>
      </c>
      <c r="AF51" s="5">
        <v>132.51</v>
      </c>
      <c r="AG51" s="5">
        <v>26.442</v>
      </c>
      <c r="AH51" s="5">
        <v>312.52</v>
      </c>
      <c r="AI51" s="5">
        <v>20.113</v>
      </c>
      <c r="AJ51" s="5">
        <v>40.191000000000003</v>
      </c>
      <c r="AK51" s="5">
        <v>5.1372</v>
      </c>
      <c r="AL51" s="5">
        <v>20.486000000000001</v>
      </c>
      <c r="AM51" s="5">
        <v>4.9473000000000003</v>
      </c>
      <c r="AN51" s="5">
        <v>1.8569</v>
      </c>
      <c r="AO51" s="5">
        <v>4.1620999999999997</v>
      </c>
      <c r="AP51" s="5">
        <v>0.86685000000000001</v>
      </c>
      <c r="AQ51" s="5">
        <v>5.8159000000000001</v>
      </c>
      <c r="AR51" s="5">
        <v>1.2727999999999999</v>
      </c>
      <c r="AS51" s="5">
        <v>2.7450000000000001</v>
      </c>
      <c r="AT51" s="5">
        <v>0.45106000000000002</v>
      </c>
      <c r="AU51" s="5">
        <v>3.7925</v>
      </c>
      <c r="AV51" s="5">
        <v>0.40088000000000001</v>
      </c>
      <c r="BS51" s="5"/>
      <c r="BT51" s="11"/>
    </row>
    <row r="52" spans="1:72" x14ac:dyDescent="0.25">
      <c r="A52" s="34" t="s">
        <v>324</v>
      </c>
      <c r="B52" t="s">
        <v>14</v>
      </c>
      <c r="C52" t="s">
        <v>80</v>
      </c>
      <c r="D52">
        <v>1</v>
      </c>
      <c r="E52" s="1" t="s">
        <v>37</v>
      </c>
      <c r="F52" s="5">
        <v>48.170999999999992</v>
      </c>
      <c r="G52" s="5">
        <v>2.2567250000000003</v>
      </c>
      <c r="H52" s="5">
        <v>15.7592</v>
      </c>
      <c r="I52" s="5">
        <v>9.9966000000000008</v>
      </c>
      <c r="J52" s="5">
        <v>0.18612499999999998</v>
      </c>
      <c r="K52" s="5">
        <v>6.47065</v>
      </c>
      <c r="L52" s="5">
        <v>11.338825</v>
      </c>
      <c r="M52" s="5">
        <v>3.7588999999999997</v>
      </c>
      <c r="N52" s="5">
        <v>1.16475</v>
      </c>
      <c r="O52" s="5">
        <v>0.34585000000000005</v>
      </c>
      <c r="P52" s="4">
        <f t="shared" si="1"/>
        <v>99.448625000000007</v>
      </c>
      <c r="Q52" s="5"/>
      <c r="R52" s="11">
        <v>0.13212417617537417</v>
      </c>
      <c r="S52" s="7">
        <v>751.69513486052642</v>
      </c>
      <c r="T52" s="7">
        <v>627.50856021822131</v>
      </c>
      <c r="U52" s="15">
        <v>182.64599999999999</v>
      </c>
      <c r="AC52" s="5">
        <v>29.538</v>
      </c>
      <c r="AD52" s="5">
        <v>434.19</v>
      </c>
      <c r="AE52" s="5">
        <v>27.338999999999999</v>
      </c>
      <c r="AF52" s="5">
        <v>121.8</v>
      </c>
      <c r="AG52" s="5">
        <v>25.690999999999999</v>
      </c>
      <c r="AH52" s="5">
        <v>304.61</v>
      </c>
      <c r="AI52" s="5">
        <v>18.588999999999999</v>
      </c>
      <c r="AJ52" s="5">
        <v>36.095999999999997</v>
      </c>
      <c r="AK52" s="5">
        <v>4.5382999999999996</v>
      </c>
      <c r="AL52" s="5">
        <v>21.021999999999998</v>
      </c>
      <c r="AM52" s="5">
        <v>4.7180999999999997</v>
      </c>
      <c r="AN52" s="5">
        <v>1.5234000000000001</v>
      </c>
      <c r="AO52" s="5">
        <v>4.0391000000000004</v>
      </c>
      <c r="AP52" s="5">
        <v>0.63378999999999996</v>
      </c>
      <c r="AQ52" s="5">
        <v>5.4410999999999996</v>
      </c>
      <c r="AR52" s="5">
        <v>1.0107999999999999</v>
      </c>
      <c r="AS52" s="5">
        <v>2.9266000000000001</v>
      </c>
      <c r="AT52" s="5">
        <v>0.41588000000000003</v>
      </c>
      <c r="AU52" s="5">
        <v>3.4186999999999999</v>
      </c>
      <c r="AV52" s="5">
        <v>0.66286999999999996</v>
      </c>
      <c r="BS52" s="5"/>
      <c r="BT52" s="11"/>
    </row>
    <row r="55" spans="1:72" x14ac:dyDescent="0.25">
      <c r="E55" s="12"/>
      <c r="I55" s="5"/>
      <c r="N55" s="5"/>
    </row>
    <row r="56" spans="1:72" x14ac:dyDescent="0.25">
      <c r="E56" s="12"/>
      <c r="I56" s="5"/>
      <c r="N56" s="5"/>
    </row>
    <row r="57" spans="1:72" x14ac:dyDescent="0.25">
      <c r="E57" s="5"/>
    </row>
    <row r="58" spans="1:72" x14ac:dyDescent="0.25">
      <c r="E58" s="5"/>
    </row>
    <row r="59" spans="1:72" x14ac:dyDescent="0.25">
      <c r="E59" s="5"/>
      <c r="H59" s="5"/>
      <c r="I59" s="5"/>
    </row>
    <row r="60" spans="1:72" x14ac:dyDescent="0.25">
      <c r="E60" s="5"/>
      <c r="H60" s="5"/>
      <c r="I60" s="5"/>
    </row>
    <row r="61" spans="1:72" x14ac:dyDescent="0.25">
      <c r="E61" s="5"/>
      <c r="H61" s="5"/>
      <c r="I61" s="5"/>
    </row>
    <row r="62" spans="1:72" x14ac:dyDescent="0.25">
      <c r="E62" s="5"/>
      <c r="H62" s="5"/>
      <c r="I62" s="5"/>
    </row>
    <row r="63" spans="1:72" x14ac:dyDescent="0.25">
      <c r="E63" s="5"/>
      <c r="H63" s="5"/>
      <c r="I63" s="5"/>
    </row>
    <row r="64" spans="1:72" x14ac:dyDescent="0.25">
      <c r="E64" s="5"/>
      <c r="H64" s="5"/>
      <c r="I64" s="5"/>
    </row>
    <row r="65" spans="5:9" x14ac:dyDescent="0.25">
      <c r="E65" s="5"/>
      <c r="H65" s="5"/>
      <c r="I65" s="5"/>
    </row>
    <row r="66" spans="5:9" x14ac:dyDescent="0.25">
      <c r="E66" s="5"/>
      <c r="H66" s="5"/>
      <c r="I66" s="5"/>
    </row>
    <row r="67" spans="5:9" x14ac:dyDescent="0.25">
      <c r="E67" s="5"/>
      <c r="H67" s="5"/>
      <c r="I67" s="5"/>
    </row>
  </sheetData>
  <mergeCells count="9">
    <mergeCell ref="A1:BQ1"/>
    <mergeCell ref="A2:E2"/>
    <mergeCell ref="AC2:AV2"/>
    <mergeCell ref="BE2:BQ2"/>
    <mergeCell ref="AW2:BD2"/>
    <mergeCell ref="W2:AB2"/>
    <mergeCell ref="F2:P2"/>
    <mergeCell ref="Q2:T2"/>
    <mergeCell ref="U2:V2"/>
  </mergeCells>
  <phoneticPr fontId="6"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5FAB3-9862-4109-9229-0B2AB07819B5}">
  <dimension ref="A1:P35"/>
  <sheetViews>
    <sheetView workbookViewId="0">
      <selection activeCell="A3" sqref="A3"/>
    </sheetView>
  </sheetViews>
  <sheetFormatPr defaultRowHeight="15" x14ac:dyDescent="0.25"/>
  <cols>
    <col min="2" max="2" width="11.28515625" bestFit="1" customWidth="1"/>
    <col min="15" max="15" width="8.5703125" customWidth="1"/>
    <col min="16" max="16" width="15.7109375" bestFit="1" customWidth="1"/>
  </cols>
  <sheetData>
    <row r="1" spans="1:16" x14ac:dyDescent="0.25">
      <c r="A1" s="82" t="s">
        <v>344</v>
      </c>
      <c r="B1" s="82"/>
      <c r="C1" s="82"/>
      <c r="D1" s="82"/>
      <c r="E1" s="82"/>
      <c r="F1" s="82"/>
      <c r="G1" s="82"/>
      <c r="H1" s="82"/>
      <c r="I1" s="82"/>
      <c r="J1" s="82"/>
      <c r="K1" s="82"/>
      <c r="L1" s="82"/>
      <c r="M1" s="82"/>
      <c r="N1" s="82"/>
      <c r="O1" s="82"/>
      <c r="P1" s="82"/>
    </row>
    <row r="2" spans="1:16" x14ac:dyDescent="0.25">
      <c r="C2" t="s">
        <v>3</v>
      </c>
      <c r="D2" t="s">
        <v>9</v>
      </c>
      <c r="E2" t="s">
        <v>5</v>
      </c>
      <c r="F2" t="s">
        <v>10</v>
      </c>
      <c r="G2" t="s">
        <v>11</v>
      </c>
      <c r="H2" t="s">
        <v>4</v>
      </c>
      <c r="I2" t="s">
        <v>8</v>
      </c>
      <c r="J2" t="s">
        <v>2</v>
      </c>
      <c r="K2" t="s">
        <v>7</v>
      </c>
      <c r="L2" t="s">
        <v>6</v>
      </c>
      <c r="M2" t="s">
        <v>91</v>
      </c>
    </row>
    <row r="3" spans="1:16" x14ac:dyDescent="0.25">
      <c r="A3" t="s">
        <v>387</v>
      </c>
      <c r="B3" t="s">
        <v>330</v>
      </c>
      <c r="C3">
        <v>50.81</v>
      </c>
      <c r="D3">
        <v>1.85</v>
      </c>
      <c r="E3">
        <v>14.06</v>
      </c>
      <c r="F3">
        <f>9.83+72/80*2.23</f>
        <v>11.837</v>
      </c>
      <c r="G3">
        <v>0.22</v>
      </c>
      <c r="H3" t="s">
        <v>331</v>
      </c>
      <c r="I3">
        <v>11.12</v>
      </c>
      <c r="J3">
        <v>2.62</v>
      </c>
      <c r="K3">
        <v>0.19</v>
      </c>
      <c r="L3">
        <v>0.2</v>
      </c>
    </row>
    <row r="6" spans="1:16" x14ac:dyDescent="0.25">
      <c r="A6" s="83" t="s">
        <v>94</v>
      </c>
      <c r="B6" s="83"/>
      <c r="C6" s="83"/>
      <c r="D6" s="83"/>
      <c r="E6" s="83"/>
      <c r="F6" s="83"/>
      <c r="G6" s="83"/>
      <c r="H6" s="83"/>
      <c r="I6" s="83"/>
      <c r="J6" s="83"/>
      <c r="K6" s="83"/>
      <c r="L6" s="83"/>
      <c r="M6" s="83"/>
      <c r="N6" s="83"/>
      <c r="O6" s="83"/>
      <c r="P6" s="83"/>
    </row>
    <row r="7" spans="1:16" x14ac:dyDescent="0.25">
      <c r="B7" t="s">
        <v>1</v>
      </c>
      <c r="C7" t="s">
        <v>3</v>
      </c>
      <c r="D7" t="s">
        <v>9</v>
      </c>
      <c r="E7" t="s">
        <v>5</v>
      </c>
      <c r="F7" t="s">
        <v>10</v>
      </c>
      <c r="G7" t="s">
        <v>11</v>
      </c>
      <c r="H7" t="s">
        <v>4</v>
      </c>
      <c r="I7" t="s">
        <v>8</v>
      </c>
      <c r="J7" t="s">
        <v>2</v>
      </c>
      <c r="K7" t="s">
        <v>7</v>
      </c>
      <c r="L7" t="s">
        <v>6</v>
      </c>
      <c r="M7" t="s">
        <v>91</v>
      </c>
      <c r="O7" t="s">
        <v>12</v>
      </c>
      <c r="P7" t="s">
        <v>95</v>
      </c>
    </row>
    <row r="8" spans="1:16" x14ac:dyDescent="0.25">
      <c r="A8" s="85" t="s">
        <v>96</v>
      </c>
      <c r="B8" t="s">
        <v>97</v>
      </c>
      <c r="C8" s="5">
        <v>51.243600000000001</v>
      </c>
      <c r="D8" s="5">
        <v>1.8548</v>
      </c>
      <c r="E8" s="5">
        <v>13.5701</v>
      </c>
      <c r="F8" s="5">
        <v>11.4542</v>
      </c>
      <c r="G8" s="5">
        <v>0.1283</v>
      </c>
      <c r="H8" s="5">
        <v>6.5833000000000004</v>
      </c>
      <c r="I8" s="5">
        <v>10.828799999999999</v>
      </c>
      <c r="J8" s="5">
        <v>2.6429</v>
      </c>
      <c r="K8" s="5">
        <v>0.22370000000000001</v>
      </c>
      <c r="L8" s="5">
        <v>0.19550000000000001</v>
      </c>
      <c r="M8" s="5">
        <v>0.29670000000000002</v>
      </c>
      <c r="N8" s="5"/>
      <c r="O8" s="5">
        <f>SUM(C8:M8)</f>
        <v>99.021899999999974</v>
      </c>
      <c r="P8" s="16">
        <v>43369.374907407408</v>
      </c>
    </row>
    <row r="9" spans="1:16" x14ac:dyDescent="0.25">
      <c r="A9" s="85"/>
      <c r="B9" t="s">
        <v>98</v>
      </c>
      <c r="C9" s="5">
        <v>50.477499999999999</v>
      </c>
      <c r="D9" s="5">
        <v>1.8775999999999999</v>
      </c>
      <c r="E9" s="5">
        <v>13.4726</v>
      </c>
      <c r="F9" s="5">
        <v>11.814</v>
      </c>
      <c r="G9" s="5">
        <v>0.30130000000000001</v>
      </c>
      <c r="H9" s="5">
        <v>6.7515000000000001</v>
      </c>
      <c r="I9" s="5">
        <v>10.778499999999999</v>
      </c>
      <c r="J9" s="5">
        <v>2.573</v>
      </c>
      <c r="K9" s="5">
        <v>0.24310000000000001</v>
      </c>
      <c r="L9" s="5">
        <v>0.24529999999999999</v>
      </c>
      <c r="M9" s="5">
        <v>0.28389999999999999</v>
      </c>
      <c r="N9" s="5"/>
      <c r="O9" s="5">
        <f t="shared" ref="O9:O10" si="0">SUM(C9:M9)</f>
        <v>98.818299999999965</v>
      </c>
      <c r="P9" s="16">
        <v>43369.379340277781</v>
      </c>
    </row>
    <row r="10" spans="1:16" x14ac:dyDescent="0.25">
      <c r="A10" s="85"/>
      <c r="B10" t="s">
        <v>99</v>
      </c>
      <c r="C10" s="5">
        <v>50.281300000000002</v>
      </c>
      <c r="D10" s="5">
        <v>1.8894</v>
      </c>
      <c r="E10" s="5">
        <v>13.5928</v>
      </c>
      <c r="F10" s="5">
        <v>11.531700000000001</v>
      </c>
      <c r="G10" s="5">
        <v>0.18210000000000001</v>
      </c>
      <c r="H10" s="5">
        <v>6.7417999999999996</v>
      </c>
      <c r="I10" s="5">
        <v>10.822100000000001</v>
      </c>
      <c r="J10" s="5">
        <v>2.6234000000000002</v>
      </c>
      <c r="K10" s="5">
        <v>0.2283</v>
      </c>
      <c r="L10" s="5">
        <v>0.2601</v>
      </c>
      <c r="M10" s="5">
        <v>0.29659999999999997</v>
      </c>
      <c r="N10" s="5"/>
      <c r="O10" s="5">
        <f t="shared" si="0"/>
        <v>98.449600000000018</v>
      </c>
      <c r="P10" s="16">
        <v>43369.383553240739</v>
      </c>
    </row>
    <row r="11" spans="1:16" x14ac:dyDescent="0.25">
      <c r="B11" t="s">
        <v>329</v>
      </c>
      <c r="C11" s="5">
        <f>2*STDEV(C8:C10)/AVERAGE(C8:C10)*100</f>
        <v>2.0071996120297451</v>
      </c>
      <c r="D11" s="5">
        <f t="shared" ref="D11:M11" si="1">2*STDEV(D8:D10)/AVERAGE(D8:D10)*100</f>
        <v>1.8772291851012552</v>
      </c>
      <c r="E11" s="5">
        <f t="shared" si="1"/>
        <v>0.94293829717529354</v>
      </c>
      <c r="F11" s="5">
        <f t="shared" si="1"/>
        <v>3.2649304638827856</v>
      </c>
      <c r="G11" s="5">
        <f t="shared" si="1"/>
        <v>86.842883992878043</v>
      </c>
      <c r="H11" s="5">
        <f t="shared" si="1"/>
        <v>2.8222346109571852</v>
      </c>
      <c r="I11" s="5">
        <f t="shared" si="1"/>
        <v>0.50533437258553671</v>
      </c>
      <c r="J11" s="5">
        <f t="shared" si="1"/>
        <v>2.7607323051466568</v>
      </c>
      <c r="K11" s="5">
        <f t="shared" si="1"/>
        <v>8.7501603090024602</v>
      </c>
      <c r="L11" s="5">
        <f t="shared" si="1"/>
        <v>28.971349425260655</v>
      </c>
      <c r="M11" s="5">
        <f t="shared" si="1"/>
        <v>5.0351475643720267</v>
      </c>
      <c r="N11" s="5"/>
      <c r="O11" s="5"/>
    </row>
    <row r="12" spans="1:16" x14ac:dyDescent="0.25">
      <c r="A12" s="85" t="s">
        <v>100</v>
      </c>
      <c r="B12" t="s">
        <v>97</v>
      </c>
      <c r="C12" s="5">
        <v>51.750300000000003</v>
      </c>
      <c r="D12" s="5">
        <v>1.9308000000000001</v>
      </c>
      <c r="E12" s="5">
        <v>13.593400000000001</v>
      </c>
      <c r="F12" s="5">
        <v>12.116400000000001</v>
      </c>
      <c r="G12" s="5">
        <v>0.20269999999999999</v>
      </c>
      <c r="H12" s="5">
        <v>6.7942999999999998</v>
      </c>
      <c r="I12" s="5">
        <v>11.146000000000001</v>
      </c>
      <c r="J12" s="5">
        <v>2.6768999999999998</v>
      </c>
      <c r="K12" s="5">
        <v>0.23300000000000001</v>
      </c>
      <c r="L12" s="5">
        <v>0.18909999999999999</v>
      </c>
      <c r="M12" s="5">
        <v>0.29289999999999999</v>
      </c>
      <c r="N12" s="5"/>
      <c r="O12" s="5">
        <f>SUM(C12:M12)</f>
        <v>100.92580000000001</v>
      </c>
      <c r="P12" s="16">
        <v>43369.620428240742</v>
      </c>
    </row>
    <row r="13" spans="1:16" x14ac:dyDescent="0.25">
      <c r="A13" s="85"/>
      <c r="B13" t="s">
        <v>98</v>
      </c>
      <c r="C13" s="5">
        <v>51.545499999999997</v>
      </c>
      <c r="D13" s="5">
        <v>1.9111</v>
      </c>
      <c r="E13" s="5">
        <v>13.877800000000001</v>
      </c>
      <c r="F13" s="5">
        <v>11.6798</v>
      </c>
      <c r="G13" s="5">
        <v>0.2727</v>
      </c>
      <c r="H13" s="5">
        <v>7.0301</v>
      </c>
      <c r="I13" s="5">
        <v>10.950900000000001</v>
      </c>
      <c r="J13" s="5">
        <v>2.7294999999999998</v>
      </c>
      <c r="K13" s="5">
        <v>0.22500000000000001</v>
      </c>
      <c r="L13" s="5">
        <v>0.18859999999999999</v>
      </c>
      <c r="M13" s="5">
        <v>0.2928</v>
      </c>
      <c r="N13" s="5"/>
      <c r="O13" s="5">
        <f t="shared" ref="O13:O14" si="2">SUM(C13:M13)</f>
        <v>100.70379999999999</v>
      </c>
      <c r="P13" s="16">
        <v>43369.624641203707</v>
      </c>
    </row>
    <row r="14" spans="1:16" x14ac:dyDescent="0.25">
      <c r="A14" s="85"/>
      <c r="B14" t="s">
        <v>99</v>
      </c>
      <c r="C14" s="5">
        <v>51.5642</v>
      </c>
      <c r="D14" s="5">
        <v>1.9413</v>
      </c>
      <c r="E14" s="5">
        <v>13.8927</v>
      </c>
      <c r="F14" s="5">
        <v>11.7319</v>
      </c>
      <c r="G14" s="5">
        <v>0.22109999999999999</v>
      </c>
      <c r="H14" s="5">
        <v>6.9166999999999996</v>
      </c>
      <c r="I14" s="5">
        <v>11.2507</v>
      </c>
      <c r="J14" s="5">
        <v>2.782</v>
      </c>
      <c r="K14" s="5">
        <v>0.18729999999999999</v>
      </c>
      <c r="L14" s="5">
        <v>0.1699</v>
      </c>
      <c r="M14" s="5">
        <v>0.28470000000000001</v>
      </c>
      <c r="N14" s="5"/>
      <c r="O14" s="5">
        <f t="shared" si="2"/>
        <v>100.9425</v>
      </c>
      <c r="P14" s="16">
        <v>43369.628854166665</v>
      </c>
    </row>
    <row r="15" spans="1:16" x14ac:dyDescent="0.25">
      <c r="B15" t="s">
        <v>329</v>
      </c>
      <c r="C15" s="5">
        <f>2*STDEV(C12:C14)/AVERAGE(C12:C14)*100</f>
        <v>0.43870519396519181</v>
      </c>
      <c r="D15" s="5">
        <f t="shared" ref="D15" si="3">2*STDEV(D12:D14)/AVERAGE(D12:D14)*100</f>
        <v>1.5906531280080829</v>
      </c>
      <c r="E15" s="5">
        <f t="shared" ref="E15" si="4">2*STDEV(E12:E14)/AVERAGE(E12:E14)*100</f>
        <v>2.4465433648370309</v>
      </c>
      <c r="F15" s="5">
        <f t="shared" ref="F15" si="5">2*STDEV(F12:F14)/AVERAGE(F12:F14)*100</f>
        <v>4.0270938081525234</v>
      </c>
      <c r="G15" s="5">
        <f t="shared" ref="G15" si="6">2*STDEV(G12:G14)/AVERAGE(G12:G14)*100</f>
        <v>31.260709693459809</v>
      </c>
      <c r="H15" s="5">
        <f t="shared" ref="H15" si="7">2*STDEV(H12:H14)/AVERAGE(H12:H14)*100</f>
        <v>3.4114474877380099</v>
      </c>
      <c r="I15" s="5">
        <f t="shared" ref="I15" si="8">2*STDEV(I12:I14)/AVERAGE(I12:I14)*100</f>
        <v>2.7376111634754556</v>
      </c>
      <c r="J15" s="5">
        <f t="shared" ref="J15" si="9">2*STDEV(J12:J14)/AVERAGE(J12:J14)*100</f>
        <v>3.8505696787374375</v>
      </c>
      <c r="K15" s="5">
        <f t="shared" ref="K15" si="10">2*STDEV(K12:K14)/AVERAGE(K12:K14)*100</f>
        <v>22.6922660713509</v>
      </c>
      <c r="L15" s="5">
        <f t="shared" ref="L15" si="11">2*STDEV(L12:L14)/AVERAGE(L12:L14)*100</f>
        <v>11.990843878063313</v>
      </c>
      <c r="M15" s="5">
        <f t="shared" ref="M15" si="12">2*STDEV(M12:M14)/AVERAGE(M12:M14)*100</f>
        <v>3.2437984869218464</v>
      </c>
    </row>
    <row r="16" spans="1:16" x14ac:dyDescent="0.25">
      <c r="C16" s="5"/>
      <c r="D16" s="5"/>
      <c r="E16" s="5"/>
      <c r="F16" s="5"/>
      <c r="G16" s="5"/>
      <c r="H16" s="5"/>
      <c r="I16" s="5"/>
      <c r="J16" s="5"/>
      <c r="K16" s="5"/>
      <c r="L16" s="5"/>
    </row>
    <row r="17" spans="1:16" x14ac:dyDescent="0.25">
      <c r="A17" s="83" t="s">
        <v>101</v>
      </c>
      <c r="B17" s="83"/>
      <c r="C17" s="83"/>
      <c r="D17" s="83"/>
      <c r="E17" s="83"/>
      <c r="F17" s="83"/>
      <c r="G17" s="83"/>
      <c r="H17" s="83"/>
      <c r="I17" s="83"/>
      <c r="J17" s="83"/>
      <c r="K17" s="83"/>
      <c r="L17" s="83"/>
      <c r="M17" s="83"/>
      <c r="N17" s="83"/>
      <c r="O17" s="83"/>
      <c r="P17" s="83"/>
    </row>
    <row r="18" spans="1:16" x14ac:dyDescent="0.25">
      <c r="B18" t="s">
        <v>1</v>
      </c>
      <c r="C18" t="s">
        <v>3</v>
      </c>
      <c r="D18" t="s">
        <v>9</v>
      </c>
      <c r="E18" t="s">
        <v>5</v>
      </c>
      <c r="F18" t="s">
        <v>10</v>
      </c>
      <c r="G18" t="s">
        <v>11</v>
      </c>
      <c r="H18" t="s">
        <v>4</v>
      </c>
      <c r="I18" t="s">
        <v>8</v>
      </c>
      <c r="J18" t="s">
        <v>2</v>
      </c>
      <c r="K18" t="s">
        <v>7</v>
      </c>
      <c r="L18" t="s">
        <v>6</v>
      </c>
      <c r="O18" t="s">
        <v>12</v>
      </c>
      <c r="P18" t="s">
        <v>95</v>
      </c>
    </row>
    <row r="19" spans="1:16" x14ac:dyDescent="0.25">
      <c r="A19" s="85" t="s">
        <v>96</v>
      </c>
      <c r="B19" t="s">
        <v>97</v>
      </c>
      <c r="C19" s="5">
        <v>49.6858</v>
      </c>
      <c r="D19" s="5">
        <v>1.8384</v>
      </c>
      <c r="E19" s="5">
        <v>13.3622</v>
      </c>
      <c r="F19" s="5">
        <v>11.369300000000001</v>
      </c>
      <c r="G19" s="5">
        <v>0.25990000000000002</v>
      </c>
      <c r="H19" s="5">
        <v>7.1281999999999996</v>
      </c>
      <c r="I19" s="5">
        <v>10.5662</v>
      </c>
      <c r="J19" s="5">
        <v>2.6859999999999999</v>
      </c>
      <c r="K19" s="5">
        <v>0.17960000000000001</v>
      </c>
      <c r="L19" s="5">
        <v>0.2135</v>
      </c>
      <c r="M19" s="5"/>
      <c r="N19" s="5"/>
      <c r="O19" s="5">
        <f>SUM(C19:M19)</f>
        <v>97.289099999999976</v>
      </c>
      <c r="P19" s="16">
        <v>43538.407488425924</v>
      </c>
    </row>
    <row r="20" spans="1:16" x14ac:dyDescent="0.25">
      <c r="A20" s="85"/>
      <c r="B20" t="s">
        <v>98</v>
      </c>
      <c r="C20" s="5">
        <v>50.189599999999999</v>
      </c>
      <c r="D20" s="5">
        <v>1.8099000000000001</v>
      </c>
      <c r="E20" s="5">
        <v>13.5091</v>
      </c>
      <c r="F20" s="5">
        <v>11.944800000000001</v>
      </c>
      <c r="G20" s="5">
        <v>0.2266</v>
      </c>
      <c r="H20" s="5">
        <v>7.1662999999999997</v>
      </c>
      <c r="I20" s="5">
        <v>10.6685</v>
      </c>
      <c r="J20" s="5">
        <v>2.6873999999999998</v>
      </c>
      <c r="K20" s="5">
        <v>0.18859999999999999</v>
      </c>
      <c r="L20" s="5">
        <v>0.16239999999999999</v>
      </c>
      <c r="M20" s="5"/>
      <c r="N20" s="5"/>
      <c r="O20" s="5">
        <f t="shared" ref="O20:O21" si="13">SUM(C20:M20)</f>
        <v>98.553200000000004</v>
      </c>
      <c r="P20" s="16">
        <v>43538.410439814812</v>
      </c>
    </row>
    <row r="21" spans="1:16" x14ac:dyDescent="0.25">
      <c r="A21" s="85"/>
      <c r="B21" t="s">
        <v>99</v>
      </c>
      <c r="C21" s="5">
        <v>49.719799999999999</v>
      </c>
      <c r="D21" s="5">
        <v>1.8267</v>
      </c>
      <c r="E21" s="5">
        <v>13.492699999999999</v>
      </c>
      <c r="F21" s="5">
        <v>12.091699999999999</v>
      </c>
      <c r="G21" s="5">
        <v>0.20979999999999999</v>
      </c>
      <c r="H21" s="5">
        <v>6.8932000000000002</v>
      </c>
      <c r="I21" s="5">
        <v>10.7591</v>
      </c>
      <c r="J21" s="5">
        <v>2.5922999999999998</v>
      </c>
      <c r="K21" s="5">
        <v>0.17849999999999999</v>
      </c>
      <c r="L21" s="5">
        <v>0.20119999999999999</v>
      </c>
      <c r="M21" s="5"/>
      <c r="N21" s="5"/>
      <c r="O21" s="5">
        <f t="shared" si="13"/>
        <v>97.965000000000003</v>
      </c>
      <c r="P21" s="16">
        <v>43538.413437499999</v>
      </c>
    </row>
    <row r="22" spans="1:16" x14ac:dyDescent="0.25">
      <c r="B22" t="s">
        <v>329</v>
      </c>
      <c r="C22" s="5">
        <f>2*STDEV(C19:C21)/AVERAGE(C19:C21)*100</f>
        <v>1.1293187649570606</v>
      </c>
      <c r="D22" s="5">
        <f t="shared" ref="D22" si="14">2*STDEV(D19:D21)/AVERAGE(D19:D21)*100</f>
        <v>1.569956247679674</v>
      </c>
      <c r="E22" s="5">
        <f t="shared" ref="E22" si="15">2*STDEV(E19:E21)/AVERAGE(E19:E21)*100</f>
        <v>1.1965696010068798</v>
      </c>
      <c r="F22" s="5">
        <f t="shared" ref="F22" si="16">2*STDEV(F19:F21)/AVERAGE(F19:F21)*100</f>
        <v>6.4701788121060169</v>
      </c>
      <c r="G22" s="5">
        <f t="shared" ref="G22" si="17">2*STDEV(G19:G21)/AVERAGE(G19:G21)*100</f>
        <v>21.972273590927742</v>
      </c>
      <c r="H22" s="5">
        <f t="shared" ref="H22" si="18">2*STDEV(H19:H21)/AVERAGE(H19:H21)*100</f>
        <v>4.1884985944596567</v>
      </c>
      <c r="I22" s="5">
        <f t="shared" ref="I22" si="19">2*STDEV(I19:I21)/AVERAGE(I19:I21)*100</f>
        <v>1.8098966438525215</v>
      </c>
      <c r="J22" s="5">
        <f t="shared" ref="J22" si="20">2*STDEV(J19:J21)/AVERAGE(J19:J21)*100</f>
        <v>4.1055797093876443</v>
      </c>
      <c r="K22" s="5">
        <f t="shared" ref="K22" si="21">2*STDEV(K19:K21)/AVERAGE(K19:K21)*100</f>
        <v>6.0812791628808451</v>
      </c>
      <c r="L22" s="5">
        <f t="shared" ref="L22" si="22">2*STDEV(L19:L21)/AVERAGE(L19:L21)*100</f>
        <v>27.728967807826528</v>
      </c>
      <c r="M22" s="5" t="e">
        <f t="shared" ref="M22" si="23">2*STDEV(M19:M21)/AVERAGE(M19:M21)*100</f>
        <v>#DIV/0!</v>
      </c>
      <c r="N22" s="5"/>
      <c r="O22" s="5"/>
    </row>
    <row r="23" spans="1:16" x14ac:dyDescent="0.25">
      <c r="A23" s="85" t="s">
        <v>100</v>
      </c>
      <c r="B23" t="s">
        <v>97</v>
      </c>
      <c r="C23" s="5">
        <v>50.76</v>
      </c>
      <c r="D23" s="5">
        <v>1.8381000000000001</v>
      </c>
      <c r="E23" s="5">
        <v>13.409700000000001</v>
      </c>
      <c r="F23" s="5">
        <v>11.703900000000001</v>
      </c>
      <c r="G23" s="5">
        <v>0.27989999999999998</v>
      </c>
      <c r="H23" s="5">
        <v>6.8819999999999997</v>
      </c>
      <c r="I23" s="5">
        <v>10.845800000000001</v>
      </c>
      <c r="J23" s="5">
        <v>2.7597999999999998</v>
      </c>
      <c r="K23" s="5">
        <v>0.19020000000000001</v>
      </c>
      <c r="L23" s="5">
        <v>0.1459</v>
      </c>
      <c r="M23" s="5"/>
      <c r="N23" s="5"/>
      <c r="O23" s="5">
        <f>SUM(C23:M23)</f>
        <v>98.815300000000008</v>
      </c>
      <c r="P23" s="16">
        <v>43538.536400462966</v>
      </c>
    </row>
    <row r="24" spans="1:16" x14ac:dyDescent="0.25">
      <c r="A24" s="85"/>
      <c r="B24" t="s">
        <v>98</v>
      </c>
      <c r="C24" s="5">
        <v>49.751199999999997</v>
      </c>
      <c r="D24" s="5">
        <v>1.8302</v>
      </c>
      <c r="E24" s="5">
        <v>13.3553</v>
      </c>
      <c r="F24" s="5">
        <v>11.668799999999999</v>
      </c>
      <c r="G24" s="5">
        <v>0.21429999999999999</v>
      </c>
      <c r="H24" s="5">
        <v>6.9836999999999998</v>
      </c>
      <c r="I24" s="5">
        <v>10.8643</v>
      </c>
      <c r="J24" s="5">
        <v>2.5895999999999999</v>
      </c>
      <c r="K24" s="5">
        <v>0.20660000000000001</v>
      </c>
      <c r="L24" s="5">
        <v>0.16489999999999999</v>
      </c>
      <c r="M24" s="5"/>
      <c r="N24" s="5"/>
      <c r="O24" s="5">
        <f t="shared" ref="O24:O25" si="24">SUM(C24:M24)</f>
        <v>97.628900000000002</v>
      </c>
      <c r="P24" s="16">
        <v>43538.539409722223</v>
      </c>
    </row>
    <row r="25" spans="1:16" x14ac:dyDescent="0.25">
      <c r="A25" s="85"/>
      <c r="B25" t="s">
        <v>99</v>
      </c>
      <c r="C25" s="5">
        <v>50.544699999999999</v>
      </c>
      <c r="D25" s="5">
        <v>1.8834</v>
      </c>
      <c r="E25" s="5">
        <v>13.499000000000001</v>
      </c>
      <c r="F25" s="5">
        <v>11.7712</v>
      </c>
      <c r="G25" s="5">
        <v>0.2681</v>
      </c>
      <c r="H25" s="5">
        <v>6.8273999999999999</v>
      </c>
      <c r="I25" s="5">
        <v>10.833</v>
      </c>
      <c r="J25" s="5">
        <v>2.7176</v>
      </c>
      <c r="K25" s="5">
        <v>0.2107</v>
      </c>
      <c r="L25" s="5">
        <v>0.18410000000000001</v>
      </c>
      <c r="M25" s="5"/>
      <c r="N25" s="5"/>
      <c r="O25" s="5">
        <f t="shared" si="24"/>
        <v>98.739199999999997</v>
      </c>
      <c r="P25" s="16">
        <v>43538.54241898148</v>
      </c>
    </row>
    <row r="26" spans="1:16" x14ac:dyDescent="0.25">
      <c r="B26" t="s">
        <v>329</v>
      </c>
      <c r="C26" s="5">
        <f>2*STDEV(C23:C25)/AVERAGE(C23:C25)*100</f>
        <v>2.1103418647362528</v>
      </c>
      <c r="D26" s="5">
        <f t="shared" ref="D26" si="25">2*STDEV(D23:D25)/AVERAGE(D23:D25)*100</f>
        <v>3.1025684062786598</v>
      </c>
      <c r="E26" s="5">
        <f t="shared" ref="E26" si="26">2*STDEV(E23:E25)/AVERAGE(E23:E25)*100</f>
        <v>1.0811578617227595</v>
      </c>
      <c r="F26" s="5">
        <f t="shared" ref="F26" si="27">2*STDEV(F23:F25)/AVERAGE(F23:F25)*100</f>
        <v>0.8884092318606075</v>
      </c>
      <c r="G26" s="5">
        <f t="shared" ref="G26" si="28">2*STDEV(G23:G25)/AVERAGE(G23:G25)*100</f>
        <v>27.523911249748011</v>
      </c>
      <c r="H26" s="5">
        <f t="shared" ref="H26" si="29">2*STDEV(H23:H25)/AVERAGE(H23:H25)*100</f>
        <v>2.3000117728642326</v>
      </c>
      <c r="I26" s="5">
        <f t="shared" ref="I26" si="30">2*STDEV(I23:I25)/AVERAGE(I23:I25)*100</f>
        <v>0.29013088214777333</v>
      </c>
      <c r="J26" s="5">
        <f t="shared" ref="J26" si="31">2*STDEV(J23:J25)/AVERAGE(J23:J25)*100</f>
        <v>6.592126870000925</v>
      </c>
      <c r="K26" s="5">
        <f t="shared" ref="K26" si="32">2*STDEV(K23:K25)/AVERAGE(K23:K25)*100</f>
        <v>10.713659629989943</v>
      </c>
      <c r="L26" s="5">
        <f t="shared" ref="L26" si="33">2*STDEV(L23:L25)/AVERAGE(L23:L25)*100</f>
        <v>23.156298961207007</v>
      </c>
      <c r="M26" s="5" t="e">
        <f t="shared" ref="M26" si="34">2*STDEV(M23:M25)/AVERAGE(M23:M25)*100</f>
        <v>#DIV/0!</v>
      </c>
    </row>
    <row r="27" spans="1:16" x14ac:dyDescent="0.25">
      <c r="C27" s="5"/>
      <c r="D27" s="5"/>
      <c r="E27" s="5"/>
      <c r="F27" s="5"/>
      <c r="G27" s="5"/>
      <c r="H27" s="5"/>
      <c r="I27" s="5"/>
      <c r="J27" s="5"/>
      <c r="K27" s="5"/>
      <c r="L27" s="5"/>
      <c r="M27" s="5"/>
    </row>
    <row r="28" spans="1:16" x14ac:dyDescent="0.25">
      <c r="A28" s="83" t="s">
        <v>102</v>
      </c>
      <c r="B28" s="83"/>
      <c r="C28" s="83"/>
      <c r="D28" s="83"/>
      <c r="E28" s="83"/>
      <c r="F28" s="83"/>
      <c r="G28" s="83"/>
      <c r="H28" s="83"/>
      <c r="I28" s="83"/>
      <c r="J28" s="83"/>
      <c r="K28" s="83"/>
      <c r="L28" s="83"/>
      <c r="M28" s="83"/>
      <c r="N28" s="83"/>
      <c r="O28" s="83"/>
      <c r="P28" s="83"/>
    </row>
    <row r="29" spans="1:16" x14ac:dyDescent="0.25">
      <c r="B29" t="s">
        <v>1</v>
      </c>
      <c r="C29" t="s">
        <v>3</v>
      </c>
      <c r="D29" t="s">
        <v>9</v>
      </c>
      <c r="E29" t="s">
        <v>5</v>
      </c>
      <c r="F29" t="s">
        <v>10</v>
      </c>
      <c r="G29" t="s">
        <v>11</v>
      </c>
      <c r="H29" t="s">
        <v>4</v>
      </c>
      <c r="I29" t="s">
        <v>8</v>
      </c>
      <c r="J29" t="s">
        <v>2</v>
      </c>
      <c r="K29" t="s">
        <v>7</v>
      </c>
      <c r="L29" t="s">
        <v>6</v>
      </c>
      <c r="M29" t="s">
        <v>91</v>
      </c>
      <c r="N29" t="s">
        <v>13</v>
      </c>
      <c r="O29" t="s">
        <v>12</v>
      </c>
      <c r="P29" t="s">
        <v>95</v>
      </c>
    </row>
    <row r="30" spans="1:16" x14ac:dyDescent="0.25">
      <c r="A30" s="85" t="s">
        <v>96</v>
      </c>
      <c r="B30" t="s">
        <v>97</v>
      </c>
      <c r="C30" s="5">
        <v>50.576234567901238</v>
      </c>
      <c r="D30" s="5">
        <v>1.9035751840168245</v>
      </c>
      <c r="E30" s="5">
        <v>13.65160621761658</v>
      </c>
      <c r="F30" s="5">
        <v>11.746502057613169</v>
      </c>
      <c r="G30" s="5">
        <v>0.25359999999999999</v>
      </c>
      <c r="H30" s="5">
        <v>6.9319544984488095</v>
      </c>
      <c r="I30" s="5">
        <v>10.799491353001017</v>
      </c>
      <c r="J30" s="5">
        <v>2.6141000000000001</v>
      </c>
      <c r="K30" s="5">
        <v>0.20177777777777781</v>
      </c>
      <c r="L30" s="5">
        <v>0.2132</v>
      </c>
      <c r="M30" s="5">
        <v>0.2878</v>
      </c>
      <c r="N30" s="5">
        <v>2.93E-2</v>
      </c>
      <c r="O30" s="5">
        <v>99.209141656375436</v>
      </c>
      <c r="P30" s="16">
        <v>43692.874722222223</v>
      </c>
    </row>
    <row r="31" spans="1:16" x14ac:dyDescent="0.25">
      <c r="A31" s="85"/>
      <c r="B31" t="s">
        <v>98</v>
      </c>
      <c r="C31" s="5">
        <v>50.126543209876537</v>
      </c>
      <c r="D31" s="5">
        <v>1.8972660357518403</v>
      </c>
      <c r="E31" s="5">
        <v>13.561347150259067</v>
      </c>
      <c r="F31" s="5">
        <v>11.785596707818931</v>
      </c>
      <c r="G31" s="5">
        <v>0.17599999999999999</v>
      </c>
      <c r="H31" s="5">
        <v>6.7178903826266803</v>
      </c>
      <c r="I31" s="5">
        <v>10.853407934893184</v>
      </c>
      <c r="J31" s="5">
        <v>2.7263000000000002</v>
      </c>
      <c r="K31" s="5">
        <v>0.17977777777777776</v>
      </c>
      <c r="L31" s="5">
        <v>0.22570000000000001</v>
      </c>
      <c r="M31" s="5">
        <v>0.28839999999999999</v>
      </c>
      <c r="N31" s="5">
        <v>3.7900000000000003E-2</v>
      </c>
      <c r="O31" s="5">
        <v>98.576129199004001</v>
      </c>
      <c r="P31" s="16">
        <v>43692.880509259259</v>
      </c>
    </row>
    <row r="32" spans="1:16" x14ac:dyDescent="0.25">
      <c r="A32" s="85"/>
      <c r="B32" t="s">
        <v>99</v>
      </c>
      <c r="C32" s="5">
        <v>50.183641975308646</v>
      </c>
      <c r="D32" s="5">
        <v>1.8712933753943217</v>
      </c>
      <c r="E32" s="5">
        <v>13.690259067357513</v>
      </c>
      <c r="F32" s="5">
        <v>11.697222222222221</v>
      </c>
      <c r="G32" s="5">
        <v>0.20469999999999999</v>
      </c>
      <c r="H32" s="5">
        <v>6.8723888314374353</v>
      </c>
      <c r="I32" s="5">
        <v>10.929908443540183</v>
      </c>
      <c r="J32" s="5">
        <v>2.6069</v>
      </c>
      <c r="K32" s="5">
        <v>0.21888888888888891</v>
      </c>
      <c r="L32" s="5">
        <v>0.10829999999999999</v>
      </c>
      <c r="M32" s="5">
        <v>0.29609999999999997</v>
      </c>
      <c r="N32" s="5">
        <v>3.4299999999999997E-2</v>
      </c>
      <c r="O32" s="5">
        <v>98.7139028041492</v>
      </c>
      <c r="P32" s="16">
        <v>43692.886284722219</v>
      </c>
    </row>
    <row r="33" spans="2:16" x14ac:dyDescent="0.25">
      <c r="B33" t="s">
        <v>329</v>
      </c>
      <c r="C33" s="5">
        <f>2*STDEV(C30:C32)/AVERAGE(C30:C32)*100</f>
        <v>0.97351416614779918</v>
      </c>
      <c r="D33" s="5">
        <f t="shared" ref="D33" si="35">2*STDEV(D30:D32)/AVERAGE(D30:D32)*100</f>
        <v>1.809893939435371</v>
      </c>
      <c r="E33" s="5">
        <f t="shared" ref="E33" si="36">2*STDEV(E30:E32)/AVERAGE(E30:E32)*100</f>
        <v>0.97041499980749724</v>
      </c>
      <c r="F33" s="5">
        <f t="shared" ref="F33" si="37">2*STDEV(F30:F32)/AVERAGE(F30:F32)*100</f>
        <v>0.75422893174524408</v>
      </c>
      <c r="G33" s="5">
        <f t="shared" ref="G33" si="38">2*STDEV(G30:G32)/AVERAGE(G30:G32)*100</f>
        <v>37.114053769091157</v>
      </c>
      <c r="H33" s="5">
        <f t="shared" ref="H33" si="39">2*STDEV(H30:H32)/AVERAGE(H30:H32)*100</f>
        <v>3.2301967350751881</v>
      </c>
      <c r="I33" s="5">
        <f t="shared" ref="I33" si="40">2*STDEV(I30:I32)/AVERAGE(I30:I32)*100</f>
        <v>1.2067769217099991</v>
      </c>
      <c r="J33" s="5">
        <f t="shared" ref="J33" si="41">2*STDEV(J30:J32)/AVERAGE(J30:J32)*100</f>
        <v>5.054849878778426</v>
      </c>
      <c r="K33" s="5">
        <f t="shared" ref="K33" si="42">2*STDEV(K30:K32)/AVERAGE(K30:K32)*100</f>
        <v>19.59190282319404</v>
      </c>
      <c r="L33" s="5">
        <f t="shared" ref="L33" si="43">2*STDEV(L30:L32)/AVERAGE(L30:L32)*100</f>
        <v>70.697499572682815</v>
      </c>
      <c r="M33" s="5">
        <f t="shared" ref="M33" si="44">2*STDEV(M30:M32)/AVERAGE(M30:M32)*100</f>
        <v>3.1836762710076418</v>
      </c>
      <c r="N33" s="5"/>
      <c r="O33" s="5"/>
      <c r="P33" s="16"/>
    </row>
    <row r="34" spans="2:16" x14ac:dyDescent="0.25">
      <c r="C34" s="5"/>
      <c r="D34" s="5"/>
      <c r="E34" s="5"/>
      <c r="F34" s="5"/>
      <c r="G34" s="5"/>
      <c r="H34" s="5"/>
      <c r="I34" s="5"/>
      <c r="J34" s="5"/>
      <c r="K34" s="5"/>
      <c r="L34" s="5"/>
      <c r="M34" s="5"/>
      <c r="N34" s="5"/>
      <c r="O34" s="5"/>
      <c r="P34" s="16"/>
    </row>
    <row r="35" spans="2:16" x14ac:dyDescent="0.25">
      <c r="C35" s="5"/>
      <c r="D35" s="5"/>
      <c r="E35" s="5"/>
      <c r="F35" s="5"/>
      <c r="H35" s="5"/>
      <c r="I35" s="5"/>
      <c r="J35" s="5"/>
      <c r="K35" s="5"/>
      <c r="L35" s="5"/>
    </row>
  </sheetData>
  <mergeCells count="9">
    <mergeCell ref="A1:P1"/>
    <mergeCell ref="A28:P28"/>
    <mergeCell ref="A30:A32"/>
    <mergeCell ref="A6:P6"/>
    <mergeCell ref="A17:P17"/>
    <mergeCell ref="A8:A10"/>
    <mergeCell ref="A12:A14"/>
    <mergeCell ref="A19:A21"/>
    <mergeCell ref="A23:A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25AC1-E4A1-43ED-AE6A-F3E61637A844}">
  <dimension ref="A1:BB72"/>
  <sheetViews>
    <sheetView workbookViewId="0">
      <selection activeCell="A14" sqref="A14"/>
    </sheetView>
  </sheetViews>
  <sheetFormatPr defaultColWidth="8.85546875" defaultRowHeight="15" x14ac:dyDescent="0.25"/>
  <cols>
    <col min="1" max="1" width="16.5703125" style="35" bestFit="1" customWidth="1"/>
    <col min="2" max="16384" width="8.85546875" style="35"/>
  </cols>
  <sheetData>
    <row r="1" spans="1:21" x14ac:dyDescent="0.25">
      <c r="A1" s="86" t="s">
        <v>345</v>
      </c>
      <c r="B1" s="87"/>
      <c r="C1" s="87"/>
      <c r="D1" s="87"/>
      <c r="E1" s="87"/>
      <c r="F1" s="87"/>
      <c r="G1" s="87"/>
      <c r="H1" s="87"/>
      <c r="I1" s="87"/>
      <c r="J1" s="87"/>
      <c r="K1" s="87"/>
      <c r="L1" s="87"/>
      <c r="M1" s="87"/>
      <c r="N1" s="87"/>
      <c r="O1" s="87"/>
      <c r="P1" s="87"/>
      <c r="Q1" s="87"/>
      <c r="R1" s="87"/>
      <c r="S1" s="87"/>
      <c r="T1" s="87"/>
      <c r="U1" s="87"/>
    </row>
    <row r="2" spans="1:21" x14ac:dyDescent="0.25">
      <c r="B2" s="35" t="s">
        <v>59</v>
      </c>
      <c r="C2" s="35" t="s">
        <v>60</v>
      </c>
      <c r="D2" s="35" t="s">
        <v>61</v>
      </c>
      <c r="E2" s="35" t="s">
        <v>62</v>
      </c>
      <c r="F2" s="35" t="s">
        <v>63</v>
      </c>
      <c r="G2" s="35" t="s">
        <v>64</v>
      </c>
      <c r="H2" s="35" t="s">
        <v>65</v>
      </c>
      <c r="I2" s="35" t="s">
        <v>66</v>
      </c>
      <c r="J2" s="35" t="s">
        <v>67</v>
      </c>
      <c r="K2" s="35" t="s">
        <v>68</v>
      </c>
      <c r="L2" s="35" t="s">
        <v>69</v>
      </c>
      <c r="M2" s="35" t="s">
        <v>70</v>
      </c>
      <c r="N2" s="35" t="s">
        <v>71</v>
      </c>
      <c r="O2" s="35" t="s">
        <v>72</v>
      </c>
      <c r="P2" s="35" t="s">
        <v>73</v>
      </c>
      <c r="Q2" s="35" t="s">
        <v>74</v>
      </c>
      <c r="R2" s="35" t="s">
        <v>75</v>
      </c>
      <c r="S2" s="35" t="s">
        <v>76</v>
      </c>
      <c r="T2" s="35" t="s">
        <v>77</v>
      </c>
      <c r="U2" s="35" t="s">
        <v>78</v>
      </c>
    </row>
    <row r="3" spans="1:21" x14ac:dyDescent="0.25">
      <c r="A3" s="35" t="s">
        <v>105</v>
      </c>
      <c r="B3" s="36">
        <v>43.691000000000003</v>
      </c>
      <c r="C3" s="36">
        <v>322.63</v>
      </c>
      <c r="D3" s="36">
        <v>32.276000000000003</v>
      </c>
      <c r="E3" s="36">
        <v>176.08</v>
      </c>
      <c r="F3" s="36">
        <v>11.193</v>
      </c>
      <c r="G3" s="36">
        <v>618.30999999999995</v>
      </c>
      <c r="H3" s="36">
        <v>22.373000000000001</v>
      </c>
      <c r="I3" s="36">
        <v>48.408000000000001</v>
      </c>
      <c r="J3" s="36">
        <v>5.8371000000000004</v>
      </c>
      <c r="K3" s="36">
        <v>27.106999999999999</v>
      </c>
      <c r="L3" s="36">
        <v>6.3196000000000003</v>
      </c>
      <c r="M3" s="36">
        <v>2.3079999999999998</v>
      </c>
      <c r="N3" s="36">
        <v>7.2751999999999999</v>
      </c>
      <c r="O3" s="36">
        <v>0.97282000000000002</v>
      </c>
      <c r="P3" s="36">
        <v>6.7039</v>
      </c>
      <c r="Q3" s="36">
        <v>1.3560000000000001</v>
      </c>
      <c r="R3" s="36">
        <v>3.2904</v>
      </c>
      <c r="S3" s="36">
        <v>0.48320000000000002</v>
      </c>
      <c r="T3" s="36">
        <v>3.3028</v>
      </c>
      <c r="U3" s="36">
        <v>0.42806</v>
      </c>
    </row>
    <row r="4" spans="1:21" x14ac:dyDescent="0.25">
      <c r="A4" s="35" t="s">
        <v>106</v>
      </c>
      <c r="B4" s="36">
        <v>42.234000000000002</v>
      </c>
      <c r="C4" s="36">
        <v>320.82</v>
      </c>
      <c r="D4" s="36">
        <v>32.46</v>
      </c>
      <c r="E4" s="36">
        <v>178.43</v>
      </c>
      <c r="F4" s="36">
        <v>11.554</v>
      </c>
      <c r="G4" s="36">
        <v>612.39</v>
      </c>
      <c r="H4" s="36">
        <v>23.806999999999999</v>
      </c>
      <c r="I4" s="36">
        <v>50.93</v>
      </c>
      <c r="J4" s="36">
        <v>6.6632999999999996</v>
      </c>
      <c r="K4" s="36">
        <v>29.071000000000002</v>
      </c>
      <c r="L4" s="36">
        <v>6.3537999999999997</v>
      </c>
      <c r="M4" s="36">
        <v>2.3048000000000002</v>
      </c>
      <c r="N4" s="36">
        <v>6.0959000000000003</v>
      </c>
      <c r="O4" s="36">
        <v>0.86248999999999998</v>
      </c>
      <c r="P4" s="36">
        <v>6.3673999999999999</v>
      </c>
      <c r="Q4" s="36">
        <v>1.3269</v>
      </c>
      <c r="R4" s="36">
        <v>3.2625999999999999</v>
      </c>
      <c r="S4" s="36">
        <v>0.46034999999999998</v>
      </c>
      <c r="T4" s="36">
        <v>3.1128</v>
      </c>
      <c r="U4" s="36">
        <v>0.43876999999999999</v>
      </c>
    </row>
    <row r="5" spans="1:21" x14ac:dyDescent="0.25">
      <c r="A5" s="35" t="s">
        <v>107</v>
      </c>
      <c r="B5" s="36">
        <v>44.697000000000003</v>
      </c>
      <c r="C5" s="36">
        <v>323.14999999999998</v>
      </c>
      <c r="D5" s="36">
        <v>32.698999999999998</v>
      </c>
      <c r="E5" s="36">
        <v>179.99</v>
      </c>
      <c r="F5" s="36">
        <v>11.811999999999999</v>
      </c>
      <c r="G5" s="36">
        <v>629.6</v>
      </c>
      <c r="H5" s="36">
        <v>23.478999999999999</v>
      </c>
      <c r="I5" s="36">
        <v>48.576999999999998</v>
      </c>
      <c r="J5" s="36">
        <v>5.9782999999999999</v>
      </c>
      <c r="K5" s="36">
        <v>26.311</v>
      </c>
      <c r="L5" s="36">
        <v>6.4138999999999999</v>
      </c>
      <c r="M5" s="36">
        <v>2.4209000000000001</v>
      </c>
      <c r="N5" s="36">
        <v>6.9138999999999999</v>
      </c>
      <c r="O5" s="36">
        <v>1.2487999999999999</v>
      </c>
      <c r="P5" s="36">
        <v>5.3948999999999998</v>
      </c>
      <c r="Q5" s="36">
        <v>1.321</v>
      </c>
      <c r="R5" s="36">
        <v>3.3435000000000001</v>
      </c>
      <c r="S5" s="36">
        <v>0.46212999999999999</v>
      </c>
      <c r="T5" s="36">
        <v>3.2706</v>
      </c>
      <c r="U5" s="36">
        <v>0.44613999999999998</v>
      </c>
    </row>
    <row r="6" spans="1:21" x14ac:dyDescent="0.25">
      <c r="A6" s="35" t="s">
        <v>108</v>
      </c>
      <c r="B6" s="36">
        <v>45.73</v>
      </c>
      <c r="C6" s="36">
        <v>328.02</v>
      </c>
      <c r="D6" s="36">
        <v>33.317</v>
      </c>
      <c r="E6" s="36">
        <v>182.98</v>
      </c>
      <c r="F6" s="36">
        <v>12.031000000000001</v>
      </c>
      <c r="G6" s="36">
        <v>655.14</v>
      </c>
      <c r="H6" s="36">
        <v>24.292000000000002</v>
      </c>
      <c r="I6" s="36">
        <v>50.021000000000001</v>
      </c>
      <c r="J6" s="36">
        <v>6.2846000000000002</v>
      </c>
      <c r="K6" s="36">
        <v>26.46</v>
      </c>
      <c r="L6" s="36">
        <v>7.0766</v>
      </c>
      <c r="M6" s="36">
        <v>2.4802</v>
      </c>
      <c r="N6" s="36">
        <v>7.1898999999999997</v>
      </c>
      <c r="O6" s="36">
        <v>1.2496</v>
      </c>
      <c r="P6" s="36">
        <v>7.1288</v>
      </c>
      <c r="Q6" s="36">
        <v>1.3871</v>
      </c>
      <c r="R6" s="36">
        <v>3.6362999999999999</v>
      </c>
      <c r="S6" s="36">
        <v>0.55769999999999997</v>
      </c>
      <c r="T6" s="36">
        <v>3.2290000000000001</v>
      </c>
      <c r="U6" s="36">
        <v>0.49149999999999999</v>
      </c>
    </row>
    <row r="7" spans="1:21" x14ac:dyDescent="0.25">
      <c r="A7" s="35" t="s">
        <v>109</v>
      </c>
      <c r="B7" s="36">
        <v>45.8</v>
      </c>
      <c r="C7" s="36">
        <v>328.82</v>
      </c>
      <c r="D7" s="36">
        <v>33.588999999999999</v>
      </c>
      <c r="E7" s="36">
        <v>184.04</v>
      </c>
      <c r="F7" s="36">
        <v>12.382</v>
      </c>
      <c r="G7" s="36">
        <v>660.14</v>
      </c>
      <c r="H7" s="36">
        <v>23.981000000000002</v>
      </c>
      <c r="I7" s="36">
        <v>49.728000000000002</v>
      </c>
      <c r="J7" s="36">
        <v>6.4863</v>
      </c>
      <c r="K7" s="36">
        <v>27.317</v>
      </c>
      <c r="L7" s="36">
        <v>6.6974999999999998</v>
      </c>
      <c r="M7" s="36">
        <v>2.8654999999999999</v>
      </c>
      <c r="N7" s="36">
        <v>7.1501000000000001</v>
      </c>
      <c r="O7" s="36">
        <v>1.2556</v>
      </c>
      <c r="P7" s="36">
        <v>6.6359000000000004</v>
      </c>
      <c r="Q7" s="36">
        <v>1.425</v>
      </c>
      <c r="R7" s="36">
        <v>3.3313999999999999</v>
      </c>
      <c r="S7" s="36">
        <v>0.46548</v>
      </c>
      <c r="T7" s="36">
        <v>3.7219000000000002</v>
      </c>
      <c r="U7" s="36">
        <v>0.52276</v>
      </c>
    </row>
    <row r="8" spans="1:21" x14ac:dyDescent="0.25">
      <c r="A8" s="35" t="s">
        <v>110</v>
      </c>
      <c r="B8" s="36">
        <v>46.600999999999999</v>
      </c>
      <c r="C8" s="36">
        <v>326.5</v>
      </c>
      <c r="D8" s="36">
        <v>32.953000000000003</v>
      </c>
      <c r="E8" s="36">
        <v>179.12</v>
      </c>
      <c r="F8" s="36">
        <v>12.087</v>
      </c>
      <c r="G8" s="36">
        <v>650.71</v>
      </c>
      <c r="H8" s="36">
        <v>24.023</v>
      </c>
      <c r="I8" s="36">
        <v>50.715000000000003</v>
      </c>
      <c r="J8" s="36">
        <v>6.2438000000000002</v>
      </c>
      <c r="K8" s="36">
        <v>25.097999999999999</v>
      </c>
      <c r="L8" s="36">
        <v>5.9527999999999999</v>
      </c>
      <c r="M8" s="36">
        <v>2.7961999999999998</v>
      </c>
      <c r="N8" s="36">
        <v>8.0420999999999996</v>
      </c>
      <c r="O8" s="36">
        <v>1.1444000000000001</v>
      </c>
      <c r="P8" s="36">
        <v>6.8380000000000001</v>
      </c>
      <c r="Q8" s="36">
        <v>1.4128000000000001</v>
      </c>
      <c r="R8" s="36">
        <v>3.5808</v>
      </c>
      <c r="S8" s="36">
        <v>0.43909999999999999</v>
      </c>
      <c r="T8" s="36">
        <v>3.1183000000000001</v>
      </c>
      <c r="U8" s="36">
        <v>0.40243000000000001</v>
      </c>
    </row>
    <row r="9" spans="1:21" x14ac:dyDescent="0.25">
      <c r="B9" s="36"/>
      <c r="C9" s="36"/>
      <c r="D9" s="36"/>
      <c r="E9" s="36"/>
      <c r="F9" s="36"/>
      <c r="G9" s="36"/>
      <c r="H9" s="36"/>
      <c r="I9" s="36"/>
      <c r="J9" s="36"/>
      <c r="K9" s="36"/>
      <c r="L9" s="36"/>
      <c r="M9" s="36"/>
      <c r="N9" s="36"/>
      <c r="O9" s="36"/>
      <c r="P9" s="36"/>
      <c r="Q9" s="36"/>
      <c r="R9" s="36"/>
      <c r="S9" s="36"/>
      <c r="T9" s="36"/>
      <c r="U9" s="36"/>
    </row>
    <row r="10" spans="1:21" x14ac:dyDescent="0.25">
      <c r="A10" s="35" t="s">
        <v>229</v>
      </c>
      <c r="B10" s="36">
        <f>AVERAGE(B3:B8)</f>
        <v>44.792166666666667</v>
      </c>
      <c r="C10" s="36">
        <f t="shared" ref="C10:U10" si="0">AVERAGE(C3:C8)</f>
        <v>324.98999999999995</v>
      </c>
      <c r="D10" s="36">
        <f t="shared" si="0"/>
        <v>32.882333333333335</v>
      </c>
      <c r="E10" s="36">
        <f t="shared" si="0"/>
        <v>180.10666666666665</v>
      </c>
      <c r="F10" s="36">
        <f t="shared" si="0"/>
        <v>11.843166666666667</v>
      </c>
      <c r="G10" s="36">
        <f t="shared" si="0"/>
        <v>637.71499999999992</v>
      </c>
      <c r="H10" s="36">
        <f t="shared" si="0"/>
        <v>23.659166666666664</v>
      </c>
      <c r="I10" s="36">
        <f t="shared" si="0"/>
        <v>49.729833333333339</v>
      </c>
      <c r="J10" s="36">
        <f t="shared" si="0"/>
        <v>6.2488999999999999</v>
      </c>
      <c r="K10" s="36">
        <f t="shared" si="0"/>
        <v>26.894000000000005</v>
      </c>
      <c r="L10" s="36">
        <f t="shared" si="0"/>
        <v>6.469033333333333</v>
      </c>
      <c r="M10" s="36">
        <f t="shared" si="0"/>
        <v>2.5292666666666666</v>
      </c>
      <c r="N10" s="36">
        <f t="shared" si="0"/>
        <v>7.111183333333333</v>
      </c>
      <c r="O10" s="36">
        <f t="shared" si="0"/>
        <v>1.122285</v>
      </c>
      <c r="P10" s="36">
        <f t="shared" si="0"/>
        <v>6.5114833333333335</v>
      </c>
      <c r="Q10" s="36">
        <f t="shared" si="0"/>
        <v>1.3714666666666666</v>
      </c>
      <c r="R10" s="36">
        <f t="shared" si="0"/>
        <v>3.4075000000000002</v>
      </c>
      <c r="S10" s="36">
        <f t="shared" si="0"/>
        <v>0.47799333333333327</v>
      </c>
      <c r="T10" s="36">
        <f t="shared" si="0"/>
        <v>3.2925666666666671</v>
      </c>
      <c r="U10" s="36">
        <f t="shared" si="0"/>
        <v>0.45494333333333331</v>
      </c>
    </row>
    <row r="11" spans="1:21" x14ac:dyDescent="0.25">
      <c r="A11" s="35" t="s">
        <v>335</v>
      </c>
      <c r="B11" s="36">
        <f>2*STDEV(B3:B8)</f>
        <v>3.2165794046885652</v>
      </c>
      <c r="C11" s="36">
        <f t="shared" ref="C11:U11" si="1">2*STDEV(C3:C8)</f>
        <v>6.4791357448351086</v>
      </c>
      <c r="D11" s="36">
        <f t="shared" si="1"/>
        <v>1.0091276760978574</v>
      </c>
      <c r="E11" s="36">
        <f t="shared" si="1"/>
        <v>5.9153720649394881</v>
      </c>
      <c r="F11" s="36">
        <f t="shared" si="1"/>
        <v>0.84492974066881255</v>
      </c>
      <c r="G11" s="36">
        <f t="shared" si="1"/>
        <v>40.587132443669894</v>
      </c>
      <c r="H11" s="36">
        <f t="shared" si="1"/>
        <v>1.3696623914916648</v>
      </c>
      <c r="I11" s="36">
        <f t="shared" si="1"/>
        <v>2.111303452056732</v>
      </c>
      <c r="J11" s="36">
        <f t="shared" si="1"/>
        <v>0.61461547002983863</v>
      </c>
      <c r="K11" s="36">
        <f t="shared" si="1"/>
        <v>2.6408313842424715</v>
      </c>
      <c r="L11" s="36">
        <f t="shared" si="1"/>
        <v>0.76235417141028794</v>
      </c>
      <c r="M11" s="36">
        <f t="shared" si="1"/>
        <v>0.48809945980984909</v>
      </c>
      <c r="N11" s="36">
        <f t="shared" si="1"/>
        <v>1.2556875688907114</v>
      </c>
      <c r="O11" s="36">
        <f t="shared" si="1"/>
        <v>0.33503473867645489</v>
      </c>
      <c r="P11" s="36">
        <f t="shared" si="1"/>
        <v>1.2025689263683255</v>
      </c>
      <c r="Q11" s="36">
        <f t="shared" si="1"/>
        <v>8.7594307273170885E-2</v>
      </c>
      <c r="R11" s="36">
        <f t="shared" si="1"/>
        <v>0.31871988955821373</v>
      </c>
      <c r="S11" s="36">
        <f t="shared" si="1"/>
        <v>8.3005877061004929E-2</v>
      </c>
      <c r="T11" s="36">
        <f t="shared" si="1"/>
        <v>0.44867807018692896</v>
      </c>
      <c r="U11" s="36">
        <f t="shared" si="1"/>
        <v>8.8339931325910975E-2</v>
      </c>
    </row>
    <row r="12" spans="1:21" x14ac:dyDescent="0.25">
      <c r="A12" s="35" t="s">
        <v>336</v>
      </c>
      <c r="B12" s="36">
        <f>STDEV(B3:B8)/AVERAGE(B3:B8)*100</f>
        <v>3.590560185027031</v>
      </c>
      <c r="C12" s="36">
        <f t="shared" ref="C12:U12" si="2">STDEV(C3:C8)/AVERAGE(C3:C8)*100</f>
        <v>0.99682078599881685</v>
      </c>
      <c r="D12" s="36">
        <f t="shared" si="2"/>
        <v>1.5344526586178859</v>
      </c>
      <c r="E12" s="36">
        <f t="shared" si="2"/>
        <v>1.6421857598107108</v>
      </c>
      <c r="F12" s="36">
        <f t="shared" si="2"/>
        <v>3.5671614039128579</v>
      </c>
      <c r="G12" s="36">
        <f t="shared" si="2"/>
        <v>3.1822312822867502</v>
      </c>
      <c r="H12" s="36">
        <f t="shared" si="2"/>
        <v>2.8945702331548695</v>
      </c>
      <c r="I12" s="36">
        <f t="shared" si="2"/>
        <v>2.1227735048948468</v>
      </c>
      <c r="J12" s="36">
        <f t="shared" si="2"/>
        <v>4.9177892911539525</v>
      </c>
      <c r="K12" s="36">
        <f t="shared" si="2"/>
        <v>4.9097036220764316</v>
      </c>
      <c r="L12" s="36">
        <f t="shared" si="2"/>
        <v>5.8923345431075846</v>
      </c>
      <c r="M12" s="36">
        <f t="shared" si="2"/>
        <v>9.6490312042327631</v>
      </c>
      <c r="N12" s="36">
        <f t="shared" si="2"/>
        <v>8.8289635496017649</v>
      </c>
      <c r="O12" s="36">
        <f t="shared" si="2"/>
        <v>14.926455342290723</v>
      </c>
      <c r="P12" s="36">
        <f t="shared" si="2"/>
        <v>9.2342164204904051</v>
      </c>
      <c r="Q12" s="36">
        <f t="shared" si="2"/>
        <v>3.1934537456191991</v>
      </c>
      <c r="R12" s="36">
        <f t="shared" si="2"/>
        <v>4.676740859254787</v>
      </c>
      <c r="S12" s="36">
        <f t="shared" si="2"/>
        <v>8.6827442217818529</v>
      </c>
      <c r="T12" s="36">
        <f t="shared" si="2"/>
        <v>6.8135001597577709</v>
      </c>
      <c r="U12" s="36">
        <f t="shared" si="2"/>
        <v>9.7088939273657875</v>
      </c>
    </row>
    <row r="13" spans="1:21" x14ac:dyDescent="0.25">
      <c r="G13" s="37"/>
      <c r="H13" s="37"/>
      <c r="I13" s="37"/>
      <c r="J13" s="37"/>
      <c r="K13" s="37"/>
      <c r="L13" s="37"/>
      <c r="M13" s="37"/>
      <c r="N13" s="37"/>
      <c r="O13" s="37"/>
      <c r="P13" s="37"/>
      <c r="Q13" s="37"/>
      <c r="R13" s="37"/>
      <c r="S13" s="37"/>
      <c r="T13" s="37"/>
      <c r="U13" s="37"/>
    </row>
    <row r="14" spans="1:21" x14ac:dyDescent="0.25">
      <c r="A14" s="35" t="s">
        <v>348</v>
      </c>
      <c r="B14" s="39">
        <v>47</v>
      </c>
      <c r="C14" s="39">
        <v>342</v>
      </c>
      <c r="D14" s="39">
        <v>35</v>
      </c>
      <c r="E14" s="39">
        <v>184</v>
      </c>
      <c r="F14" s="39">
        <v>12.5</v>
      </c>
      <c r="G14" s="39">
        <v>683</v>
      </c>
      <c r="H14" s="39">
        <v>24.7</v>
      </c>
      <c r="I14" s="39">
        <v>53.3</v>
      </c>
      <c r="J14" s="39">
        <v>6.7</v>
      </c>
      <c r="K14" s="39">
        <v>28.9</v>
      </c>
      <c r="L14" s="39">
        <v>6.59</v>
      </c>
      <c r="M14" s="39">
        <v>1.97</v>
      </c>
      <c r="N14" s="39">
        <v>6.71</v>
      </c>
      <c r="O14" s="39">
        <v>1.02</v>
      </c>
      <c r="P14" s="39">
        <v>6.44</v>
      </c>
      <c r="Q14" s="39">
        <v>1.27</v>
      </c>
      <c r="R14" s="39">
        <v>3.7</v>
      </c>
      <c r="S14" s="39">
        <v>0.51</v>
      </c>
      <c r="T14" s="39">
        <v>3.39</v>
      </c>
      <c r="U14" s="39">
        <v>0.503</v>
      </c>
    </row>
    <row r="15" spans="1:21" x14ac:dyDescent="0.25">
      <c r="G15" s="37"/>
      <c r="H15" s="37"/>
      <c r="I15" s="37"/>
      <c r="J15" s="37"/>
      <c r="K15" s="37"/>
      <c r="L15" s="37"/>
      <c r="M15" s="37"/>
      <c r="N15" s="37"/>
      <c r="O15" s="37"/>
      <c r="P15" s="37"/>
      <c r="Q15" s="37"/>
      <c r="R15" s="37"/>
      <c r="S15" s="37"/>
      <c r="T15" s="37"/>
      <c r="U15" s="37"/>
    </row>
    <row r="17" spans="1:54" x14ac:dyDescent="0.25">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row>
    <row r="18" spans="1:54" x14ac:dyDescent="0.25">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row>
    <row r="19" spans="1:54" x14ac:dyDescent="0.25">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row>
    <row r="21" spans="1:54" x14ac:dyDescent="0.25">
      <c r="A21" s="37"/>
      <c r="B21" s="37"/>
      <c r="C21" s="37"/>
      <c r="D21" s="37"/>
      <c r="E21" s="37"/>
      <c r="F21" s="37"/>
      <c r="G21" s="37"/>
      <c r="H21" s="37"/>
      <c r="I21" s="37"/>
    </row>
    <row r="22" spans="1:54" x14ac:dyDescent="0.25">
      <c r="A22" s="37"/>
      <c r="B22" s="37"/>
      <c r="C22" s="37"/>
      <c r="D22" s="37"/>
      <c r="E22" s="37"/>
      <c r="F22" s="37"/>
      <c r="G22" s="37"/>
      <c r="H22" s="37"/>
      <c r="I22" s="37"/>
    </row>
    <row r="23" spans="1:54" x14ac:dyDescent="0.25">
      <c r="A23" s="37"/>
      <c r="B23" s="37"/>
      <c r="C23" s="37"/>
      <c r="D23" s="37"/>
      <c r="E23" s="37"/>
      <c r="F23" s="37"/>
      <c r="G23" s="38"/>
      <c r="H23" s="37"/>
      <c r="I23" s="37"/>
    </row>
    <row r="24" spans="1:54" x14ac:dyDescent="0.25">
      <c r="A24" s="37"/>
      <c r="B24" s="37"/>
      <c r="C24" s="37"/>
      <c r="D24" s="37"/>
      <c r="E24" s="37"/>
      <c r="F24" s="37"/>
      <c r="G24" s="38"/>
      <c r="H24" s="37"/>
      <c r="I24" s="37"/>
    </row>
    <row r="25" spans="1:54" x14ac:dyDescent="0.25">
      <c r="A25" s="37"/>
      <c r="B25" s="37"/>
      <c r="C25" s="37"/>
      <c r="D25" s="37"/>
      <c r="E25" s="37"/>
      <c r="F25" s="37"/>
      <c r="G25" s="37"/>
      <c r="H25" s="37"/>
      <c r="I25" s="37"/>
    </row>
    <row r="26" spans="1:54" x14ac:dyDescent="0.25">
      <c r="A26" s="37"/>
      <c r="B26" s="37"/>
      <c r="C26" s="37"/>
      <c r="D26" s="37"/>
      <c r="E26" s="37"/>
      <c r="F26" s="37"/>
      <c r="G26" s="37"/>
      <c r="H26" s="37"/>
      <c r="I26" s="37"/>
    </row>
    <row r="27" spans="1:54" x14ac:dyDescent="0.25">
      <c r="A27" s="37"/>
      <c r="B27" s="37"/>
      <c r="C27" s="37"/>
      <c r="D27" s="37"/>
      <c r="E27" s="37"/>
      <c r="F27" s="37"/>
      <c r="G27" s="37"/>
      <c r="H27" s="37"/>
      <c r="I27" s="37"/>
    </row>
    <row r="28" spans="1:54" x14ac:dyDescent="0.25">
      <c r="A28" s="37"/>
      <c r="B28" s="37"/>
      <c r="C28" s="37"/>
      <c r="D28" s="37"/>
      <c r="E28" s="37"/>
      <c r="F28" s="37"/>
      <c r="G28" s="37"/>
      <c r="H28" s="37"/>
      <c r="I28" s="37"/>
    </row>
    <row r="29" spans="1:54" x14ac:dyDescent="0.25">
      <c r="A29" s="37"/>
      <c r="B29" s="37"/>
      <c r="C29" s="37"/>
      <c r="D29" s="37"/>
      <c r="E29" s="37"/>
      <c r="F29" s="37"/>
      <c r="G29" s="37"/>
      <c r="H29" s="37"/>
      <c r="I29" s="37"/>
    </row>
    <row r="30" spans="1:54" x14ac:dyDescent="0.25">
      <c r="A30" s="37"/>
      <c r="B30" s="37"/>
      <c r="C30" s="37"/>
      <c r="D30" s="37"/>
      <c r="E30" s="37"/>
      <c r="F30" s="37"/>
      <c r="G30" s="37"/>
      <c r="H30" s="37"/>
      <c r="I30" s="37"/>
    </row>
    <row r="31" spans="1:54" x14ac:dyDescent="0.25">
      <c r="A31" s="37"/>
      <c r="B31" s="37"/>
      <c r="C31" s="37"/>
      <c r="D31" s="37"/>
      <c r="E31" s="37"/>
      <c r="F31" s="37"/>
      <c r="G31" s="37"/>
      <c r="H31" s="37"/>
      <c r="I31" s="37"/>
    </row>
    <row r="32" spans="1:54" x14ac:dyDescent="0.25">
      <c r="A32" s="37"/>
      <c r="B32" s="37"/>
      <c r="C32" s="37"/>
      <c r="D32" s="37"/>
      <c r="E32" s="37"/>
      <c r="F32" s="37"/>
      <c r="G32" s="37"/>
      <c r="H32" s="37"/>
      <c r="I32" s="37"/>
    </row>
    <row r="33" spans="1:9" x14ac:dyDescent="0.25">
      <c r="A33" s="37"/>
      <c r="B33" s="37"/>
      <c r="C33" s="37"/>
      <c r="D33" s="37"/>
      <c r="E33" s="37"/>
      <c r="F33" s="37"/>
      <c r="G33" s="37"/>
      <c r="H33" s="37"/>
      <c r="I33" s="37"/>
    </row>
    <row r="34" spans="1:9" x14ac:dyDescent="0.25">
      <c r="A34" s="37"/>
      <c r="B34" s="37"/>
      <c r="C34" s="37"/>
      <c r="D34" s="37"/>
      <c r="E34" s="37"/>
      <c r="F34" s="37"/>
      <c r="G34" s="37"/>
      <c r="H34" s="37"/>
      <c r="I34" s="37"/>
    </row>
    <row r="35" spans="1:9" x14ac:dyDescent="0.25">
      <c r="A35" s="37"/>
      <c r="B35" s="37"/>
      <c r="C35" s="37"/>
      <c r="D35" s="37"/>
      <c r="E35" s="37"/>
      <c r="F35" s="37"/>
      <c r="G35" s="38"/>
      <c r="H35" s="37"/>
      <c r="I35" s="37"/>
    </row>
    <row r="36" spans="1:9" x14ac:dyDescent="0.25">
      <c r="A36" s="37"/>
      <c r="B36" s="37"/>
      <c r="C36" s="37"/>
      <c r="D36" s="37"/>
      <c r="E36" s="37"/>
      <c r="F36" s="37"/>
      <c r="G36" s="38"/>
      <c r="H36" s="37"/>
      <c r="I36" s="37"/>
    </row>
    <row r="37" spans="1:9" x14ac:dyDescent="0.25">
      <c r="A37" s="37"/>
      <c r="B37" s="37"/>
      <c r="C37" s="37"/>
      <c r="D37" s="37"/>
      <c r="E37" s="37"/>
      <c r="F37" s="37"/>
      <c r="G37" s="38"/>
      <c r="H37" s="37"/>
      <c r="I37" s="37"/>
    </row>
    <row r="38" spans="1:9" x14ac:dyDescent="0.25">
      <c r="A38" s="37"/>
      <c r="B38" s="37"/>
      <c r="C38" s="37"/>
      <c r="D38" s="37"/>
      <c r="E38" s="37"/>
      <c r="F38" s="37"/>
      <c r="G38" s="37"/>
      <c r="H38" s="37"/>
      <c r="I38" s="37"/>
    </row>
    <row r="39" spans="1:9" x14ac:dyDescent="0.25">
      <c r="A39" s="37"/>
      <c r="B39" s="37"/>
      <c r="C39" s="37"/>
      <c r="D39" s="37"/>
      <c r="E39" s="37"/>
      <c r="F39" s="37"/>
      <c r="G39" s="37"/>
      <c r="H39" s="37"/>
      <c r="I39" s="37"/>
    </row>
    <row r="40" spans="1:9" x14ac:dyDescent="0.25">
      <c r="A40" s="37"/>
      <c r="B40" s="37"/>
      <c r="C40" s="37"/>
      <c r="D40" s="37"/>
      <c r="E40" s="37"/>
      <c r="F40" s="37"/>
      <c r="G40" s="37"/>
      <c r="H40" s="37"/>
      <c r="I40" s="37"/>
    </row>
    <row r="41" spans="1:9" x14ac:dyDescent="0.25">
      <c r="A41" s="37"/>
      <c r="B41" s="37"/>
      <c r="C41" s="37"/>
      <c r="D41" s="37"/>
      <c r="E41" s="37"/>
      <c r="F41" s="37"/>
      <c r="G41" s="37"/>
      <c r="H41" s="37"/>
      <c r="I41" s="37"/>
    </row>
    <row r="42" spans="1:9" x14ac:dyDescent="0.25">
      <c r="A42" s="37"/>
      <c r="B42" s="37"/>
      <c r="C42" s="37"/>
      <c r="D42" s="37"/>
      <c r="E42" s="37"/>
      <c r="F42" s="37"/>
      <c r="G42" s="38"/>
      <c r="H42" s="37"/>
      <c r="I42" s="37"/>
    </row>
    <row r="43" spans="1:9" x14ac:dyDescent="0.25">
      <c r="A43" s="37"/>
      <c r="B43" s="37"/>
      <c r="C43" s="37"/>
      <c r="D43" s="37"/>
      <c r="E43" s="37"/>
      <c r="F43" s="37"/>
      <c r="G43" s="37"/>
      <c r="H43" s="37"/>
      <c r="I43" s="37"/>
    </row>
    <row r="44" spans="1:9" x14ac:dyDescent="0.25">
      <c r="A44" s="37"/>
      <c r="B44" s="37"/>
      <c r="C44" s="37"/>
      <c r="D44" s="37"/>
      <c r="E44" s="37"/>
      <c r="F44" s="37"/>
      <c r="G44" s="37"/>
      <c r="H44" s="37"/>
      <c r="I44" s="37"/>
    </row>
    <row r="45" spans="1:9" x14ac:dyDescent="0.25">
      <c r="A45" s="37"/>
      <c r="B45" s="37"/>
      <c r="C45" s="37"/>
      <c r="D45" s="37"/>
      <c r="E45" s="37"/>
      <c r="F45" s="37"/>
      <c r="G45" s="37"/>
      <c r="H45" s="37"/>
      <c r="I45" s="37"/>
    </row>
    <row r="46" spans="1:9" x14ac:dyDescent="0.25">
      <c r="A46" s="37"/>
      <c r="B46" s="37"/>
      <c r="C46" s="37"/>
      <c r="D46" s="37"/>
      <c r="E46" s="37"/>
      <c r="F46" s="37"/>
      <c r="G46" s="37"/>
      <c r="H46" s="37"/>
      <c r="I46" s="37"/>
    </row>
    <row r="47" spans="1:9" x14ac:dyDescent="0.25">
      <c r="A47" s="37"/>
      <c r="B47" s="37"/>
      <c r="C47" s="37"/>
      <c r="D47" s="37"/>
      <c r="E47" s="37"/>
      <c r="F47" s="37"/>
      <c r="G47" s="37"/>
      <c r="H47" s="37"/>
      <c r="I47" s="37"/>
    </row>
    <row r="48" spans="1:9" x14ac:dyDescent="0.25">
      <c r="A48" s="37"/>
      <c r="B48" s="37"/>
      <c r="C48" s="37"/>
      <c r="D48" s="37"/>
      <c r="E48" s="37"/>
      <c r="F48" s="37"/>
      <c r="G48" s="38"/>
      <c r="H48" s="37"/>
      <c r="I48" s="37"/>
    </row>
    <row r="49" spans="1:9" x14ac:dyDescent="0.25">
      <c r="A49" s="37"/>
      <c r="B49" s="37"/>
      <c r="C49" s="37"/>
      <c r="D49" s="37"/>
      <c r="E49" s="37"/>
      <c r="F49" s="37"/>
      <c r="G49" s="38"/>
      <c r="H49" s="37"/>
      <c r="I49" s="37"/>
    </row>
    <row r="50" spans="1:9" x14ac:dyDescent="0.25">
      <c r="A50" s="37"/>
      <c r="B50" s="37"/>
      <c r="C50" s="37"/>
      <c r="D50" s="37"/>
      <c r="E50" s="37"/>
      <c r="F50" s="37"/>
      <c r="G50" s="38"/>
      <c r="H50" s="37"/>
      <c r="I50" s="37"/>
    </row>
    <row r="51" spans="1:9" x14ac:dyDescent="0.25">
      <c r="A51" s="37"/>
      <c r="B51" s="37"/>
      <c r="C51" s="37"/>
      <c r="D51" s="37"/>
      <c r="E51" s="37"/>
      <c r="F51" s="37"/>
      <c r="G51" s="37"/>
      <c r="H51" s="37"/>
      <c r="I51" s="37"/>
    </row>
    <row r="52" spans="1:9" x14ac:dyDescent="0.25">
      <c r="A52" s="37"/>
      <c r="B52" s="37"/>
      <c r="C52" s="37"/>
      <c r="D52" s="37"/>
      <c r="E52" s="37"/>
      <c r="F52" s="37"/>
      <c r="G52" s="38"/>
      <c r="H52" s="37"/>
      <c r="I52" s="37"/>
    </row>
    <row r="53" spans="1:9" x14ac:dyDescent="0.25">
      <c r="A53" s="37"/>
      <c r="B53" s="37"/>
      <c r="C53" s="37"/>
      <c r="D53" s="37"/>
      <c r="E53" s="37"/>
      <c r="F53" s="37"/>
      <c r="G53" s="38"/>
      <c r="H53" s="37"/>
      <c r="I53" s="37"/>
    </row>
    <row r="54" spans="1:9" x14ac:dyDescent="0.25">
      <c r="A54" s="37"/>
      <c r="B54" s="37"/>
      <c r="C54" s="37"/>
      <c r="D54" s="37"/>
      <c r="E54" s="37"/>
      <c r="F54" s="37"/>
      <c r="G54" s="38"/>
      <c r="H54" s="37"/>
      <c r="I54" s="37"/>
    </row>
    <row r="55" spans="1:9" x14ac:dyDescent="0.25">
      <c r="A55" s="37"/>
      <c r="B55" s="37"/>
      <c r="C55" s="37"/>
      <c r="D55" s="37"/>
      <c r="E55" s="37"/>
      <c r="F55" s="37"/>
      <c r="G55" s="38"/>
      <c r="H55" s="37"/>
      <c r="I55" s="37"/>
    </row>
    <row r="56" spans="1:9" x14ac:dyDescent="0.25">
      <c r="A56" s="37"/>
      <c r="B56" s="37"/>
      <c r="C56" s="37"/>
      <c r="D56" s="37"/>
      <c r="E56" s="37"/>
      <c r="F56" s="37"/>
      <c r="G56" s="37"/>
      <c r="H56" s="37"/>
      <c r="I56" s="37"/>
    </row>
    <row r="57" spans="1:9" x14ac:dyDescent="0.25">
      <c r="A57" s="37"/>
      <c r="B57" s="37"/>
      <c r="C57" s="37"/>
      <c r="D57" s="37"/>
      <c r="E57" s="37"/>
      <c r="F57" s="37"/>
      <c r="G57" s="38"/>
      <c r="H57" s="37"/>
      <c r="I57" s="37"/>
    </row>
    <row r="58" spans="1:9" x14ac:dyDescent="0.25">
      <c r="A58" s="37"/>
      <c r="B58" s="37"/>
      <c r="C58" s="37"/>
      <c r="D58" s="37"/>
      <c r="E58" s="37"/>
      <c r="F58" s="37"/>
      <c r="G58" s="37"/>
      <c r="H58" s="37"/>
      <c r="I58" s="37"/>
    </row>
    <row r="59" spans="1:9" x14ac:dyDescent="0.25">
      <c r="A59" s="37"/>
      <c r="B59" s="37"/>
      <c r="C59" s="37"/>
      <c r="D59" s="37"/>
      <c r="E59" s="37"/>
      <c r="F59" s="37"/>
      <c r="G59" s="38"/>
      <c r="H59" s="37"/>
      <c r="I59" s="37"/>
    </row>
    <row r="60" spans="1:9" x14ac:dyDescent="0.25">
      <c r="A60" s="37"/>
      <c r="B60" s="37"/>
      <c r="C60" s="37"/>
      <c r="D60" s="37"/>
      <c r="E60" s="37"/>
      <c r="F60" s="37"/>
      <c r="G60" s="37"/>
      <c r="H60" s="37"/>
      <c r="I60" s="37"/>
    </row>
    <row r="61" spans="1:9" x14ac:dyDescent="0.25">
      <c r="A61" s="37"/>
      <c r="B61" s="37"/>
      <c r="C61" s="37"/>
      <c r="D61" s="37"/>
      <c r="E61" s="37"/>
      <c r="F61" s="37"/>
      <c r="G61" s="38"/>
      <c r="H61" s="37"/>
      <c r="I61" s="37"/>
    </row>
    <row r="62" spans="1:9" x14ac:dyDescent="0.25">
      <c r="A62" s="37"/>
      <c r="B62" s="37"/>
      <c r="C62" s="37"/>
      <c r="D62" s="37"/>
      <c r="E62" s="37"/>
      <c r="F62" s="37"/>
      <c r="G62" s="38"/>
      <c r="H62" s="37"/>
      <c r="I62" s="37"/>
    </row>
    <row r="63" spans="1:9" x14ac:dyDescent="0.25">
      <c r="A63" s="37"/>
      <c r="B63" s="37"/>
      <c r="C63" s="37"/>
      <c r="D63" s="37"/>
      <c r="E63" s="37"/>
      <c r="F63" s="37"/>
      <c r="G63" s="37"/>
      <c r="H63" s="37"/>
      <c r="I63" s="37"/>
    </row>
    <row r="64" spans="1:9" x14ac:dyDescent="0.25">
      <c r="A64" s="37"/>
      <c r="B64" s="37"/>
      <c r="C64" s="37"/>
      <c r="D64" s="37"/>
      <c r="E64" s="37"/>
      <c r="F64" s="37"/>
      <c r="G64" s="37"/>
      <c r="H64" s="37"/>
      <c r="I64" s="37"/>
    </row>
    <row r="65" spans="1:9" x14ac:dyDescent="0.25">
      <c r="A65" s="37"/>
      <c r="B65" s="37"/>
      <c r="C65" s="37"/>
      <c r="D65" s="37"/>
      <c r="E65" s="37"/>
      <c r="F65" s="37"/>
      <c r="G65" s="37"/>
      <c r="H65" s="37"/>
      <c r="I65" s="37"/>
    </row>
    <row r="66" spans="1:9" x14ac:dyDescent="0.25">
      <c r="A66" s="37"/>
      <c r="B66" s="37"/>
      <c r="C66" s="37"/>
      <c r="D66" s="37"/>
      <c r="E66" s="37"/>
      <c r="F66" s="37"/>
      <c r="G66" s="38"/>
      <c r="H66" s="37"/>
      <c r="I66" s="37"/>
    </row>
    <row r="67" spans="1:9" x14ac:dyDescent="0.25">
      <c r="A67" s="37"/>
      <c r="B67" s="37"/>
      <c r="C67" s="37"/>
      <c r="D67" s="37"/>
      <c r="E67" s="37"/>
      <c r="F67" s="37"/>
      <c r="G67" s="38"/>
      <c r="H67" s="37"/>
      <c r="I67" s="37"/>
    </row>
    <row r="68" spans="1:9" x14ac:dyDescent="0.25">
      <c r="A68" s="37"/>
      <c r="B68" s="37"/>
      <c r="C68" s="37"/>
      <c r="D68" s="37"/>
      <c r="E68" s="37"/>
      <c r="F68" s="37"/>
      <c r="G68" s="37"/>
      <c r="H68" s="37"/>
      <c r="I68" s="37"/>
    </row>
    <row r="69" spans="1:9" x14ac:dyDescent="0.25">
      <c r="A69" s="37"/>
      <c r="B69" s="37"/>
      <c r="C69" s="37"/>
      <c r="D69" s="37"/>
      <c r="E69" s="37"/>
      <c r="F69" s="37"/>
      <c r="G69" s="37"/>
      <c r="H69" s="37"/>
      <c r="I69" s="37"/>
    </row>
    <row r="70" spans="1:9" x14ac:dyDescent="0.25">
      <c r="A70" s="37"/>
      <c r="B70" s="37"/>
      <c r="C70" s="37"/>
      <c r="D70" s="37"/>
      <c r="E70" s="37"/>
      <c r="F70" s="37"/>
      <c r="G70" s="37"/>
      <c r="H70" s="37"/>
      <c r="I70" s="37"/>
    </row>
    <row r="71" spans="1:9" x14ac:dyDescent="0.25">
      <c r="A71" s="37"/>
      <c r="B71" s="37"/>
      <c r="C71" s="37"/>
      <c r="D71" s="37"/>
      <c r="E71" s="37"/>
      <c r="F71" s="37"/>
      <c r="G71" s="37"/>
      <c r="H71" s="37"/>
      <c r="I71" s="37"/>
    </row>
    <row r="72" spans="1:9" x14ac:dyDescent="0.25">
      <c r="A72" s="37"/>
      <c r="B72" s="37"/>
      <c r="C72" s="37"/>
      <c r="D72" s="37"/>
      <c r="E72" s="37"/>
      <c r="F72" s="37"/>
      <c r="G72" s="37"/>
      <c r="H72" s="37"/>
    </row>
  </sheetData>
  <mergeCells count="1">
    <mergeCell ref="A1:U1"/>
  </mergeCells>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72B9-50DF-49F3-B51E-930064849811}">
  <dimension ref="A1:Q34"/>
  <sheetViews>
    <sheetView workbookViewId="0">
      <selection activeCell="J3" sqref="J3"/>
    </sheetView>
  </sheetViews>
  <sheetFormatPr defaultRowHeight="15" x14ac:dyDescent="0.25"/>
  <cols>
    <col min="1" max="1" width="21.85546875" bestFit="1" customWidth="1"/>
    <col min="2" max="2" width="15.7109375" bestFit="1" customWidth="1"/>
    <col min="3" max="3" width="12.5703125" bestFit="1" customWidth="1"/>
    <col min="9" max="9" width="9.5703125" customWidth="1"/>
    <col min="10" max="10" width="10.85546875" customWidth="1"/>
    <col min="11" max="11" width="11.5703125" customWidth="1"/>
    <col min="12" max="12" width="11.140625" customWidth="1"/>
    <col min="13" max="13" width="10" customWidth="1"/>
  </cols>
  <sheetData>
    <row r="1" spans="1:17" x14ac:dyDescent="0.25">
      <c r="A1" s="82" t="s">
        <v>346</v>
      </c>
      <c r="B1" s="82"/>
      <c r="C1" s="82"/>
      <c r="D1" s="82"/>
      <c r="E1" s="82"/>
      <c r="F1" s="82"/>
      <c r="G1" s="82"/>
      <c r="H1" s="82"/>
      <c r="I1" s="82"/>
      <c r="J1" s="82"/>
      <c r="K1" s="82"/>
      <c r="L1" s="82"/>
      <c r="M1" s="82"/>
      <c r="N1" s="82"/>
      <c r="O1" s="82"/>
      <c r="P1" s="82"/>
      <c r="Q1" s="82"/>
    </row>
    <row r="2" spans="1:17" x14ac:dyDescent="0.25">
      <c r="B2" s="88" t="s">
        <v>125</v>
      </c>
      <c r="C2" s="88"/>
      <c r="D2" s="88"/>
      <c r="E2" s="17"/>
      <c r="F2" s="88" t="s">
        <v>126</v>
      </c>
      <c r="G2" s="88"/>
      <c r="H2" s="88"/>
      <c r="J2" s="88" t="s">
        <v>386</v>
      </c>
      <c r="K2" s="88"/>
      <c r="L2" s="88"/>
      <c r="M2" s="88"/>
      <c r="O2" s="88" t="s">
        <v>127</v>
      </c>
      <c r="P2" s="88"/>
      <c r="Q2" s="88"/>
    </row>
    <row r="3" spans="1:17" x14ac:dyDescent="0.25">
      <c r="A3" t="s">
        <v>0</v>
      </c>
      <c r="B3" t="s">
        <v>111</v>
      </c>
      <c r="C3" t="s">
        <v>112</v>
      </c>
      <c r="D3" t="s">
        <v>128</v>
      </c>
      <c r="F3" t="s">
        <v>114</v>
      </c>
      <c r="G3" t="s">
        <v>115</v>
      </c>
      <c r="H3" t="s">
        <v>116</v>
      </c>
      <c r="J3" t="s">
        <v>114</v>
      </c>
      <c r="K3" t="s">
        <v>115</v>
      </c>
      <c r="L3" t="s">
        <v>116</v>
      </c>
      <c r="M3" t="s">
        <v>3</v>
      </c>
      <c r="O3" t="s">
        <v>114</v>
      </c>
      <c r="P3" t="s">
        <v>115</v>
      </c>
      <c r="Q3" t="s">
        <v>116</v>
      </c>
    </row>
    <row r="4" spans="1:17" x14ac:dyDescent="0.25">
      <c r="A4" t="s">
        <v>118</v>
      </c>
      <c r="B4" s="23">
        <v>8.01741205242946E-5</v>
      </c>
      <c r="C4" s="24">
        <v>1.2739531862970543E-5</v>
      </c>
      <c r="D4" s="5">
        <v>-4.8196134934679509E-5</v>
      </c>
      <c r="E4" s="5"/>
      <c r="F4" s="5">
        <v>-1.3747947490117329E-4</v>
      </c>
      <c r="G4" s="5">
        <v>56.521218480326446</v>
      </c>
      <c r="H4" s="18">
        <v>30</v>
      </c>
      <c r="J4">
        <v>0</v>
      </c>
      <c r="K4">
        <v>60</v>
      </c>
      <c r="L4">
        <v>30</v>
      </c>
      <c r="M4" s="5">
        <v>50.17</v>
      </c>
      <c r="P4" s="13">
        <f>G4/K4*100</f>
        <v>94.20203080054408</v>
      </c>
      <c r="Q4" s="13"/>
    </row>
    <row r="5" spans="1:17" x14ac:dyDescent="0.25">
      <c r="A5" t="s">
        <v>119</v>
      </c>
      <c r="B5" s="23">
        <v>1.0512099197652604E-4</v>
      </c>
      <c r="C5" s="24">
        <v>1.411471119889416E-5</v>
      </c>
      <c r="D5" s="5">
        <v>0.26598270222364284</v>
      </c>
      <c r="E5" s="5"/>
      <c r="F5" s="5">
        <v>0.75871565809294117</v>
      </c>
      <c r="G5" s="5">
        <v>73.526270478531956</v>
      </c>
      <c r="H5" s="5">
        <v>32.977335127491997</v>
      </c>
      <c r="J5">
        <v>0.75</v>
      </c>
      <c r="M5" s="5">
        <v>49.775986608573724</v>
      </c>
      <c r="O5" s="13">
        <f>F5/J5*100</f>
        <v>101.16208774572549</v>
      </c>
      <c r="P5" s="13"/>
      <c r="Q5" s="13"/>
    </row>
    <row r="6" spans="1:17" x14ac:dyDescent="0.25">
      <c r="A6" t="s">
        <v>120</v>
      </c>
      <c r="B6" s="23">
        <v>1.1147148985224676E-4</v>
      </c>
      <c r="C6" s="24">
        <v>1.4883977338226128E-5</v>
      </c>
      <c r="D6" s="5">
        <v>1.0438372222965935</v>
      </c>
      <c r="E6" s="5"/>
      <c r="F6" s="5">
        <v>2.9775456766010331</v>
      </c>
      <c r="G6" s="5">
        <v>76.256042171959365</v>
      </c>
      <c r="H6" s="5">
        <v>34.011041360502709</v>
      </c>
      <c r="J6">
        <v>2.82</v>
      </c>
      <c r="M6" s="5">
        <v>48.682990144230779</v>
      </c>
      <c r="O6" s="13">
        <f>F6/J6*100</f>
        <v>105.58672612060403</v>
      </c>
      <c r="P6" s="13"/>
      <c r="Q6" s="13"/>
    </row>
    <row r="7" spans="1:17" x14ac:dyDescent="0.25">
      <c r="A7" t="s">
        <v>121</v>
      </c>
      <c r="B7" s="23">
        <v>4.1988585889781967E-4</v>
      </c>
      <c r="C7" s="24">
        <v>2.4820115478744852E-5</v>
      </c>
      <c r="D7" s="5">
        <v>2.3520452208286866E-3</v>
      </c>
      <c r="E7" s="5"/>
      <c r="F7" s="5">
        <v>6.3712200941807469E-3</v>
      </c>
      <c r="G7" s="18">
        <v>321</v>
      </c>
      <c r="H7" s="5">
        <v>63.382308924958984</v>
      </c>
      <c r="K7">
        <v>321</v>
      </c>
      <c r="L7">
        <v>67</v>
      </c>
      <c r="M7" s="5">
        <v>54.405220367993152</v>
      </c>
      <c r="P7" s="13"/>
      <c r="Q7" s="13">
        <f>H7/L7*100</f>
        <v>94.600461082028332</v>
      </c>
    </row>
    <row r="8" spans="1:17" x14ac:dyDescent="0.25">
      <c r="A8" t="s">
        <v>117</v>
      </c>
      <c r="B8" s="23">
        <v>8.6764705545309146E-5</v>
      </c>
      <c r="C8" s="24">
        <v>1.1786903394834449E-5</v>
      </c>
      <c r="D8" s="5">
        <v>0</v>
      </c>
      <c r="E8" s="5"/>
      <c r="F8" s="18">
        <v>0</v>
      </c>
      <c r="G8" s="5">
        <v>61.167454615502407</v>
      </c>
      <c r="H8" s="5">
        <v>27.756679417149403</v>
      </c>
      <c r="J8">
        <v>0</v>
      </c>
      <c r="K8" s="5">
        <v>60</v>
      </c>
      <c r="L8" s="5">
        <v>30</v>
      </c>
      <c r="M8" s="5">
        <v>50.17</v>
      </c>
      <c r="P8" s="13">
        <f>G8/K8*100</f>
        <v>101.945757692504</v>
      </c>
      <c r="Q8" s="13">
        <f>H8/L8*100</f>
        <v>92.522264723831356</v>
      </c>
    </row>
    <row r="9" spans="1:17" x14ac:dyDescent="0.25">
      <c r="A9" t="s">
        <v>122</v>
      </c>
      <c r="B9" s="23">
        <v>1.0916861699754047E-4</v>
      </c>
      <c r="C9" s="24">
        <v>1.6655634919564331E-5</v>
      </c>
      <c r="D9" s="5">
        <v>1.0489153719711</v>
      </c>
      <c r="E9" s="5"/>
      <c r="F9" s="18">
        <v>2.9920310985475629</v>
      </c>
      <c r="G9" s="5">
        <v>76.357358413444487</v>
      </c>
      <c r="H9" s="5">
        <v>38.913899601903559</v>
      </c>
      <c r="J9">
        <v>3.07</v>
      </c>
      <c r="M9" s="5">
        <v>49.775986608573724</v>
      </c>
      <c r="O9" s="13">
        <f>F9/J9*100</f>
        <v>97.460296369627457</v>
      </c>
    </row>
    <row r="10" spans="1:17" x14ac:dyDescent="0.25">
      <c r="A10" t="s">
        <v>123</v>
      </c>
      <c r="B10" s="23">
        <v>1.0400516986193572E-4</v>
      </c>
      <c r="C10" s="24">
        <v>1.336289334139422E-5</v>
      </c>
      <c r="D10" s="5">
        <v>0.2678112058305846</v>
      </c>
      <c r="E10" s="5"/>
      <c r="F10" s="18">
        <v>0.76393146463174255</v>
      </c>
      <c r="G10" s="5">
        <v>72.745815147387304</v>
      </c>
      <c r="H10" s="5">
        <v>31.220802592589624</v>
      </c>
      <c r="J10">
        <v>0.75</v>
      </c>
      <c r="M10" s="5">
        <v>49.775986608573724</v>
      </c>
      <c r="O10" s="13">
        <f t="shared" ref="O10:O11" si="0">F10/J10*100</f>
        <v>101.85752861756568</v>
      </c>
    </row>
    <row r="11" spans="1:17" x14ac:dyDescent="0.25">
      <c r="A11" t="s">
        <v>124</v>
      </c>
      <c r="B11" s="23">
        <v>1.0364719377343299E-4</v>
      </c>
      <c r="C11" s="24">
        <v>1.4419004043767276E-5</v>
      </c>
      <c r="D11" s="5">
        <v>1.0155749278263857</v>
      </c>
      <c r="E11" s="5"/>
      <c r="F11" s="18">
        <v>2.8969274816247652</v>
      </c>
      <c r="G11" s="5">
        <v>70.903553813341688</v>
      </c>
      <c r="H11" s="5">
        <v>32.948541358654822</v>
      </c>
      <c r="J11">
        <v>2.82</v>
      </c>
      <c r="M11" s="5">
        <v>48.682990144230779</v>
      </c>
      <c r="O11" s="13">
        <f t="shared" si="0"/>
        <v>102.72792488031084</v>
      </c>
    </row>
    <row r="14" spans="1:17" x14ac:dyDescent="0.25">
      <c r="A14" t="s">
        <v>129</v>
      </c>
    </row>
    <row r="15" spans="1:17" s="8" customFormat="1" x14ac:dyDescent="0.25">
      <c r="A15" s="26" t="s">
        <v>130</v>
      </c>
      <c r="B15" s="27">
        <v>7.4347275355209368E-4</v>
      </c>
      <c r="C15" s="28">
        <v>9.288838140788578E-5</v>
      </c>
      <c r="D15" s="29">
        <v>4.2734741273560209E-2</v>
      </c>
      <c r="E15" s="26"/>
      <c r="F15" s="29">
        <v>0.10939666418618678</v>
      </c>
      <c r="G15" s="2">
        <v>542.06817864178254</v>
      </c>
      <c r="H15" s="2">
        <v>191.36036224570054</v>
      </c>
      <c r="I15" s="19"/>
      <c r="M15" s="20"/>
      <c r="N15" s="21"/>
      <c r="O15" s="22"/>
      <c r="P15" s="22"/>
    </row>
    <row r="16" spans="1:17" s="8" customFormat="1" x14ac:dyDescent="0.25">
      <c r="A16" s="26" t="s">
        <v>131</v>
      </c>
      <c r="B16" s="27">
        <v>7.4293537134040777E-4</v>
      </c>
      <c r="C16" s="28">
        <v>8.9104403270502338E-5</v>
      </c>
      <c r="D16" s="29">
        <v>4.744848388523621E-2</v>
      </c>
      <c r="E16" s="26"/>
      <c r="F16" s="29">
        <v>0.12146337389781617</v>
      </c>
      <c r="G16" s="2">
        <v>541.67637168539943</v>
      </c>
      <c r="H16" s="2">
        <v>183.56494783407601</v>
      </c>
      <c r="I16" s="19"/>
      <c r="M16" s="20"/>
      <c r="N16" s="21"/>
      <c r="O16" s="22"/>
      <c r="P16" s="22"/>
    </row>
    <row r="17" spans="1:16" s="8" customFormat="1" x14ac:dyDescent="0.25">
      <c r="A17" s="26" t="s">
        <v>132</v>
      </c>
      <c r="B17" s="27">
        <v>7.7043649590806667E-4</v>
      </c>
      <c r="C17" s="28">
        <v>9.7773841020233165E-5</v>
      </c>
      <c r="D17" s="29">
        <v>4.8337439810884342E-2</v>
      </c>
      <c r="E17" s="26"/>
      <c r="F17" s="29">
        <v>0.12373901217188282</v>
      </c>
      <c r="G17" s="2">
        <v>561.72752276493532</v>
      </c>
      <c r="H17" s="2">
        <v>201.42495059341147</v>
      </c>
      <c r="I17" s="19"/>
      <c r="M17" s="20"/>
      <c r="N17" s="21"/>
      <c r="O17" s="22"/>
      <c r="P17" s="22"/>
    </row>
    <row r="18" spans="1:16" s="8" customFormat="1" x14ac:dyDescent="0.25">
      <c r="A18" s="26" t="s">
        <v>133</v>
      </c>
      <c r="B18" s="27">
        <v>7.2822554829040558E-4</v>
      </c>
      <c r="C18" s="28">
        <v>9.1941370912123612E-5</v>
      </c>
      <c r="D18" s="29">
        <v>4.7863222056535086E-2</v>
      </c>
      <c r="E18" s="26"/>
      <c r="F18" s="29">
        <v>0.12252506214252416</v>
      </c>
      <c r="G18" s="2">
        <v>530.95139629018615</v>
      </c>
      <c r="H18" s="2">
        <v>189.40941564965894</v>
      </c>
      <c r="I18" s="19"/>
      <c r="M18" s="20"/>
      <c r="N18" s="21"/>
      <c r="O18" s="22"/>
      <c r="P18" s="22"/>
    </row>
    <row r="19" spans="1:16" s="8" customFormat="1" x14ac:dyDescent="0.25">
      <c r="A19" s="26" t="s">
        <v>134</v>
      </c>
      <c r="B19" s="27">
        <v>7.3523164955103149E-4</v>
      </c>
      <c r="C19" s="28">
        <v>9.3736798625095876E-5</v>
      </c>
      <c r="D19" s="29">
        <v>4.622857308087619E-2</v>
      </c>
      <c r="E19" s="26"/>
      <c r="F19" s="29">
        <v>0.11834052422973496</v>
      </c>
      <c r="G19" s="2">
        <v>536.05956539467957</v>
      </c>
      <c r="H19" s="2">
        <v>193.10819575899964</v>
      </c>
      <c r="I19" s="19"/>
      <c r="M19" s="20"/>
      <c r="N19" s="21"/>
      <c r="O19" s="22"/>
      <c r="P19" s="22"/>
    </row>
    <row r="20" spans="1:16" x14ac:dyDescent="0.25">
      <c r="A20" s="25" t="s">
        <v>104</v>
      </c>
      <c r="F20">
        <f>2*STDEV(F15:F19)/AVERAGE(F15:F19)*100</f>
        <v>9.7043338522764735</v>
      </c>
      <c r="G20">
        <f t="shared" ref="G20:H20" si="1">2*STDEV(G15:G19)/AVERAGE(G15:G19)*100</f>
        <v>4.304921729577913</v>
      </c>
      <c r="H20">
        <f t="shared" si="1"/>
        <v>6.7601866229484484</v>
      </c>
    </row>
    <row r="22" spans="1:16" x14ac:dyDescent="0.25">
      <c r="A22" s="31" t="s">
        <v>248</v>
      </c>
      <c r="B22" s="31"/>
      <c r="C22" s="31"/>
    </row>
    <row r="23" spans="1:16" x14ac:dyDescent="0.25">
      <c r="A23" t="s">
        <v>247</v>
      </c>
      <c r="B23" t="s">
        <v>337</v>
      </c>
      <c r="C23" t="s">
        <v>338</v>
      </c>
      <c r="D23" t="s">
        <v>249</v>
      </c>
      <c r="E23" t="s">
        <v>250</v>
      </c>
    </row>
    <row r="24" spans="1:16" x14ac:dyDescent="0.25">
      <c r="A24" t="s">
        <v>240</v>
      </c>
      <c r="B24" s="40">
        <v>2.0925871970444731E-3</v>
      </c>
      <c r="C24" s="40">
        <v>0.10152734223117323</v>
      </c>
      <c r="D24" s="15">
        <v>2288.7308759173379</v>
      </c>
      <c r="E24">
        <v>2183</v>
      </c>
    </row>
    <row r="25" spans="1:16" x14ac:dyDescent="0.25">
      <c r="A25" t="s">
        <v>241</v>
      </c>
      <c r="B25" s="40">
        <v>8.0248897782043526E-4</v>
      </c>
      <c r="C25" s="40">
        <v>3.7169890345582247E-2</v>
      </c>
      <c r="D25" s="15">
        <v>837.9208380604606</v>
      </c>
      <c r="E25">
        <v>1051</v>
      </c>
    </row>
    <row r="26" spans="1:16" x14ac:dyDescent="0.25">
      <c r="A26" t="s">
        <v>242</v>
      </c>
      <c r="B26" s="40">
        <v>1.9624813703650592E-4</v>
      </c>
      <c r="C26" s="40">
        <v>9.7631785747157116E-3</v>
      </c>
      <c r="D26" s="15">
        <v>220.0913346098163</v>
      </c>
      <c r="E26">
        <v>175</v>
      </c>
    </row>
    <row r="27" spans="1:16" x14ac:dyDescent="0.25">
      <c r="D27" s="15"/>
    </row>
    <row r="28" spans="1:16" x14ac:dyDescent="0.25">
      <c r="A28" t="s">
        <v>243</v>
      </c>
      <c r="B28" s="41">
        <v>2.0473342363701861E-3</v>
      </c>
      <c r="C28" s="41">
        <v>9.9331776458888452E-2</v>
      </c>
      <c r="D28" s="15">
        <v>2239.2362367127225</v>
      </c>
      <c r="E28">
        <v>2183</v>
      </c>
    </row>
    <row r="29" spans="1:16" x14ac:dyDescent="0.25">
      <c r="D29" s="15"/>
    </row>
    <row r="30" spans="1:16" x14ac:dyDescent="0.25">
      <c r="A30" t="s">
        <v>244</v>
      </c>
      <c r="B30" s="41">
        <v>1.9933198814571398E-3</v>
      </c>
      <c r="C30" s="41">
        <v>9.6711128724639536E-2</v>
      </c>
      <c r="D30" s="15">
        <v>2180.158974839549</v>
      </c>
      <c r="E30">
        <v>2183</v>
      </c>
    </row>
    <row r="31" spans="1:16" x14ac:dyDescent="0.25">
      <c r="A31" t="s">
        <v>245</v>
      </c>
      <c r="B31" s="41">
        <v>7.4374621317115184E-4</v>
      </c>
      <c r="C31" s="41">
        <v>3.4449027902660592E-2</v>
      </c>
      <c r="D31" s="15">
        <v>776.58443600967769</v>
      </c>
      <c r="E31">
        <v>1051</v>
      </c>
    </row>
    <row r="32" spans="1:16" x14ac:dyDescent="0.25">
      <c r="A32" t="s">
        <v>246</v>
      </c>
      <c r="B32" s="41">
        <v>2.2584552150330673E-4</v>
      </c>
      <c r="C32" s="41">
        <v>1.1235623379835776E-2</v>
      </c>
      <c r="D32" s="15">
        <v>253.28465785163789</v>
      </c>
      <c r="E32">
        <v>175</v>
      </c>
    </row>
    <row r="34" spans="1:4" x14ac:dyDescent="0.25">
      <c r="A34" t="s">
        <v>251</v>
      </c>
      <c r="D34" s="5">
        <f>200*STDEV(D28,D30,D24)/AVERAGE(D30,D28,D24)</f>
        <v>4.8618393407864735</v>
      </c>
    </row>
  </sheetData>
  <mergeCells count="5">
    <mergeCell ref="B2:D2"/>
    <mergeCell ref="F2:H2"/>
    <mergeCell ref="J2:M2"/>
    <mergeCell ref="O2:Q2"/>
    <mergeCell ref="A1:Q1"/>
  </mergeCells>
  <phoneticPr fontId="6"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818C-945D-409D-A540-273367A37800}">
  <dimension ref="A1:AM97"/>
  <sheetViews>
    <sheetView topLeftCell="A70" workbookViewId="0">
      <selection activeCell="C93" sqref="C93"/>
    </sheetView>
  </sheetViews>
  <sheetFormatPr defaultRowHeight="15" x14ac:dyDescent="0.25"/>
  <cols>
    <col min="1" max="1" width="16.28515625" bestFit="1" customWidth="1"/>
    <col min="2" max="2" width="9.42578125" bestFit="1" customWidth="1"/>
    <col min="3" max="3" width="11.85546875" bestFit="1" customWidth="1"/>
    <col min="5" max="5" width="10.28515625" customWidth="1"/>
    <col min="6" max="6" width="8.5703125" customWidth="1"/>
    <col min="7" max="7" width="9.5703125" bestFit="1" customWidth="1"/>
    <col min="8" max="8" width="9.5703125" customWidth="1"/>
  </cols>
  <sheetData>
    <row r="1" spans="1:39" x14ac:dyDescent="0.25">
      <c r="A1" s="82" t="s">
        <v>347</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row>
    <row r="2" spans="1:39" x14ac:dyDescent="0.25">
      <c r="A2" s="83" t="s">
        <v>327</v>
      </c>
      <c r="B2" s="83"/>
      <c r="C2" s="83"/>
      <c r="D2" s="83"/>
      <c r="E2" s="84" t="s">
        <v>326</v>
      </c>
      <c r="F2" s="84"/>
      <c r="G2" s="88" t="s">
        <v>334</v>
      </c>
      <c r="H2" s="88"/>
      <c r="I2" s="83" t="s">
        <v>321</v>
      </c>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row>
    <row r="3" spans="1:39" x14ac:dyDescent="0.25">
      <c r="A3" t="s">
        <v>0</v>
      </c>
      <c r="B3" t="s">
        <v>1</v>
      </c>
      <c r="C3" t="s">
        <v>388</v>
      </c>
      <c r="D3" t="s">
        <v>234</v>
      </c>
      <c r="E3" s="30" t="s">
        <v>315</v>
      </c>
      <c r="F3" s="17" t="s">
        <v>268</v>
      </c>
      <c r="G3" t="s">
        <v>316</v>
      </c>
      <c r="H3" t="s">
        <v>333</v>
      </c>
      <c r="I3" t="s">
        <v>257</v>
      </c>
      <c r="J3" t="s">
        <v>258</v>
      </c>
      <c r="K3" t="s">
        <v>259</v>
      </c>
      <c r="L3" t="s">
        <v>317</v>
      </c>
      <c r="M3" t="s">
        <v>260</v>
      </c>
      <c r="N3" t="s">
        <v>261</v>
      </c>
      <c r="O3" t="s">
        <v>262</v>
      </c>
      <c r="P3" t="s">
        <v>263</v>
      </c>
      <c r="Q3" t="s">
        <v>264</v>
      </c>
      <c r="R3" t="s">
        <v>12</v>
      </c>
      <c r="S3" t="s">
        <v>318</v>
      </c>
      <c r="T3" t="s">
        <v>278</v>
      </c>
      <c r="U3" t="s">
        <v>319</v>
      </c>
      <c r="V3" t="s">
        <v>280</v>
      </c>
      <c r="W3" t="s">
        <v>281</v>
      </c>
      <c r="X3" t="s">
        <v>282</v>
      </c>
      <c r="Y3" t="s">
        <v>283</v>
      </c>
      <c r="Z3" t="s">
        <v>284</v>
      </c>
      <c r="AA3" t="s">
        <v>285</v>
      </c>
      <c r="AB3" t="s">
        <v>286</v>
      </c>
      <c r="AC3" t="s">
        <v>287</v>
      </c>
      <c r="AD3" t="s">
        <v>288</v>
      </c>
      <c r="AE3" t="s">
        <v>289</v>
      </c>
      <c r="AF3" t="s">
        <v>290</v>
      </c>
      <c r="AG3" t="s">
        <v>291</v>
      </c>
      <c r="AH3" t="s">
        <v>292</v>
      </c>
      <c r="AI3" t="s">
        <v>293</v>
      </c>
      <c r="AJ3" t="s">
        <v>294</v>
      </c>
      <c r="AK3" t="s">
        <v>295</v>
      </c>
      <c r="AL3" t="s">
        <v>296</v>
      </c>
      <c r="AM3" t="s">
        <v>320</v>
      </c>
    </row>
    <row r="4" spans="1:39" x14ac:dyDescent="0.25">
      <c r="A4" t="s">
        <v>14</v>
      </c>
      <c r="B4" t="s">
        <v>135</v>
      </c>
      <c r="C4" t="s">
        <v>389</v>
      </c>
      <c r="D4" t="s">
        <v>238</v>
      </c>
      <c r="E4" s="15">
        <v>56.642429605181583</v>
      </c>
      <c r="F4" s="15">
        <v>9.9482389014302957</v>
      </c>
      <c r="G4" s="33">
        <v>0.56478636546809802</v>
      </c>
      <c r="H4">
        <v>8.5828918549373301E-2</v>
      </c>
      <c r="I4" s="5">
        <v>54.994399999999992</v>
      </c>
      <c r="J4" s="5">
        <v>0.11990000000000001</v>
      </c>
      <c r="K4" s="5">
        <v>3.3170999999999999</v>
      </c>
      <c r="L4" s="5">
        <v>0.55356666666666665</v>
      </c>
      <c r="M4" s="5">
        <v>8.3731333333333335</v>
      </c>
      <c r="N4" s="5">
        <v>0.22033333333333335</v>
      </c>
      <c r="O4" s="5">
        <v>31.816033333333333</v>
      </c>
      <c r="P4" s="5">
        <v>0.90300000000000002</v>
      </c>
      <c r="Q4" s="5">
        <v>0.10716666666666667</v>
      </c>
      <c r="R4" s="5">
        <v>100.40463333333334</v>
      </c>
    </row>
    <row r="5" spans="1:39" x14ac:dyDescent="0.25">
      <c r="A5" t="s">
        <v>14</v>
      </c>
      <c r="B5" t="s">
        <v>136</v>
      </c>
      <c r="C5" t="s">
        <v>389</v>
      </c>
      <c r="D5" t="s">
        <v>238</v>
      </c>
      <c r="E5" s="15">
        <v>65.651718333989265</v>
      </c>
      <c r="F5" s="15">
        <v>9.5626714904415291</v>
      </c>
      <c r="G5" s="5">
        <v>0.63471294391095401</v>
      </c>
      <c r="H5">
        <v>8.9781276990755998E-2</v>
      </c>
      <c r="I5" s="5">
        <v>54.684199999999997</v>
      </c>
      <c r="J5" s="5">
        <v>0.11299999999999999</v>
      </c>
      <c r="K5" s="5">
        <v>3.4605333333333337</v>
      </c>
      <c r="L5" s="5">
        <v>0.54820000000000002</v>
      </c>
      <c r="M5" s="5">
        <v>8.1651000000000007</v>
      </c>
      <c r="N5" s="5">
        <v>0.19303333333333331</v>
      </c>
      <c r="O5" s="5">
        <v>31.801533333333335</v>
      </c>
      <c r="P5" s="5">
        <v>0.89356666666666662</v>
      </c>
      <c r="Q5" s="5">
        <v>0.10173333333333334</v>
      </c>
      <c r="R5" s="5">
        <v>99.960899999999995</v>
      </c>
    </row>
    <row r="6" spans="1:39" x14ac:dyDescent="0.25">
      <c r="A6" t="s">
        <v>14</v>
      </c>
      <c r="B6" t="s">
        <v>137</v>
      </c>
      <c r="C6" t="s">
        <v>389</v>
      </c>
      <c r="D6" t="s">
        <v>238</v>
      </c>
      <c r="E6" s="15">
        <v>79.486957991145601</v>
      </c>
      <c r="F6" s="15">
        <v>8.6842954379146171</v>
      </c>
      <c r="G6" s="5">
        <v>0.78564561574330205</v>
      </c>
      <c r="H6">
        <v>8.5882722288839905E-2</v>
      </c>
      <c r="I6" s="5">
        <v>55.235266666666668</v>
      </c>
      <c r="J6" s="5">
        <v>0.11459999999999999</v>
      </c>
      <c r="K6" s="5">
        <v>3.5444666666666667</v>
      </c>
      <c r="L6" s="5">
        <v>0.50566666666666671</v>
      </c>
      <c r="M6" s="5">
        <v>8.2615666666666669</v>
      </c>
      <c r="N6" s="5">
        <v>0.21066666666666667</v>
      </c>
      <c r="O6" s="5">
        <v>31.824866666666669</v>
      </c>
      <c r="P6" s="5">
        <v>0.92939999999999989</v>
      </c>
      <c r="Q6" s="5">
        <v>0.1082</v>
      </c>
      <c r="R6" s="5">
        <v>100.73469999999999</v>
      </c>
    </row>
    <row r="7" spans="1:39" x14ac:dyDescent="0.25">
      <c r="A7" t="s">
        <v>14</v>
      </c>
      <c r="B7" t="s">
        <v>138</v>
      </c>
      <c r="C7" t="s">
        <v>389</v>
      </c>
      <c r="D7" t="s">
        <v>238</v>
      </c>
      <c r="E7" s="15">
        <v>73.660932904252903</v>
      </c>
      <c r="F7" s="15">
        <v>9.4478956699285614</v>
      </c>
      <c r="G7" s="5">
        <v>0.728436901864707</v>
      </c>
      <c r="H7">
        <v>8.5848131005163503E-2</v>
      </c>
      <c r="I7" s="5">
        <v>55.040366666666671</v>
      </c>
      <c r="J7" s="5">
        <v>0.11499999999999999</v>
      </c>
      <c r="K7" s="5">
        <v>3.5716333333333332</v>
      </c>
      <c r="L7" s="5">
        <v>0.52546666666666664</v>
      </c>
      <c r="M7" s="5">
        <v>8.3392999999999997</v>
      </c>
      <c r="N7" s="5">
        <v>0.22230000000000003</v>
      </c>
      <c r="O7" s="5">
        <v>31.577266666666663</v>
      </c>
      <c r="P7" s="5">
        <v>0.92549999999999999</v>
      </c>
      <c r="Q7" s="5">
        <v>0.11033333333333332</v>
      </c>
      <c r="R7" s="5">
        <v>100.42716666666666</v>
      </c>
    </row>
    <row r="8" spans="1:39" x14ac:dyDescent="0.25">
      <c r="A8" t="s">
        <v>14</v>
      </c>
      <c r="B8" t="s">
        <v>139</v>
      </c>
      <c r="C8" t="s">
        <v>389</v>
      </c>
      <c r="D8" t="s">
        <v>238</v>
      </c>
      <c r="E8" s="15">
        <v>72.0857538246686</v>
      </c>
      <c r="F8" s="15">
        <v>11.272727536781975</v>
      </c>
      <c r="G8" s="5">
        <v>0.710257384876533</v>
      </c>
      <c r="H8">
        <v>8.5440263437185096E-2</v>
      </c>
      <c r="I8" s="5">
        <v>55.028199999999998</v>
      </c>
      <c r="J8" s="5">
        <v>0.11226666666666667</v>
      </c>
      <c r="K8" s="5">
        <v>3.5021333333333331</v>
      </c>
      <c r="L8" s="5">
        <v>0.48643333333333333</v>
      </c>
      <c r="M8" s="5">
        <v>8.3129666666666679</v>
      </c>
      <c r="N8" s="5">
        <v>0.1879666666666667</v>
      </c>
      <c r="O8" s="5">
        <v>31.680866666666663</v>
      </c>
      <c r="P8" s="5">
        <v>0.94410000000000005</v>
      </c>
      <c r="Q8" s="5">
        <v>0.10976666666666667</v>
      </c>
      <c r="R8" s="5">
        <v>100.36470000000001</v>
      </c>
    </row>
    <row r="9" spans="1:39" x14ac:dyDescent="0.25">
      <c r="A9" t="s">
        <v>14</v>
      </c>
      <c r="B9" t="s">
        <v>140</v>
      </c>
      <c r="C9" t="s">
        <v>389</v>
      </c>
      <c r="D9" t="s">
        <v>239</v>
      </c>
      <c r="E9" s="15">
        <v>296.71463328417218</v>
      </c>
      <c r="F9" s="15">
        <v>80.790874394439669</v>
      </c>
      <c r="G9" s="5">
        <v>1.5865536307525401</v>
      </c>
      <c r="H9">
        <v>0.15530666188238901</v>
      </c>
      <c r="I9" s="5">
        <v>49.915400000000005</v>
      </c>
      <c r="J9" s="5">
        <v>0.66</v>
      </c>
      <c r="K9" s="5">
        <v>7.1348666666666674</v>
      </c>
      <c r="L9" s="5">
        <v>4.7333333333333338E-2</v>
      </c>
      <c r="M9" s="5">
        <v>7.1875</v>
      </c>
      <c r="N9" s="5">
        <v>0.14423333333333335</v>
      </c>
      <c r="O9" s="5">
        <v>13.8954</v>
      </c>
      <c r="P9" s="5">
        <v>19.916266666666669</v>
      </c>
      <c r="Q9" s="5">
        <v>0.6939333333333334</v>
      </c>
      <c r="R9" s="5">
        <v>99.594933333333316</v>
      </c>
      <c r="S9" s="5">
        <v>179.92992835390331</v>
      </c>
      <c r="T9" s="5">
        <v>140.52753981284769</v>
      </c>
      <c r="U9" s="5">
        <v>8.5659511728007764</v>
      </c>
      <c r="V9" s="5">
        <v>15.134715613466433</v>
      </c>
      <c r="W9" s="5">
        <v>0.51556073102058575</v>
      </c>
      <c r="X9" s="5">
        <v>-2.3200000000000001E-5</v>
      </c>
      <c r="Y9" s="5">
        <v>1.2759748398063606</v>
      </c>
      <c r="Z9" s="5">
        <v>3.2639184159788086</v>
      </c>
      <c r="AA9" s="5">
        <v>0.65127530418210211</v>
      </c>
      <c r="AB9" s="5">
        <v>3.6372922900274336</v>
      </c>
      <c r="AC9" s="5">
        <v>1.4437635159256235</v>
      </c>
      <c r="AD9" s="5">
        <v>0.6461937655220279</v>
      </c>
      <c r="AE9" s="5">
        <v>1.8472646843454286</v>
      </c>
      <c r="AF9" s="5">
        <v>0.2447261441851096</v>
      </c>
      <c r="AG9" s="5">
        <v>1.6459989249577629</v>
      </c>
      <c r="AH9" s="5">
        <v>0.37690719037687842</v>
      </c>
      <c r="AI9" s="5">
        <v>1.0637138365139196</v>
      </c>
      <c r="AJ9" s="5">
        <v>0.11436322729625853</v>
      </c>
      <c r="AK9" s="5">
        <v>0.63407290099455005</v>
      </c>
      <c r="AL9" s="5">
        <v>9.3095120931941069E-2</v>
      </c>
      <c r="AM9" s="5">
        <v>0.48449287919774631</v>
      </c>
    </row>
    <row r="10" spans="1:39" x14ac:dyDescent="0.25">
      <c r="A10" t="s">
        <v>14</v>
      </c>
      <c r="B10" t="s">
        <v>141</v>
      </c>
      <c r="C10" t="s">
        <v>389</v>
      </c>
      <c r="D10" t="s">
        <v>239</v>
      </c>
      <c r="E10" s="15">
        <v>311.60882037153834</v>
      </c>
      <c r="F10" s="15">
        <v>74.278251360320724</v>
      </c>
      <c r="G10" s="5">
        <v>1.6129420345673799</v>
      </c>
      <c r="H10">
        <v>0.15904549128482001</v>
      </c>
      <c r="I10" s="5">
        <v>49.976166666666664</v>
      </c>
      <c r="J10" s="5">
        <v>0.65620000000000001</v>
      </c>
      <c r="K10" s="5">
        <v>7.3578666666666663</v>
      </c>
      <c r="L10" s="5">
        <v>2.9799999999999997E-2</v>
      </c>
      <c r="M10" s="5">
        <v>7.2339999999999991</v>
      </c>
      <c r="N10" s="5">
        <v>0.16476666666666667</v>
      </c>
      <c r="O10" s="5">
        <v>13.9778</v>
      </c>
      <c r="P10" s="5">
        <v>19.773766666666663</v>
      </c>
      <c r="Q10" s="5">
        <v>0.70640000000000003</v>
      </c>
      <c r="R10" s="5">
        <v>99.876766666666683</v>
      </c>
      <c r="S10" s="5">
        <v>182.41172046912953</v>
      </c>
      <c r="T10" s="5">
        <v>140.31919653662405</v>
      </c>
      <c r="U10" s="5">
        <v>9.4065351663933772</v>
      </c>
      <c r="V10" s="5">
        <v>14.887416338736587</v>
      </c>
      <c r="W10" s="5">
        <v>0.6871018469783442</v>
      </c>
      <c r="X10" s="5">
        <v>2.1999999999999999E-2</v>
      </c>
      <c r="Y10" s="5">
        <v>1.3693653387198474</v>
      </c>
      <c r="Z10" s="5">
        <v>3.3116830757248401</v>
      </c>
      <c r="AA10" s="5">
        <v>0.73015647456440635</v>
      </c>
      <c r="AB10" s="5">
        <v>4.4243087504427265</v>
      </c>
      <c r="AC10" s="5">
        <v>1.5976071692619607</v>
      </c>
      <c r="AD10" s="5">
        <v>0.67471844787104784</v>
      </c>
      <c r="AE10" s="5">
        <v>1.9253181217121369</v>
      </c>
      <c r="AF10" s="5">
        <v>0.31090209133720559</v>
      </c>
      <c r="AG10" s="5">
        <v>2.0415490542111785</v>
      </c>
      <c r="AH10" s="5">
        <v>0.34010480478452332</v>
      </c>
      <c r="AI10" s="5">
        <v>1.0124979851262124</v>
      </c>
      <c r="AJ10" s="5">
        <v>0.13418618669427668</v>
      </c>
      <c r="AK10" s="5">
        <v>0.79259112624318762</v>
      </c>
      <c r="AL10" s="5">
        <v>0.16482414853523991</v>
      </c>
      <c r="AM10" s="5">
        <v>0.43866247170606765</v>
      </c>
    </row>
    <row r="11" spans="1:39" x14ac:dyDescent="0.25">
      <c r="A11" t="s">
        <v>14</v>
      </c>
      <c r="B11" t="s">
        <v>142</v>
      </c>
      <c r="C11" t="s">
        <v>389</v>
      </c>
      <c r="D11" t="s">
        <v>239</v>
      </c>
      <c r="E11" s="15">
        <v>319.84229436782022</v>
      </c>
      <c r="F11" s="15">
        <v>77.671786181506022</v>
      </c>
      <c r="G11" s="5">
        <v>1.5891295755071</v>
      </c>
      <c r="H11">
        <v>0.165632527376146</v>
      </c>
      <c r="I11" s="5">
        <v>49.590166666666669</v>
      </c>
      <c r="J11" s="5">
        <v>0.66353333333333331</v>
      </c>
      <c r="K11" s="5">
        <v>7.4960666666666667</v>
      </c>
      <c r="L11" s="5">
        <v>4.413333333333333E-2</v>
      </c>
      <c r="M11" s="5">
        <v>7.3166666666666664</v>
      </c>
      <c r="N11" s="5">
        <v>0.14546666666666666</v>
      </c>
      <c r="O11" s="5">
        <v>13.8607</v>
      </c>
      <c r="P11" s="5">
        <v>19.738499999999998</v>
      </c>
      <c r="Q11" s="5">
        <v>0.68736666666666668</v>
      </c>
      <c r="R11" s="5">
        <v>99.542599999999993</v>
      </c>
      <c r="S11" s="5">
        <v>169.07208784978843</v>
      </c>
      <c r="T11" s="5">
        <v>136.56901756459845</v>
      </c>
      <c r="U11" s="5">
        <v>8.4858955543633883</v>
      </c>
      <c r="V11" s="5">
        <v>14.392817789276901</v>
      </c>
      <c r="W11" s="5">
        <v>0.68897661327296467</v>
      </c>
      <c r="X11" s="5">
        <v>1.2999999999999999E-2</v>
      </c>
      <c r="Y11" s="5">
        <v>1.3943418674990358</v>
      </c>
      <c r="Z11" s="5">
        <v>3.1365459899893922</v>
      </c>
      <c r="AA11" s="5">
        <v>0.66543346296866956</v>
      </c>
      <c r="AB11" s="5">
        <v>3.9669883747960024</v>
      </c>
      <c r="AC11" s="5">
        <v>1.5502706605430876</v>
      </c>
      <c r="AD11" s="5">
        <v>0.72408809039819788</v>
      </c>
      <c r="AE11" s="5">
        <v>1.5610687473341651</v>
      </c>
      <c r="AF11" s="5">
        <v>0.31589650244302414</v>
      </c>
      <c r="AG11" s="5">
        <v>1.9011925567341601</v>
      </c>
      <c r="AH11" s="5">
        <v>0.34010480478452332</v>
      </c>
      <c r="AI11" s="5">
        <v>1.1293751844468776</v>
      </c>
      <c r="AJ11" s="5">
        <v>0.125037128510576</v>
      </c>
      <c r="AK11" s="5">
        <v>0.90787710824219658</v>
      </c>
      <c r="AL11" s="5">
        <v>0.12056581235448105</v>
      </c>
      <c r="AM11" s="5">
        <v>0.58401033546539149</v>
      </c>
    </row>
    <row r="12" spans="1:39" x14ac:dyDescent="0.25">
      <c r="A12" t="s">
        <v>14</v>
      </c>
      <c r="B12" t="s">
        <v>143</v>
      </c>
      <c r="C12" t="s">
        <v>389</v>
      </c>
      <c r="D12" t="s">
        <v>239</v>
      </c>
      <c r="E12" s="15">
        <v>330.50391822124249</v>
      </c>
      <c r="F12" s="15">
        <v>77.879019185980425</v>
      </c>
      <c r="G12" s="5">
        <v>1.61679629789762</v>
      </c>
      <c r="H12">
        <v>0.16782567745667801</v>
      </c>
      <c r="I12" s="5">
        <v>49.588766666666665</v>
      </c>
      <c r="J12" s="5">
        <v>0.65746666666666675</v>
      </c>
      <c r="K12" s="5">
        <v>7.5621999999999998</v>
      </c>
      <c r="L12" s="5">
        <v>2.3233333333333332E-2</v>
      </c>
      <c r="M12" s="5">
        <v>7.3850666666666669</v>
      </c>
      <c r="N12" s="5">
        <v>0.12826666666666667</v>
      </c>
      <c r="O12" s="5">
        <v>13.891333333333336</v>
      </c>
      <c r="P12" s="5">
        <v>19.729366666666667</v>
      </c>
      <c r="Q12" s="5">
        <v>0.71919999999999995</v>
      </c>
      <c r="R12" s="5">
        <v>99.684900000000013</v>
      </c>
      <c r="S12" s="5">
        <v>168.76186383538516</v>
      </c>
      <c r="T12" s="5">
        <v>134.58975644047382</v>
      </c>
      <c r="U12" s="5">
        <v>8.9795718680606278</v>
      </c>
      <c r="V12" s="5">
        <v>15.357284960723291</v>
      </c>
      <c r="W12" s="5">
        <v>0.62617194240318419</v>
      </c>
      <c r="X12" s="5">
        <v>-2.2399999999999999E-5</v>
      </c>
      <c r="Y12" s="5">
        <v>1.3204982171953485</v>
      </c>
      <c r="Z12" s="5">
        <v>3.2081929796084392</v>
      </c>
      <c r="AA12" s="5">
        <v>0.61992509544041707</v>
      </c>
      <c r="AB12" s="5">
        <v>4.33922588985729</v>
      </c>
      <c r="AC12" s="5">
        <v>1.4792658974647781</v>
      </c>
      <c r="AD12" s="5">
        <v>0.67362134470377799</v>
      </c>
      <c r="AE12" s="5">
        <v>1.8342557781176438</v>
      </c>
      <c r="AF12" s="5">
        <v>0.25221776084383746</v>
      </c>
      <c r="AG12" s="5">
        <v>1.8629135119677005</v>
      </c>
      <c r="AH12" s="5">
        <v>0.33883575700547658</v>
      </c>
      <c r="AI12" s="5">
        <v>0.85359752312845405</v>
      </c>
      <c r="AJ12" s="5">
        <v>0.12808681457180957</v>
      </c>
      <c r="AK12" s="5">
        <v>0.7205373874938068</v>
      </c>
      <c r="AL12" s="5">
        <v>8.2412074267619956E-2</v>
      </c>
      <c r="AM12" s="5">
        <v>0.4648512759870268</v>
      </c>
    </row>
    <row r="13" spans="1:39" x14ac:dyDescent="0.25">
      <c r="A13" t="s">
        <v>14</v>
      </c>
      <c r="B13" t="s">
        <v>144</v>
      </c>
      <c r="C13" t="s">
        <v>389</v>
      </c>
      <c r="D13" t="s">
        <v>239</v>
      </c>
      <c r="E13" s="15">
        <v>312.7712453856999</v>
      </c>
      <c r="F13" s="15">
        <v>84.65299145054999</v>
      </c>
      <c r="G13" s="5">
        <v>1.6422379234621001</v>
      </c>
      <c r="H13">
        <v>0.15639771620120499</v>
      </c>
      <c r="I13" s="5">
        <v>50.031199999999991</v>
      </c>
      <c r="J13" s="5">
        <v>0.66326666666666667</v>
      </c>
      <c r="K13" s="5">
        <v>7.4588666666666663</v>
      </c>
      <c r="L13" s="5">
        <v>4.7266666666666672E-2</v>
      </c>
      <c r="M13" s="5">
        <v>7.2788000000000004</v>
      </c>
      <c r="N13" s="5">
        <v>0.14676666666666668</v>
      </c>
      <c r="O13" s="5">
        <v>13.777266666666668</v>
      </c>
      <c r="P13" s="5">
        <v>19.692800000000002</v>
      </c>
      <c r="Q13" s="5">
        <v>0.69473333333333331</v>
      </c>
      <c r="R13" s="5">
        <v>99.790966666666677</v>
      </c>
      <c r="S13" s="5">
        <v>170.70076392540565</v>
      </c>
      <c r="T13" s="5">
        <v>134.79809971669749</v>
      </c>
      <c r="U13" s="5">
        <v>8.779432821967152</v>
      </c>
      <c r="V13" s="5">
        <v>15.382014888196274</v>
      </c>
      <c r="W13" s="5">
        <v>0.72272240657613029</v>
      </c>
      <c r="X13" s="5">
        <v>-2.3470000000000001E-5</v>
      </c>
      <c r="Y13" s="5">
        <v>1.4442949250574124</v>
      </c>
      <c r="Z13" s="5">
        <v>3.2320753094814547</v>
      </c>
      <c r="AA13" s="5">
        <v>0.69981756287890462</v>
      </c>
      <c r="AB13" s="5">
        <v>3.945717659649643</v>
      </c>
      <c r="AC13" s="5">
        <v>1.8106214584968885</v>
      </c>
      <c r="AD13" s="5">
        <v>0.6966605112164479</v>
      </c>
      <c r="AE13" s="5">
        <v>1.6391221847008735</v>
      </c>
      <c r="AF13" s="5">
        <v>0.26345518583192917</v>
      </c>
      <c r="AG13" s="5">
        <v>1.9011925567341601</v>
      </c>
      <c r="AH13" s="5">
        <v>0.38579052483020554</v>
      </c>
      <c r="AI13" s="5">
        <v>0.84177848050052151</v>
      </c>
      <c r="AJ13" s="5">
        <v>0.13876071578612703</v>
      </c>
      <c r="AK13" s="5">
        <v>0.95110935149182507</v>
      </c>
      <c r="AL13" s="5">
        <v>0.12514426092490438</v>
      </c>
      <c r="AM13" s="5">
        <v>0.55389321054228835</v>
      </c>
    </row>
    <row r="14" spans="1:39" x14ac:dyDescent="0.25">
      <c r="A14" t="s">
        <v>14</v>
      </c>
      <c r="B14" t="s">
        <v>145</v>
      </c>
      <c r="C14" t="s">
        <v>389</v>
      </c>
      <c r="D14" t="s">
        <v>239</v>
      </c>
      <c r="E14" s="15">
        <v>353.57656219774123</v>
      </c>
      <c r="F14" s="15">
        <v>76.696014188863217</v>
      </c>
      <c r="G14" s="5">
        <v>1.7997318200166801</v>
      </c>
      <c r="H14">
        <v>0.161027902479525</v>
      </c>
      <c r="I14" s="5">
        <v>49.822566666666667</v>
      </c>
      <c r="J14" s="5">
        <v>0.65610000000000002</v>
      </c>
      <c r="K14" s="5">
        <v>7.5068333333333328</v>
      </c>
      <c r="L14" s="5">
        <v>3.2966666666666665E-2</v>
      </c>
      <c r="M14" s="5">
        <v>7.3421333333333338</v>
      </c>
      <c r="N14" s="5">
        <v>0.17566666666666667</v>
      </c>
      <c r="O14" s="5">
        <v>13.822000000000001</v>
      </c>
      <c r="P14" s="5">
        <v>19.635933333333334</v>
      </c>
      <c r="Q14" s="5">
        <v>0.70120000000000005</v>
      </c>
      <c r="R14" s="5">
        <v>99.695400000000006</v>
      </c>
      <c r="S14" s="5">
        <v>170.85587593260735</v>
      </c>
      <c r="T14" s="5">
        <v>137.29821903138122</v>
      </c>
      <c r="U14" s="5">
        <v>9.1129978987896116</v>
      </c>
      <c r="V14" s="5">
        <v>14.256803188175486</v>
      </c>
      <c r="W14" s="5">
        <v>0.66554203459021066</v>
      </c>
      <c r="X14" s="5">
        <v>-2.37E-5</v>
      </c>
      <c r="Y14" s="5">
        <v>1.331357577534126</v>
      </c>
      <c r="Z14" s="5">
        <v>3.2798399692274858</v>
      </c>
      <c r="AA14" s="5">
        <v>0.63610584833935124</v>
      </c>
      <c r="AB14" s="5">
        <v>4.1477894535400557</v>
      </c>
      <c r="AC14" s="5">
        <v>1.2780857354095685</v>
      </c>
      <c r="AD14" s="5">
        <v>0.64509666235475804</v>
      </c>
      <c r="AE14" s="5">
        <v>1.9383270279399216</v>
      </c>
      <c r="AF14" s="5">
        <v>0.31964231077238803</v>
      </c>
      <c r="AG14" s="5">
        <v>1.9267119199117999</v>
      </c>
      <c r="AH14" s="5">
        <v>0.31980004031977566</v>
      </c>
      <c r="AI14" s="5">
        <v>0.81420071436867913</v>
      </c>
      <c r="AJ14" s="5">
        <v>0.12198744244934245</v>
      </c>
      <c r="AK14" s="5">
        <v>0.77818037849331145</v>
      </c>
      <c r="AL14" s="5">
        <v>9.1568971408466607E-2</v>
      </c>
      <c r="AM14" s="5">
        <v>0.52770440626132908</v>
      </c>
    </row>
    <row r="15" spans="1:39" x14ac:dyDescent="0.25">
      <c r="A15" t="s">
        <v>14</v>
      </c>
      <c r="B15" t="s">
        <v>146</v>
      </c>
      <c r="C15" t="s">
        <v>389</v>
      </c>
      <c r="D15" t="s">
        <v>239</v>
      </c>
      <c r="E15" s="15">
        <v>230.471699894442</v>
      </c>
      <c r="F15" s="15">
        <v>68.972098519456338</v>
      </c>
      <c r="G15" s="5">
        <v>1.39548279053367</v>
      </c>
      <c r="H15">
        <v>0.141392776010317</v>
      </c>
      <c r="I15" s="5">
        <v>50.542433333333328</v>
      </c>
      <c r="J15" s="5">
        <v>0.55633333333333335</v>
      </c>
      <c r="K15" s="5">
        <v>6.656533333333333</v>
      </c>
      <c r="L15" s="5">
        <v>0.78806666666666658</v>
      </c>
      <c r="M15" s="5">
        <v>4.206266666666667</v>
      </c>
      <c r="N15" s="5">
        <v>0.11880000000000002</v>
      </c>
      <c r="O15" s="5">
        <v>14.560266666666669</v>
      </c>
      <c r="P15" s="5">
        <v>20.875333333333334</v>
      </c>
      <c r="Q15" s="5">
        <v>0.87329999999999997</v>
      </c>
      <c r="R15" s="5">
        <v>99.177333333333351</v>
      </c>
      <c r="S15" s="5">
        <v>160.38581544649659</v>
      </c>
      <c r="T15" s="5">
        <v>60.002863552409401</v>
      </c>
      <c r="U15" s="5">
        <v>9.8201558616532285</v>
      </c>
      <c r="V15" s="5">
        <v>11.56124109362019</v>
      </c>
      <c r="W15" s="5">
        <v>0.56055512209147329</v>
      </c>
      <c r="X15" s="5">
        <v>2.09</v>
      </c>
      <c r="Y15" s="5">
        <v>2.5628090399514987</v>
      </c>
      <c r="Z15" s="5">
        <v>3.9963098654179561</v>
      </c>
      <c r="AA15" s="5">
        <v>0.61587990721568342</v>
      </c>
      <c r="AB15" s="5">
        <v>3.0948890537952729</v>
      </c>
      <c r="AC15" s="5">
        <v>1.0532373189949222</v>
      </c>
      <c r="AD15" s="5">
        <v>0.42238471939894873</v>
      </c>
      <c r="AE15" s="5">
        <v>1.2098282791839781</v>
      </c>
      <c r="AF15" s="5">
        <v>0.27968702192583955</v>
      </c>
      <c r="AG15" s="5">
        <v>2.1563861885105573</v>
      </c>
      <c r="AH15" s="5">
        <v>0.3312214703311962</v>
      </c>
      <c r="AI15" s="5">
        <v>1.0637138365139196</v>
      </c>
      <c r="AJ15" s="5">
        <v>0.18755569276586401</v>
      </c>
      <c r="AK15" s="5">
        <v>1.2681458019891001</v>
      </c>
      <c r="AL15" s="5">
        <v>0.17092874662913768</v>
      </c>
      <c r="AM15" s="5">
        <v>0.51068168347870557</v>
      </c>
    </row>
    <row r="16" spans="1:39" x14ac:dyDescent="0.25">
      <c r="A16" t="s">
        <v>14</v>
      </c>
      <c r="B16" t="s">
        <v>147</v>
      </c>
      <c r="C16" t="s">
        <v>389</v>
      </c>
      <c r="D16" t="s">
        <v>239</v>
      </c>
      <c r="E16" s="15">
        <v>231.60531758789395</v>
      </c>
      <c r="F16" s="15">
        <v>55.02046394421393</v>
      </c>
      <c r="G16" s="5">
        <v>1.41580482237526</v>
      </c>
      <c r="H16">
        <v>0.140064162048847</v>
      </c>
      <c r="I16" s="5">
        <v>50.679666666666662</v>
      </c>
      <c r="J16" s="5">
        <v>0.56130000000000002</v>
      </c>
      <c r="K16" s="5">
        <v>6.6845666666666661</v>
      </c>
      <c r="L16" s="5">
        <v>0.71936666666666671</v>
      </c>
      <c r="M16" s="5">
        <v>4.147966666666667</v>
      </c>
      <c r="N16" s="5">
        <v>0.11169999999999998</v>
      </c>
      <c r="O16" s="5">
        <v>14.604866666666666</v>
      </c>
      <c r="P16" s="5">
        <v>20.940333333333331</v>
      </c>
      <c r="Q16" s="5">
        <v>0.8679</v>
      </c>
      <c r="R16" s="5">
        <v>99.317666666666653</v>
      </c>
      <c r="S16" s="5">
        <v>165.11673166614662</v>
      </c>
      <c r="T16" s="5">
        <v>67.190706582125102</v>
      </c>
      <c r="U16" s="5">
        <v>10.247119159985978</v>
      </c>
      <c r="V16" s="5">
        <v>11.734350585931081</v>
      </c>
      <c r="W16" s="5">
        <v>0.81552333815983558</v>
      </c>
      <c r="X16" s="5">
        <v>34</v>
      </c>
      <c r="Y16" s="5">
        <v>2.5953871209678319</v>
      </c>
      <c r="Z16" s="5">
        <v>4.1714469511534045</v>
      </c>
      <c r="AA16" s="5">
        <v>0.67048994824958652</v>
      </c>
      <c r="AB16" s="5">
        <v>2.9672647629171172</v>
      </c>
      <c r="AC16" s="5">
        <v>1.0414031918152038</v>
      </c>
      <c r="AD16" s="5">
        <v>0.42787023523529866</v>
      </c>
      <c r="AE16" s="5">
        <v>1.5740776535619496</v>
      </c>
      <c r="AF16" s="5">
        <v>0.26470378860838384</v>
      </c>
      <c r="AG16" s="5">
        <v>2.0543087357999985</v>
      </c>
      <c r="AH16" s="5">
        <v>0.4479738660034952</v>
      </c>
      <c r="AI16" s="5">
        <v>1.1031106452736943</v>
      </c>
      <c r="AJ16" s="5">
        <v>0.17688179155154654</v>
      </c>
      <c r="AK16" s="5">
        <v>1.2105028109895954</v>
      </c>
      <c r="AL16" s="5">
        <v>0.12972270949532771</v>
      </c>
      <c r="AM16" s="5">
        <v>0.5054439226225137</v>
      </c>
    </row>
    <row r="17" spans="1:39" x14ac:dyDescent="0.25">
      <c r="A17" t="s">
        <v>14</v>
      </c>
      <c r="B17" t="s">
        <v>148</v>
      </c>
      <c r="C17" t="s">
        <v>389</v>
      </c>
      <c r="D17" t="s">
        <v>239</v>
      </c>
      <c r="E17" s="15">
        <v>236.80052315253548</v>
      </c>
      <c r="F17" s="15">
        <v>56.577414483791756</v>
      </c>
      <c r="G17" s="5">
        <v>1.44000161033573</v>
      </c>
      <c r="H17">
        <v>0.14046072419541999</v>
      </c>
      <c r="I17" s="5">
        <v>50.658999999999999</v>
      </c>
      <c r="J17" s="5">
        <v>0.56213333333333326</v>
      </c>
      <c r="K17" s="5">
        <v>6.7284333333333324</v>
      </c>
      <c r="L17" s="5">
        <v>0.74060000000000004</v>
      </c>
      <c r="M17" s="5">
        <v>4.1772999999999998</v>
      </c>
      <c r="N17" s="5">
        <v>0.12633333333333333</v>
      </c>
      <c r="O17" s="5">
        <v>14.5693</v>
      </c>
      <c r="P17" s="5">
        <v>20.868633333333335</v>
      </c>
      <c r="Q17" s="5">
        <v>0.86629999999999996</v>
      </c>
      <c r="R17" s="5">
        <v>99.298033333333322</v>
      </c>
      <c r="S17" s="5">
        <v>166.74540774176384</v>
      </c>
      <c r="T17" s="5">
        <v>62.607154505204946</v>
      </c>
      <c r="U17" s="5">
        <v>10.874221504412203</v>
      </c>
      <c r="V17" s="5">
        <v>12.092934534289354</v>
      </c>
      <c r="W17" s="5">
        <v>0.71241119195571856</v>
      </c>
      <c r="X17" s="5">
        <v>5.8999999999999997E-2</v>
      </c>
      <c r="Y17" s="5">
        <v>2.6605432830004969</v>
      </c>
      <c r="Z17" s="5">
        <v>4.1794077277777433</v>
      </c>
      <c r="AA17" s="5">
        <v>0.65936568063156931</v>
      </c>
      <c r="AB17" s="5">
        <v>3.0842536962220932</v>
      </c>
      <c r="AC17" s="5">
        <v>1.1597444636123861</v>
      </c>
      <c r="AD17" s="5">
        <v>0.45749202075158857</v>
      </c>
      <c r="AE17" s="5">
        <v>1.3789440601451792</v>
      </c>
      <c r="AF17" s="5">
        <v>0.22474849976183534</v>
      </c>
      <c r="AG17" s="5">
        <v>1.9011925567341601</v>
      </c>
      <c r="AH17" s="5">
        <v>0.40228814595781304</v>
      </c>
      <c r="AI17" s="5">
        <v>1.3000946890725684</v>
      </c>
      <c r="AJ17" s="5">
        <v>0.16315820427599551</v>
      </c>
      <c r="AK17" s="5">
        <v>1.1960920632397194</v>
      </c>
      <c r="AL17" s="5">
        <v>0.19076869043430544</v>
      </c>
      <c r="AM17" s="5">
        <v>0.50282504219441782</v>
      </c>
    </row>
    <row r="18" spans="1:39" x14ac:dyDescent="0.25">
      <c r="A18" t="s">
        <v>14</v>
      </c>
      <c r="B18" t="s">
        <v>149</v>
      </c>
      <c r="C18" t="s">
        <v>389</v>
      </c>
      <c r="D18" t="s">
        <v>239</v>
      </c>
      <c r="E18" s="15">
        <v>246.64145835555553</v>
      </c>
      <c r="F18" s="15">
        <v>61.518928243498408</v>
      </c>
      <c r="G18" s="5">
        <v>1.5006056960698999</v>
      </c>
      <c r="H18">
        <v>0.140143422103605</v>
      </c>
      <c r="I18" s="5">
        <v>50.664033333333329</v>
      </c>
      <c r="J18" s="5">
        <v>0.54159999999999997</v>
      </c>
      <c r="K18" s="5">
        <v>6.739066666666667</v>
      </c>
      <c r="L18" s="5">
        <v>0.72203333333333342</v>
      </c>
      <c r="M18" s="5">
        <v>4.2379666666666669</v>
      </c>
      <c r="N18" s="5">
        <v>0.11939999999999999</v>
      </c>
      <c r="O18" s="5">
        <v>14.587333333333333</v>
      </c>
      <c r="P18" s="5">
        <v>20.8276</v>
      </c>
      <c r="Q18" s="5">
        <v>0.85043333333333326</v>
      </c>
      <c r="R18" s="5">
        <v>99.289466666666684</v>
      </c>
      <c r="S18" s="5">
        <v>145.49506275513903</v>
      </c>
      <c r="T18" s="5">
        <v>62.919669419540405</v>
      </c>
      <c r="U18" s="5">
        <v>10.687425061391625</v>
      </c>
      <c r="V18" s="5">
        <v>12.414423591438151</v>
      </c>
      <c r="W18" s="5">
        <v>0.67679063235793246</v>
      </c>
      <c r="X18" s="5">
        <v>0.254</v>
      </c>
      <c r="Y18" s="5">
        <v>2.7072385324572399</v>
      </c>
      <c r="Z18" s="5">
        <v>4.0042706420422949</v>
      </c>
      <c r="AA18" s="5">
        <v>0.61891379838423366</v>
      </c>
      <c r="AB18" s="5">
        <v>3.4139497809906616</v>
      </c>
      <c r="AC18" s="5">
        <v>0.98223255591661274</v>
      </c>
      <c r="AD18" s="5">
        <v>0.41251079089351878</v>
      </c>
      <c r="AE18" s="5">
        <v>2.003371559078845</v>
      </c>
      <c r="AF18" s="5">
        <v>0.22599710253828997</v>
      </c>
      <c r="AG18" s="5">
        <v>1.7991151040236011</v>
      </c>
      <c r="AH18" s="5">
        <v>0.3895976681673457</v>
      </c>
      <c r="AI18" s="5">
        <v>1.3263592282457515</v>
      </c>
      <c r="AJ18" s="5">
        <v>0.17840663458216333</v>
      </c>
      <c r="AK18" s="5">
        <v>0.96552009924170124</v>
      </c>
      <c r="AL18" s="5">
        <v>0.20297788662210103</v>
      </c>
      <c r="AM18" s="5">
        <v>0.51330056390680157</v>
      </c>
    </row>
    <row r="19" spans="1:39" x14ac:dyDescent="0.25">
      <c r="A19" t="s">
        <v>14</v>
      </c>
      <c r="B19" t="s">
        <v>150</v>
      </c>
      <c r="C19" t="s">
        <v>389</v>
      </c>
      <c r="D19" t="s">
        <v>239</v>
      </c>
      <c r="E19" s="15">
        <v>232.81564991335529</v>
      </c>
      <c r="F19" s="15">
        <v>58.756027720945283</v>
      </c>
      <c r="G19" s="5">
        <v>1.5089986070818699</v>
      </c>
      <c r="H19">
        <v>0.12969956528364099</v>
      </c>
      <c r="I19" s="5">
        <v>51.097033333333336</v>
      </c>
      <c r="J19" s="5">
        <v>0.50570000000000004</v>
      </c>
      <c r="K19" s="5">
        <v>6.2221333333333346</v>
      </c>
      <c r="L19" s="5">
        <v>0.77356666666666662</v>
      </c>
      <c r="M19" s="5">
        <v>4.1556666666666677</v>
      </c>
      <c r="N19" s="5">
        <v>0.11396666666666666</v>
      </c>
      <c r="O19" s="5">
        <v>15.046166666666666</v>
      </c>
      <c r="P19" s="5">
        <v>20.770533333333336</v>
      </c>
      <c r="Q19" s="5">
        <v>0.81713333333333338</v>
      </c>
      <c r="R19" s="5">
        <v>99.501899999999978</v>
      </c>
      <c r="S19" s="5">
        <v>163.64316759773104</v>
      </c>
      <c r="T19" s="5">
        <v>62.711326143316768</v>
      </c>
      <c r="U19" s="5">
        <v>9.7934706555074307</v>
      </c>
      <c r="V19" s="5">
        <v>11.56124109362019</v>
      </c>
      <c r="W19" s="5">
        <v>0.52493456249368731</v>
      </c>
      <c r="X19" s="5">
        <v>0.46</v>
      </c>
      <c r="Y19" s="5">
        <v>2.7799962467270496</v>
      </c>
      <c r="Z19" s="5">
        <v>4.2988193771428218</v>
      </c>
      <c r="AA19" s="5">
        <v>0.67251254236195324</v>
      </c>
      <c r="AB19" s="5">
        <v>3.3714083506979433</v>
      </c>
      <c r="AC19" s="5">
        <v>1.3490904984878775</v>
      </c>
      <c r="AD19" s="5">
        <v>0.40373396555535879</v>
      </c>
      <c r="AE19" s="5">
        <v>1.4830153099674568</v>
      </c>
      <c r="AF19" s="5">
        <v>0.26220658305547456</v>
      </c>
      <c r="AG19" s="5">
        <v>1.9394716015006197</v>
      </c>
      <c r="AH19" s="5">
        <v>0.35914052147022418</v>
      </c>
      <c r="AI19" s="5">
        <v>1.011184758167553</v>
      </c>
      <c r="AJ19" s="5">
        <v>0.16773273336784583</v>
      </c>
      <c r="AK19" s="5">
        <v>0.90787710824219658</v>
      </c>
      <c r="AL19" s="5">
        <v>0.12361811140142993</v>
      </c>
      <c r="AM19" s="5">
        <v>0.40068870549867669</v>
      </c>
    </row>
    <row r="20" spans="1:39" x14ac:dyDescent="0.25">
      <c r="A20" t="s">
        <v>14</v>
      </c>
      <c r="B20" t="s">
        <v>151</v>
      </c>
      <c r="C20" t="s">
        <v>389</v>
      </c>
      <c r="D20" t="s">
        <v>239</v>
      </c>
      <c r="E20" s="15">
        <v>32.037784173335048</v>
      </c>
      <c r="F20" s="15">
        <v>118.81106073168965</v>
      </c>
      <c r="G20" s="5">
        <v>0.202247418201947</v>
      </c>
      <c r="H20">
        <v>0.13173637960561499</v>
      </c>
      <c r="I20" s="5">
        <v>50.650833333333338</v>
      </c>
      <c r="J20" s="5">
        <v>1.0015000000000001</v>
      </c>
      <c r="K20" s="5">
        <v>5.8788666666666671</v>
      </c>
      <c r="L20" s="5">
        <v>0.94753333333333334</v>
      </c>
      <c r="M20" s="5">
        <v>4.0060666666666664</v>
      </c>
      <c r="N20" s="5">
        <v>0.11969999999999999</v>
      </c>
      <c r="O20" s="5">
        <v>14.857900000000001</v>
      </c>
      <c r="P20" s="5">
        <v>20.279133333333334</v>
      </c>
      <c r="Q20" s="5">
        <v>1.0441666666666667</v>
      </c>
      <c r="R20" s="5">
        <v>98.785700000000006</v>
      </c>
      <c r="S20" s="5">
        <v>168.29652781378024</v>
      </c>
      <c r="T20" s="5">
        <v>89.483437138054981</v>
      </c>
      <c r="U20" s="5">
        <v>19.34677445570269</v>
      </c>
      <c r="V20" s="5">
        <v>29.67591296758124</v>
      </c>
      <c r="W20" s="5">
        <v>0.82395978648562707</v>
      </c>
      <c r="X20" s="5">
        <v>8.3000000000000004E-2</v>
      </c>
      <c r="Y20" s="5">
        <v>3.5727295514578099</v>
      </c>
      <c r="Z20" s="5">
        <v>7.2761498346454427</v>
      </c>
      <c r="AA20" s="5">
        <v>1.2863698554652701</v>
      </c>
      <c r="AB20" s="5">
        <v>6.5620156226518329</v>
      </c>
      <c r="AC20" s="5">
        <v>1.9881333661926619</v>
      </c>
      <c r="AD20" s="5">
        <v>0.70543733655460783</v>
      </c>
      <c r="AE20" s="5">
        <v>2.9400128074793441</v>
      </c>
      <c r="AF20" s="5">
        <v>0.45574001340594383</v>
      </c>
      <c r="AG20" s="5">
        <v>3.164401034027327</v>
      </c>
      <c r="AH20" s="5">
        <v>0.77158104966041108</v>
      </c>
      <c r="AI20" s="5">
        <v>2.0486340555082894</v>
      </c>
      <c r="AJ20" s="5">
        <v>0.2836208036947212</v>
      </c>
      <c r="AK20" s="5">
        <v>2.2480766489806774</v>
      </c>
      <c r="AL20" s="5">
        <v>0.29912530660099096</v>
      </c>
      <c r="AM20" s="5">
        <v>1.0999297798002889</v>
      </c>
    </row>
    <row r="21" spans="1:39" x14ac:dyDescent="0.25">
      <c r="A21" t="s">
        <v>14</v>
      </c>
      <c r="B21" t="s">
        <v>152</v>
      </c>
      <c r="C21" t="s">
        <v>389</v>
      </c>
      <c r="D21" t="s">
        <v>239</v>
      </c>
      <c r="E21" s="15">
        <v>51.227066841221315</v>
      </c>
      <c r="F21" s="15">
        <v>120.56753304320239</v>
      </c>
      <c r="G21" s="5">
        <v>0.31560037832044402</v>
      </c>
      <c r="H21">
        <v>0.13404521203147801</v>
      </c>
      <c r="I21" s="5">
        <v>50.812533333333334</v>
      </c>
      <c r="J21" s="5">
        <v>1.0113000000000001</v>
      </c>
      <c r="K21" s="5">
        <v>5.944</v>
      </c>
      <c r="L21" s="5">
        <v>1.0184333333333333</v>
      </c>
      <c r="M21" s="5">
        <v>4.1127333333333338</v>
      </c>
      <c r="N21" s="5">
        <v>0.1361</v>
      </c>
      <c r="O21" s="5">
        <v>14.976666666666667</v>
      </c>
      <c r="P21" s="5">
        <v>20.131166666666669</v>
      </c>
      <c r="Q21" s="5">
        <v>1.1083666666666667</v>
      </c>
      <c r="R21" s="5">
        <v>99.251300000000001</v>
      </c>
      <c r="S21" s="5">
        <v>186.13440864196895</v>
      </c>
      <c r="T21" s="5">
        <v>91.15018334784412</v>
      </c>
      <c r="U21" s="5">
        <v>21.148025870543975</v>
      </c>
      <c r="V21" s="5">
        <v>30.665110066500617</v>
      </c>
      <c r="W21" s="5">
        <v>0.94675697878325749</v>
      </c>
      <c r="X21" s="5">
        <v>0.127</v>
      </c>
      <c r="Y21" s="5">
        <v>4.0396820460252441</v>
      </c>
      <c r="Z21" s="5">
        <v>7.6741886658623706</v>
      </c>
      <c r="AA21" s="5">
        <v>1.4350305227242282</v>
      </c>
      <c r="AB21" s="5">
        <v>7.2639492224816875</v>
      </c>
      <c r="AC21" s="5">
        <v>2.3431571815842087</v>
      </c>
      <c r="AD21" s="5">
        <v>0.77455483609261766</v>
      </c>
      <c r="AE21" s="5">
        <v>3.0961196822127608</v>
      </c>
      <c r="AF21" s="5">
        <v>0.56311985218104299</v>
      </c>
      <c r="AG21" s="5">
        <v>3.7768657502906802</v>
      </c>
      <c r="AH21" s="5">
        <v>0.73731675962614929</v>
      </c>
      <c r="AI21" s="5">
        <v>2.4426021431060376</v>
      </c>
      <c r="AJ21" s="5">
        <v>0.41933183341961466</v>
      </c>
      <c r="AK21" s="5">
        <v>2.3633626309796862</v>
      </c>
      <c r="AL21" s="5">
        <v>0.32354369897658203</v>
      </c>
      <c r="AM21" s="5">
        <v>1.1130241819407685</v>
      </c>
    </row>
    <row r="22" spans="1:39" x14ac:dyDescent="0.25">
      <c r="A22" t="s">
        <v>14</v>
      </c>
      <c r="B22" t="s">
        <v>153</v>
      </c>
      <c r="C22" t="s">
        <v>389</v>
      </c>
      <c r="D22" t="s">
        <v>239</v>
      </c>
      <c r="E22" s="15">
        <v>53.593186122513444</v>
      </c>
      <c r="F22" s="15">
        <v>123.35965427029826</v>
      </c>
      <c r="G22" s="5">
        <v>0.338063569882535</v>
      </c>
      <c r="H22">
        <v>0.13018272800274</v>
      </c>
      <c r="I22" s="5">
        <v>51.006566666666664</v>
      </c>
      <c r="J22" s="5">
        <v>1.0159</v>
      </c>
      <c r="K22" s="5">
        <v>5.9420333333333319</v>
      </c>
      <c r="L22" s="5">
        <v>0.98870000000000002</v>
      </c>
      <c r="M22" s="5">
        <v>4.1110333333333324</v>
      </c>
      <c r="N22" s="5">
        <v>0.13243333333333332</v>
      </c>
      <c r="O22" s="5">
        <v>14.937599999999998</v>
      </c>
      <c r="P22" s="5">
        <v>20.128033333333335</v>
      </c>
      <c r="Q22" s="5">
        <v>1.1032</v>
      </c>
      <c r="R22" s="5">
        <v>99.365499999999997</v>
      </c>
      <c r="S22" s="5">
        <v>186.13440864196895</v>
      </c>
      <c r="T22" s="5">
        <v>92.191899728962341</v>
      </c>
      <c r="U22" s="5">
        <v>19.907163784764421</v>
      </c>
      <c r="V22" s="5">
        <v>32.396204989609515</v>
      </c>
      <c r="W22" s="5">
        <v>0.88114015847154648</v>
      </c>
      <c r="X22" s="5">
        <v>0.11</v>
      </c>
      <c r="Y22" s="5">
        <v>3.7681980375558055</v>
      </c>
      <c r="Z22" s="5">
        <v>8.2792076893121003</v>
      </c>
      <c r="AA22" s="5">
        <v>1.3601945405666571</v>
      </c>
      <c r="AB22" s="5">
        <v>6.764087416542246</v>
      </c>
      <c r="AC22" s="5">
        <v>2.2839865456856172</v>
      </c>
      <c r="AD22" s="5">
        <v>0.77345773292534759</v>
      </c>
      <c r="AE22" s="5">
        <v>3.0831107759849758</v>
      </c>
      <c r="AF22" s="5">
        <v>0.5868433049336812</v>
      </c>
      <c r="AG22" s="5">
        <v>3.9937803373006182</v>
      </c>
      <c r="AH22" s="5">
        <v>0.79823105302039243</v>
      </c>
      <c r="AI22" s="5">
        <v>2.4688666822792205</v>
      </c>
      <c r="AJ22" s="5">
        <v>0.39340950189912938</v>
      </c>
      <c r="AK22" s="5">
        <v>2.5651130994779527</v>
      </c>
      <c r="AL22" s="5">
        <v>0.37695893229818755</v>
      </c>
      <c r="AM22" s="5">
        <v>1.139212986221728</v>
      </c>
    </row>
    <row r="23" spans="1:39" x14ac:dyDescent="0.25">
      <c r="A23" t="s">
        <v>14</v>
      </c>
      <c r="B23" t="s">
        <v>154</v>
      </c>
      <c r="C23" t="s">
        <v>389</v>
      </c>
      <c r="D23" t="s">
        <v>239</v>
      </c>
      <c r="E23" s="15">
        <v>54.601399773389318</v>
      </c>
      <c r="F23" s="15">
        <v>130.6385407197713</v>
      </c>
      <c r="G23" s="5">
        <v>0.34792964510951002</v>
      </c>
      <c r="H23">
        <v>0.128184567720354</v>
      </c>
      <c r="I23" s="5">
        <v>51.174533333333336</v>
      </c>
      <c r="J23" s="5">
        <v>1.0269666666666666</v>
      </c>
      <c r="K23" s="5">
        <v>5.8961333333333341</v>
      </c>
      <c r="L23" s="5">
        <v>0.95040000000000002</v>
      </c>
      <c r="M23" s="5">
        <v>4.0423333333333336</v>
      </c>
      <c r="N23" s="5">
        <v>0.12703333333333333</v>
      </c>
      <c r="O23" s="5">
        <v>15.131666666666668</v>
      </c>
      <c r="P23" s="5">
        <v>20.099800000000002</v>
      </c>
      <c r="Q23" s="5">
        <v>1.0419666666666665</v>
      </c>
      <c r="R23" s="5">
        <v>99.490833333333342</v>
      </c>
      <c r="S23" s="5">
        <v>172.17432799382129</v>
      </c>
      <c r="T23" s="5">
        <v>87.60834765204217</v>
      </c>
      <c r="U23" s="5">
        <v>19.600283914087761</v>
      </c>
      <c r="V23" s="5">
        <v>29.923212242311084</v>
      </c>
      <c r="W23" s="5">
        <v>0.74990651784812468</v>
      </c>
      <c r="X23" s="5">
        <v>-2.5899999999999999E-5</v>
      </c>
      <c r="Y23" s="5">
        <v>3.5510108307802546</v>
      </c>
      <c r="Z23" s="5">
        <v>7.6821494424867094</v>
      </c>
      <c r="AA23" s="5">
        <v>1.340979896499173</v>
      </c>
      <c r="AB23" s="5">
        <v>6.9448884952862997</v>
      </c>
      <c r="AC23" s="5">
        <v>2.2721524185058994</v>
      </c>
      <c r="AD23" s="5">
        <v>0.72079678089638777</v>
      </c>
      <c r="AE23" s="5">
        <v>2.731870307834789</v>
      </c>
      <c r="AF23" s="5">
        <v>0.52191596055803979</v>
      </c>
      <c r="AG23" s="5">
        <v>3.559951163280743</v>
      </c>
      <c r="AH23" s="5">
        <v>0.7360477118471026</v>
      </c>
      <c r="AI23" s="5">
        <v>2.3244117168267131</v>
      </c>
      <c r="AJ23" s="5">
        <v>0.31259282127644</v>
      </c>
      <c r="AK23" s="5">
        <v>2.6227560904774574</v>
      </c>
      <c r="AL23" s="5">
        <v>0.29607300755404209</v>
      </c>
      <c r="AM23" s="5">
        <v>1.0606465733788502</v>
      </c>
    </row>
    <row r="24" spans="1:39" x14ac:dyDescent="0.25">
      <c r="A24" t="s">
        <v>14</v>
      </c>
      <c r="B24" t="s">
        <v>155</v>
      </c>
      <c r="C24" t="s">
        <v>389</v>
      </c>
      <c r="D24" t="s">
        <v>239</v>
      </c>
      <c r="E24" s="15">
        <v>45.448379325204826</v>
      </c>
      <c r="F24" s="15">
        <v>66.573346284174477</v>
      </c>
      <c r="G24" s="5">
        <v>0.34319317369581598</v>
      </c>
      <c r="H24">
        <v>0.11259179597315</v>
      </c>
      <c r="I24" s="5">
        <v>51.112233333333336</v>
      </c>
      <c r="J24" s="5">
        <v>0.50393333333333334</v>
      </c>
      <c r="K24" s="5">
        <v>4.3288666666666664</v>
      </c>
      <c r="L24" s="5">
        <v>1.0687</v>
      </c>
      <c r="M24" s="5">
        <v>3.7965</v>
      </c>
      <c r="N24" s="5">
        <v>0.10116666666666667</v>
      </c>
      <c r="O24" s="5">
        <v>15.941866666666668</v>
      </c>
      <c r="P24" s="5">
        <v>21.638833333333334</v>
      </c>
      <c r="Q24" s="5">
        <v>0.38116666666666665</v>
      </c>
      <c r="R24" s="5">
        <v>98.87326666666668</v>
      </c>
      <c r="S24" s="5">
        <v>219.48349019032173</v>
      </c>
      <c r="T24" s="5">
        <v>38.647677739485914</v>
      </c>
      <c r="U24" s="5">
        <v>9.0329422803522217</v>
      </c>
      <c r="V24" s="5">
        <v>11.610700948566162</v>
      </c>
      <c r="W24" s="5">
        <v>0.14248223839114371</v>
      </c>
      <c r="X24" s="5">
        <v>1.07</v>
      </c>
      <c r="Y24" s="5">
        <v>0.99471740703202238</v>
      </c>
      <c r="Z24" s="5">
        <v>2.611134732783047</v>
      </c>
      <c r="AA24" s="5">
        <v>0.51576149865352805</v>
      </c>
      <c r="AB24" s="5">
        <v>2.7864636841730634</v>
      </c>
      <c r="AC24" s="5">
        <v>1.1360762092529497</v>
      </c>
      <c r="AD24" s="5">
        <v>0.3631411483663689</v>
      </c>
      <c r="AE24" s="5">
        <v>1.35292624768961</v>
      </c>
      <c r="AF24" s="5">
        <v>0.24722334973801888</v>
      </c>
      <c r="AG24" s="5">
        <v>1.6715182881354025</v>
      </c>
      <c r="AH24" s="5">
        <v>0.35533337813308408</v>
      </c>
      <c r="AI24" s="5">
        <v>0.98492021899436988</v>
      </c>
      <c r="AJ24" s="5">
        <v>0.15400914609229482</v>
      </c>
      <c r="AK24" s="5">
        <v>0.86464486499256821</v>
      </c>
      <c r="AL24" s="5">
        <v>0.15871955044134212</v>
      </c>
      <c r="AM24" s="5">
        <v>0.52770440626132908</v>
      </c>
    </row>
    <row r="25" spans="1:39" x14ac:dyDescent="0.25">
      <c r="A25" t="s">
        <v>14</v>
      </c>
      <c r="B25" t="s">
        <v>156</v>
      </c>
      <c r="C25" t="s">
        <v>389</v>
      </c>
      <c r="D25" t="s">
        <v>239</v>
      </c>
      <c r="E25" s="15">
        <v>38.250088203716011</v>
      </c>
      <c r="F25" s="15">
        <v>112.58507059906691</v>
      </c>
      <c r="G25" s="5">
        <v>0.201906881374949</v>
      </c>
      <c r="H25">
        <v>0.16755221825172301</v>
      </c>
      <c r="I25" s="5">
        <v>49.577066666666667</v>
      </c>
      <c r="J25" s="5">
        <v>0.73406666666666665</v>
      </c>
      <c r="K25" s="5">
        <v>6.2727000000000004</v>
      </c>
      <c r="L25" s="5">
        <v>1.4133333333333333</v>
      </c>
      <c r="M25" s="5">
        <v>4.0844333333333331</v>
      </c>
      <c r="N25" s="5">
        <v>9.1433333333333325E-2</v>
      </c>
      <c r="O25" s="5">
        <v>14.948266666666667</v>
      </c>
      <c r="P25" s="5">
        <v>21.597899999999999</v>
      </c>
      <c r="Q25" s="5">
        <v>0.39996666666666664</v>
      </c>
      <c r="R25" s="5">
        <v>99.119166666666672</v>
      </c>
      <c r="S25" s="5">
        <v>198.5433692181002</v>
      </c>
      <c r="T25" s="5">
        <v>39.376879206268661</v>
      </c>
      <c r="U25" s="5">
        <v>12.021685368681466</v>
      </c>
      <c r="V25" s="5">
        <v>16.37121198711565</v>
      </c>
      <c r="W25" s="5">
        <v>0.15091868671693512</v>
      </c>
      <c r="X25" s="5">
        <v>0.6</v>
      </c>
      <c r="Y25" s="5">
        <v>1.3498184901100481</v>
      </c>
      <c r="Z25" s="5">
        <v>3.3674085120952104</v>
      </c>
      <c r="AA25" s="5">
        <v>0.66138827474393591</v>
      </c>
      <c r="AB25" s="5">
        <v>3.7755519384787686</v>
      </c>
      <c r="AC25" s="5">
        <v>1.4319293887459055</v>
      </c>
      <c r="AD25" s="5">
        <v>0.49698773477330849</v>
      </c>
      <c r="AE25" s="5">
        <v>1.8732824968009982</v>
      </c>
      <c r="AF25" s="5">
        <v>0.3121506941136602</v>
      </c>
      <c r="AG25" s="5">
        <v>2.3988201386981349</v>
      </c>
      <c r="AH25" s="5">
        <v>0.45558815267777564</v>
      </c>
      <c r="AI25" s="5">
        <v>1.2606978803127935</v>
      </c>
      <c r="AJ25" s="5">
        <v>0.23177614065375063</v>
      </c>
      <c r="AK25" s="5">
        <v>1.3113780452387287</v>
      </c>
      <c r="AL25" s="5">
        <v>0.19992558757515211</v>
      </c>
      <c r="AM25" s="5">
        <v>0.65472010702398153</v>
      </c>
    </row>
    <row r="26" spans="1:39" x14ac:dyDescent="0.25">
      <c r="A26" t="s">
        <v>14</v>
      </c>
      <c r="B26" t="s">
        <v>157</v>
      </c>
      <c r="C26" t="s">
        <v>389</v>
      </c>
      <c r="D26" t="s">
        <v>239</v>
      </c>
      <c r="E26" s="15">
        <v>22.200548407796674</v>
      </c>
      <c r="F26" s="15">
        <v>66.490033874262096</v>
      </c>
      <c r="G26" s="5">
        <v>0.12101874912680199</v>
      </c>
      <c r="H26">
        <v>0.163317727395733</v>
      </c>
      <c r="I26" s="5">
        <v>49.754666666666658</v>
      </c>
      <c r="J26" s="5">
        <v>0.70733333333333326</v>
      </c>
      <c r="K26" s="5">
        <v>6.200166666666667</v>
      </c>
      <c r="L26" s="5">
        <v>1.3233666666666666</v>
      </c>
      <c r="M26" s="5">
        <v>4.1348333333333329</v>
      </c>
      <c r="N26" s="5">
        <v>0.10293333333333332</v>
      </c>
      <c r="O26" s="5">
        <v>14.884</v>
      </c>
      <c r="P26" s="5">
        <v>21.742699999999999</v>
      </c>
      <c r="Q26" s="5">
        <v>0.41506666666666669</v>
      </c>
      <c r="R26" s="5">
        <v>99.265066666666655</v>
      </c>
      <c r="S26" s="5">
        <v>188.46108874999354</v>
      </c>
      <c r="T26" s="5">
        <v>39.585222482492306</v>
      </c>
      <c r="U26" s="5">
        <v>11.80820371951509</v>
      </c>
      <c r="V26" s="5">
        <v>15.283095178304338</v>
      </c>
      <c r="W26" s="5">
        <v>0.14623177098038431</v>
      </c>
      <c r="X26" s="5">
        <v>8.1000000000000003E-2</v>
      </c>
      <c r="Y26" s="5">
        <v>1.1847562129606293</v>
      </c>
      <c r="Z26" s="5">
        <v>3.1604283198624081</v>
      </c>
      <c r="AA26" s="5">
        <v>0.6421736306764515</v>
      </c>
      <c r="AB26" s="5">
        <v>3.5947508597347153</v>
      </c>
      <c r="AC26" s="5">
        <v>1.1479103364326679</v>
      </c>
      <c r="AD26" s="5">
        <v>0.50466745694419846</v>
      </c>
      <c r="AE26" s="5">
        <v>1.9253181217121369</v>
      </c>
      <c r="AF26" s="5">
        <v>0.30216187190202304</v>
      </c>
      <c r="AG26" s="5">
        <v>2.1308668253329177</v>
      </c>
      <c r="AH26" s="5">
        <v>0.3946738592835326</v>
      </c>
      <c r="AI26" s="5">
        <v>1.1687719932066523</v>
      </c>
      <c r="AJ26" s="5">
        <v>0.21195318125573251</v>
      </c>
      <c r="AK26" s="5">
        <v>1.3834317839881092</v>
      </c>
      <c r="AL26" s="5">
        <v>0.16024569996481655</v>
      </c>
      <c r="AM26" s="5">
        <v>0.81185293270973702</v>
      </c>
    </row>
    <row r="27" spans="1:39" x14ac:dyDescent="0.25">
      <c r="A27" t="s">
        <v>14</v>
      </c>
      <c r="B27" t="s">
        <v>158</v>
      </c>
      <c r="C27" t="s">
        <v>389</v>
      </c>
      <c r="D27" t="s">
        <v>239</v>
      </c>
      <c r="E27" s="15">
        <v>15.439170625292343</v>
      </c>
      <c r="F27" s="15">
        <v>78.623386260814712</v>
      </c>
      <c r="G27" s="5">
        <v>8.9396898729669994E-2</v>
      </c>
      <c r="H27">
        <v>0.15284343339668099</v>
      </c>
      <c r="I27" s="5">
        <v>50.296533333333336</v>
      </c>
      <c r="J27" s="5">
        <v>0.69456666666666667</v>
      </c>
      <c r="K27" s="5">
        <v>6.1475999999999997</v>
      </c>
      <c r="L27" s="5">
        <v>1.2953000000000001</v>
      </c>
      <c r="M27" s="5">
        <v>4.0363333333333333</v>
      </c>
      <c r="N27" s="5">
        <v>8.8533333333333339E-2</v>
      </c>
      <c r="O27" s="5">
        <v>14.975533333333333</v>
      </c>
      <c r="P27" s="5">
        <v>21.658333333333331</v>
      </c>
      <c r="Q27" s="5">
        <v>0.36210000000000003</v>
      </c>
      <c r="R27" s="5">
        <v>99.55483333333332</v>
      </c>
      <c r="S27" s="5">
        <v>196.21668911007558</v>
      </c>
      <c r="T27" s="5">
        <v>42.814543263958782</v>
      </c>
      <c r="U27" s="5">
        <v>11.047675344359879</v>
      </c>
      <c r="V27" s="5">
        <v>15.208905395885386</v>
      </c>
      <c r="W27" s="5">
        <v>0.2512186834791218</v>
      </c>
      <c r="X27" s="5">
        <v>2.02</v>
      </c>
      <c r="Y27" s="5">
        <v>1.3248419613308595</v>
      </c>
      <c r="Z27" s="5">
        <v>3.3435261822221944</v>
      </c>
      <c r="AA27" s="5">
        <v>0.62194768955278379</v>
      </c>
      <c r="AB27" s="5">
        <v>3.4245851385638417</v>
      </c>
      <c r="AC27" s="5">
        <v>1.2780857354095685</v>
      </c>
      <c r="AD27" s="5">
        <v>0.40702527505716873</v>
      </c>
      <c r="AE27" s="5">
        <v>1.8082379656620744</v>
      </c>
      <c r="AF27" s="5">
        <v>0.25596356917320134</v>
      </c>
      <c r="AG27" s="5">
        <v>2.4753782282310537</v>
      </c>
      <c r="AH27" s="5">
        <v>0.34645004367975696</v>
      </c>
      <c r="AI27" s="5">
        <v>1.0637138365139196</v>
      </c>
      <c r="AJ27" s="5">
        <v>0.15248430306167804</v>
      </c>
      <c r="AK27" s="5">
        <v>1.1960920632397194</v>
      </c>
      <c r="AL27" s="5">
        <v>0.14498420473007215</v>
      </c>
      <c r="AM27" s="5">
        <v>0.66781450916446117</v>
      </c>
    </row>
    <row r="28" spans="1:39" x14ac:dyDescent="0.25">
      <c r="A28" t="s">
        <v>14</v>
      </c>
      <c r="B28" t="s">
        <v>159</v>
      </c>
      <c r="C28" t="s">
        <v>389</v>
      </c>
      <c r="D28" t="s">
        <v>239</v>
      </c>
      <c r="E28" s="15">
        <v>54.33755202678843</v>
      </c>
      <c r="F28" s="15">
        <v>63.221262112504519</v>
      </c>
      <c r="G28" s="5">
        <v>0.32605212537147499</v>
      </c>
      <c r="H28">
        <v>0.14731315595000799</v>
      </c>
      <c r="I28" s="5">
        <v>50.674833333333332</v>
      </c>
      <c r="J28" s="5">
        <v>0.65029999999999999</v>
      </c>
      <c r="K28" s="5">
        <v>5.8732333333333342</v>
      </c>
      <c r="L28" s="5">
        <v>1.1642333333333335</v>
      </c>
      <c r="M28" s="5">
        <v>3.999366666666667</v>
      </c>
      <c r="N28" s="5">
        <v>9.2066666666666672E-2</v>
      </c>
      <c r="O28" s="5">
        <v>15.357999999999999</v>
      </c>
      <c r="P28" s="5">
        <v>21.748866666666668</v>
      </c>
      <c r="Q28" s="5">
        <v>0.41233333333333327</v>
      </c>
      <c r="R28" s="5">
        <v>99.973233333333326</v>
      </c>
      <c r="S28" s="5">
        <v>206.29896957818221</v>
      </c>
      <c r="T28" s="5">
        <v>39.481050844380484</v>
      </c>
      <c r="U28" s="5">
        <v>10.527313824516844</v>
      </c>
      <c r="V28" s="5">
        <v>14.392817789276901</v>
      </c>
      <c r="W28" s="5">
        <v>0.14248223839114371</v>
      </c>
      <c r="X28" s="5">
        <v>2.4E-2</v>
      </c>
      <c r="Y28" s="5">
        <v>1.2162483579430843</v>
      </c>
      <c r="Z28" s="5">
        <v>3.2400360861057935</v>
      </c>
      <c r="AA28" s="5">
        <v>0.61790250132805025</v>
      </c>
      <c r="AB28" s="5">
        <v>3.3926790658443027</v>
      </c>
      <c r="AC28" s="5">
        <v>1.2544174810501321</v>
      </c>
      <c r="AD28" s="5">
        <v>0.46078333025339857</v>
      </c>
      <c r="AE28" s="5">
        <v>1.9903626528510605</v>
      </c>
      <c r="AF28" s="5">
        <v>0.28218422747874883</v>
      </c>
      <c r="AG28" s="5">
        <v>1.9905103278558991</v>
      </c>
      <c r="AH28" s="5">
        <v>0.40863338485304668</v>
      </c>
      <c r="AI28" s="5">
        <v>1.2344333411396102</v>
      </c>
      <c r="AJ28" s="5">
        <v>0.16163336124537875</v>
      </c>
      <c r="AK28" s="5">
        <v>1.1672705677399673</v>
      </c>
      <c r="AL28" s="5">
        <v>0.17398104567608658</v>
      </c>
      <c r="AM28" s="5">
        <v>0.64162570488350179</v>
      </c>
    </row>
    <row r="29" spans="1:39" x14ac:dyDescent="0.25">
      <c r="A29" t="s">
        <v>14</v>
      </c>
      <c r="B29" t="s">
        <v>160</v>
      </c>
      <c r="C29" t="s">
        <v>389</v>
      </c>
      <c r="D29" t="s">
        <v>239</v>
      </c>
      <c r="E29" s="15">
        <v>106.3896838308349</v>
      </c>
      <c r="F29" s="15">
        <v>44.176539223527158</v>
      </c>
      <c r="G29" s="5">
        <v>0.69428368866368895</v>
      </c>
      <c r="H29">
        <v>0.12886070951957801</v>
      </c>
      <c r="I29" s="5">
        <v>51.421099999999996</v>
      </c>
      <c r="J29" s="5">
        <v>0.57650000000000001</v>
      </c>
      <c r="K29" s="5">
        <v>6.0816999999999997</v>
      </c>
      <c r="L29" s="5">
        <v>1.2850000000000001</v>
      </c>
      <c r="M29" s="5">
        <v>3.8487999999999998</v>
      </c>
      <c r="N29" s="5">
        <v>0.12835000000000002</v>
      </c>
      <c r="O29" s="5">
        <v>14.879049999999999</v>
      </c>
      <c r="P29" s="5">
        <v>20.927900000000001</v>
      </c>
      <c r="Q29" s="5">
        <v>1.0004500000000001</v>
      </c>
      <c r="R29" s="5">
        <v>100.14885</v>
      </c>
      <c r="S29" s="5">
        <v>182.2566084619279</v>
      </c>
      <c r="T29" s="5">
        <v>36.251730062914007</v>
      </c>
      <c r="U29" s="5">
        <v>12.622102506961895</v>
      </c>
      <c r="V29" s="5">
        <v>12.11766446176234</v>
      </c>
      <c r="W29" s="5">
        <v>0.10967382823528825</v>
      </c>
      <c r="X29" s="5">
        <v>-3.1900000000000003E-5</v>
      </c>
      <c r="Y29" s="5">
        <v>3.7573386772170276</v>
      </c>
      <c r="Z29" s="5">
        <v>6.0263079046242884</v>
      </c>
      <c r="AA29" s="5">
        <v>0.78577781265449276</v>
      </c>
      <c r="AB29" s="5">
        <v>3.382043708271123</v>
      </c>
      <c r="AC29" s="5">
        <v>1.2899198625892867</v>
      </c>
      <c r="AD29" s="5">
        <v>0.44213257640980869</v>
      </c>
      <c r="AE29" s="5">
        <v>1.6911578096120123</v>
      </c>
      <c r="AF29" s="5">
        <v>0.27843841914938489</v>
      </c>
      <c r="AG29" s="5">
        <v>1.8756731935565201</v>
      </c>
      <c r="AH29" s="5">
        <v>0.47716196492156998</v>
      </c>
      <c r="AI29" s="5">
        <v>1.3132269586591598</v>
      </c>
      <c r="AJ29" s="5">
        <v>0.22110223943943313</v>
      </c>
      <c r="AK29" s="5">
        <v>1.3690210362382331</v>
      </c>
      <c r="AL29" s="5">
        <v>0.21671323233337098</v>
      </c>
      <c r="AM29" s="5">
        <v>0.28545796666245593</v>
      </c>
    </row>
    <row r="30" spans="1:39" x14ac:dyDescent="0.25">
      <c r="A30" t="s">
        <v>14</v>
      </c>
      <c r="B30" t="s">
        <v>161</v>
      </c>
      <c r="C30" t="s">
        <v>389</v>
      </c>
      <c r="D30" t="s">
        <v>239</v>
      </c>
      <c r="E30" s="15">
        <v>110.2378260622496</v>
      </c>
      <c r="F30" s="15">
        <v>41.260899480633213</v>
      </c>
      <c r="G30" s="5">
        <v>0.73399042377725399</v>
      </c>
      <c r="H30">
        <v>0.12574158720397199</v>
      </c>
      <c r="I30" s="5">
        <v>51.35316666666666</v>
      </c>
      <c r="J30" s="5">
        <v>0.58026666666666671</v>
      </c>
      <c r="K30" s="5">
        <v>6.0868666666666664</v>
      </c>
      <c r="L30" s="5">
        <v>1.2814333333333334</v>
      </c>
      <c r="M30" s="5">
        <v>3.8117666666666667</v>
      </c>
      <c r="N30" s="5">
        <v>0.13013333333333335</v>
      </c>
      <c r="O30" s="5">
        <v>14.675433333333332</v>
      </c>
      <c r="P30" s="5">
        <v>20.860600000000002</v>
      </c>
      <c r="Q30" s="5">
        <v>1.0402000000000002</v>
      </c>
      <c r="R30" s="5">
        <v>99.819866666666655</v>
      </c>
      <c r="S30" s="5">
        <v>207.07452961419042</v>
      </c>
      <c r="T30" s="5">
        <v>39.897737396827772</v>
      </c>
      <c r="U30" s="5">
        <v>13.849621989668549</v>
      </c>
      <c r="V30" s="5">
        <v>13.799299529925277</v>
      </c>
      <c r="W30" s="5">
        <v>9.5613081025635899E-2</v>
      </c>
      <c r="X30" s="5">
        <v>-3.5599999999999998E-5</v>
      </c>
      <c r="Y30" s="5">
        <v>4.3111660544946826</v>
      </c>
      <c r="Z30" s="5">
        <v>7.220424398275072</v>
      </c>
      <c r="AA30" s="5">
        <v>0.9465740445876516</v>
      </c>
      <c r="AB30" s="5">
        <v>3.6691983627469726</v>
      </c>
      <c r="AC30" s="5">
        <v>1.0532373189949222</v>
      </c>
      <c r="AD30" s="5">
        <v>0.46736594925701858</v>
      </c>
      <c r="AE30" s="5">
        <v>1.35292624768961</v>
      </c>
      <c r="AF30" s="5">
        <v>0.27219540526711172</v>
      </c>
      <c r="AG30" s="5">
        <v>2.602975044119253</v>
      </c>
      <c r="AH30" s="5">
        <v>0.46193339157300928</v>
      </c>
      <c r="AI30" s="5">
        <v>1.3657560370055262</v>
      </c>
      <c r="AJ30" s="5">
        <v>0.26837237338855335</v>
      </c>
      <c r="AK30" s="5">
        <v>1.5131285137369943</v>
      </c>
      <c r="AL30" s="5">
        <v>0.21213478376294767</v>
      </c>
      <c r="AM30" s="5">
        <v>0.40723590656891651</v>
      </c>
    </row>
    <row r="31" spans="1:39" x14ac:dyDescent="0.25">
      <c r="A31" t="s">
        <v>14</v>
      </c>
      <c r="B31" t="s">
        <v>162</v>
      </c>
      <c r="C31" t="s">
        <v>389</v>
      </c>
      <c r="D31" t="s">
        <v>239</v>
      </c>
      <c r="E31" s="15">
        <v>109.00899926582734</v>
      </c>
      <c r="F31" s="15">
        <v>40.852228820269858</v>
      </c>
      <c r="G31" s="5">
        <v>0.77283396614942801</v>
      </c>
      <c r="H31">
        <v>0.11634450693812599</v>
      </c>
      <c r="I31" s="5">
        <v>51.507950000000001</v>
      </c>
      <c r="J31" s="5">
        <v>0.48885000000000001</v>
      </c>
      <c r="K31" s="5">
        <v>5.7360499999999996</v>
      </c>
      <c r="L31" s="5">
        <v>1.2095</v>
      </c>
      <c r="M31" s="5">
        <v>3.79155</v>
      </c>
      <c r="N31" s="5">
        <v>0.1137</v>
      </c>
      <c r="O31" s="5">
        <v>14.859500000000001</v>
      </c>
      <c r="P31" s="5">
        <v>20.862400000000001</v>
      </c>
      <c r="Q31" s="5">
        <v>0.99984999999999991</v>
      </c>
      <c r="R31" s="5">
        <v>99.56935</v>
      </c>
      <c r="S31" s="5">
        <v>192.33888893003456</v>
      </c>
      <c r="T31" s="5">
        <v>38.43933446326227</v>
      </c>
      <c r="U31" s="5">
        <v>12.035027971754364</v>
      </c>
      <c r="V31" s="5">
        <v>11.969284896924432</v>
      </c>
      <c r="W31" s="5">
        <v>0.1124859776772187</v>
      </c>
      <c r="X31" s="5">
        <v>0.56999999999999995</v>
      </c>
      <c r="Y31" s="5">
        <v>3.5727295514578099</v>
      </c>
      <c r="Z31" s="5">
        <v>6.2412488734814291</v>
      </c>
      <c r="AA31" s="5">
        <v>0.76352927741845822</v>
      </c>
      <c r="AB31" s="5">
        <v>3.3607729931247636</v>
      </c>
      <c r="AC31" s="5">
        <v>1.1479103364326679</v>
      </c>
      <c r="AD31" s="5">
        <v>0.50686166327873849</v>
      </c>
      <c r="AE31" s="5">
        <v>1.6261132784730887</v>
      </c>
      <c r="AF31" s="5">
        <v>0.31339929689011486</v>
      </c>
      <c r="AG31" s="5">
        <v>2.1181071437440977</v>
      </c>
      <c r="AH31" s="5">
        <v>0.4060952892949532</v>
      </c>
      <c r="AI31" s="5">
        <v>1.6415336983239499</v>
      </c>
      <c r="AJ31" s="5">
        <v>0.22720161156190027</v>
      </c>
      <c r="AK31" s="5">
        <v>1.3690210362382331</v>
      </c>
      <c r="AL31" s="5">
        <v>0.23197472756811544</v>
      </c>
      <c r="AM31" s="5">
        <v>0.32866949372603871</v>
      </c>
    </row>
    <row r="32" spans="1:39" x14ac:dyDescent="0.25">
      <c r="E32" s="15"/>
      <c r="F32" s="15"/>
      <c r="G32" s="13"/>
      <c r="H32" t="s">
        <v>332</v>
      </c>
      <c r="S32" s="5"/>
      <c r="T32" s="5"/>
      <c r="U32" s="5"/>
      <c r="V32" s="5"/>
      <c r="W32" s="5"/>
      <c r="X32" s="5"/>
      <c r="Y32" s="5"/>
      <c r="Z32" s="5"/>
      <c r="AA32" s="5"/>
      <c r="AB32" s="5"/>
      <c r="AC32" s="5"/>
      <c r="AD32" s="5"/>
      <c r="AE32" s="5"/>
      <c r="AF32" s="5"/>
      <c r="AG32" s="5"/>
      <c r="AH32" s="5"/>
      <c r="AI32" s="5"/>
      <c r="AJ32" s="5"/>
      <c r="AK32" s="5"/>
      <c r="AL32" s="5"/>
      <c r="AM32" s="5"/>
    </row>
    <row r="33" spans="1:39" x14ac:dyDescent="0.25">
      <c r="A33" t="s">
        <v>163</v>
      </c>
      <c r="B33" t="s">
        <v>235</v>
      </c>
      <c r="C33" t="s">
        <v>390</v>
      </c>
      <c r="D33" t="s">
        <v>239</v>
      </c>
      <c r="E33" s="15">
        <v>23.076598830802794</v>
      </c>
      <c r="F33" s="15">
        <v>54.424042085512752</v>
      </c>
      <c r="G33" s="5">
        <v>0.162708350824596</v>
      </c>
      <c r="H33">
        <v>0.121378967236396</v>
      </c>
      <c r="I33" s="5">
        <v>50.991749999999996</v>
      </c>
      <c r="J33" s="5">
        <v>0.52465000000000006</v>
      </c>
      <c r="K33" s="5">
        <v>4.7135499999999997</v>
      </c>
      <c r="L33" s="5">
        <v>1.0445</v>
      </c>
      <c r="M33" s="5">
        <v>3.8935000000000004</v>
      </c>
      <c r="N33" s="5">
        <v>0.1037</v>
      </c>
      <c r="O33" s="5">
        <v>16.015250000000002</v>
      </c>
      <c r="P33" s="5">
        <v>21.398499999999999</v>
      </c>
      <c r="Q33" s="5">
        <v>0.37959999999999999</v>
      </c>
      <c r="R33" s="5">
        <v>99.064999999999998</v>
      </c>
      <c r="S33" s="5">
        <v>209.40120972221507</v>
      </c>
      <c r="T33" s="5">
        <v>38.230991187038626</v>
      </c>
      <c r="U33" s="5">
        <v>8.5792937758736745</v>
      </c>
      <c r="V33" s="5">
        <v>10.003255662822175</v>
      </c>
      <c r="W33" s="5">
        <v>7.9677567521363263E-2</v>
      </c>
      <c r="X33" s="5">
        <v>-2.5700000000000001E-5</v>
      </c>
      <c r="Y33" s="5">
        <v>0.89589722794914683</v>
      </c>
      <c r="Z33" s="5">
        <v>2.4996838600423077</v>
      </c>
      <c r="AA33" s="5">
        <v>0.51373890454116133</v>
      </c>
      <c r="AB33" s="5">
        <v>2.3185079509531601</v>
      </c>
      <c r="AC33" s="5">
        <v>0.89939366565858525</v>
      </c>
      <c r="AD33" s="5">
        <v>0.34449039452277896</v>
      </c>
      <c r="AE33" s="5">
        <v>1.0277035919949922</v>
      </c>
      <c r="AF33" s="5">
        <v>0.20601945811501576</v>
      </c>
      <c r="AG33" s="5">
        <v>1.6459989249577629</v>
      </c>
      <c r="AH33" s="5">
        <v>0.2779214636112336</v>
      </c>
      <c r="AI33" s="5">
        <v>0.85359752312845405</v>
      </c>
      <c r="AJ33" s="5">
        <v>0.19975443701079826</v>
      </c>
      <c r="AK33" s="5">
        <v>0.92228785599207286</v>
      </c>
      <c r="AL33" s="5">
        <v>0.12209196187795548</v>
      </c>
      <c r="AM33" s="5">
        <v>0.43342471084987577</v>
      </c>
    </row>
    <row r="34" spans="1:39" x14ac:dyDescent="0.25">
      <c r="A34" t="s">
        <v>163</v>
      </c>
      <c r="B34" t="s">
        <v>236</v>
      </c>
      <c r="C34" t="s">
        <v>390</v>
      </c>
      <c r="D34" t="s">
        <v>239</v>
      </c>
      <c r="E34" s="15">
        <v>23.283188978405981</v>
      </c>
      <c r="F34" s="15">
        <v>62.353802418844339</v>
      </c>
      <c r="G34" s="5">
        <v>0.15417119586566699</v>
      </c>
      <c r="H34">
        <v>0.13114254990764199</v>
      </c>
      <c r="I34" s="5">
        <v>50.664450000000002</v>
      </c>
      <c r="J34" s="5">
        <v>0.61080000000000001</v>
      </c>
      <c r="K34" s="5">
        <v>5.1785499999999995</v>
      </c>
      <c r="L34" s="5">
        <v>0.98</v>
      </c>
      <c r="M34" s="5">
        <v>4.0290999999999997</v>
      </c>
      <c r="N34" s="5">
        <v>8.6150000000000004E-2</v>
      </c>
      <c r="O34" s="5">
        <v>15.6616</v>
      </c>
      <c r="P34" s="5">
        <v>21.3888</v>
      </c>
      <c r="Q34" s="5">
        <v>0.3987</v>
      </c>
      <c r="R34" s="5">
        <v>98.998149999999995</v>
      </c>
      <c r="S34" s="5">
        <v>191.56332889402634</v>
      </c>
      <c r="T34" s="5">
        <v>39.585222482492306</v>
      </c>
      <c r="U34" s="5">
        <v>9.4732481817578691</v>
      </c>
      <c r="V34" s="5">
        <v>13.329430907938573</v>
      </c>
      <c r="W34" s="5">
        <v>0.19591307778782258</v>
      </c>
      <c r="X34" s="5">
        <v>1.27</v>
      </c>
      <c r="Y34" s="5">
        <v>1.0435845285565213</v>
      </c>
      <c r="Z34" s="5">
        <v>3.1047028834920378</v>
      </c>
      <c r="AA34" s="5">
        <v>0.62498158072133403</v>
      </c>
      <c r="AB34" s="5">
        <v>3.3607729931247636</v>
      </c>
      <c r="AC34" s="5">
        <v>1.4082611343864686</v>
      </c>
      <c r="AD34" s="5">
        <v>0.43884126690799868</v>
      </c>
      <c r="AE34" s="5">
        <v>1.2228371854117626</v>
      </c>
      <c r="AF34" s="5">
        <v>0.23224011642056319</v>
      </c>
      <c r="AG34" s="5">
        <v>1.7735957408459613</v>
      </c>
      <c r="AH34" s="5">
        <v>0.34645004367975696</v>
      </c>
      <c r="AI34" s="5">
        <v>1.2213010715530188</v>
      </c>
      <c r="AJ34" s="5">
        <v>0.16468304730661226</v>
      </c>
      <c r="AK34" s="5">
        <v>0.96552009924170124</v>
      </c>
      <c r="AL34" s="5">
        <v>0.12972270949532771</v>
      </c>
      <c r="AM34" s="5">
        <v>0.70709771558590007</v>
      </c>
    </row>
    <row r="35" spans="1:39" x14ac:dyDescent="0.25">
      <c r="A35" t="s">
        <v>163</v>
      </c>
      <c r="B35" t="s">
        <v>237</v>
      </c>
      <c r="C35" t="s">
        <v>390</v>
      </c>
      <c r="D35" t="s">
        <v>239</v>
      </c>
      <c r="E35" s="15">
        <v>27.767818934143015</v>
      </c>
      <c r="F35" s="15">
        <v>73.867035774150864</v>
      </c>
      <c r="G35" s="5">
        <v>0.13166078735947201</v>
      </c>
      <c r="H35">
        <v>0.18023709223673301</v>
      </c>
      <c r="I35" s="5">
        <v>49.046250000000001</v>
      </c>
      <c r="J35" s="5">
        <v>0.92674999999999996</v>
      </c>
      <c r="K35" s="5">
        <v>7.1656999999999993</v>
      </c>
      <c r="L35" s="5">
        <v>0.62234999999999996</v>
      </c>
      <c r="M35" s="5">
        <v>5.22</v>
      </c>
      <c r="N35" s="5">
        <v>0.10519999999999999</v>
      </c>
      <c r="O35" s="5">
        <v>14.415199999999999</v>
      </c>
      <c r="P35" s="5">
        <v>20.8903</v>
      </c>
      <c r="Q35" s="5">
        <v>0.50719999999999998</v>
      </c>
      <c r="R35" s="5">
        <v>98.898950000000013</v>
      </c>
      <c r="S35" s="5">
        <v>163.64316759773104</v>
      </c>
      <c r="T35" s="5">
        <v>41.460311968505103</v>
      </c>
      <c r="U35" s="5">
        <v>14.943715441646216</v>
      </c>
      <c r="V35" s="5">
        <v>19.845766797069956</v>
      </c>
      <c r="W35" s="5">
        <v>0.27934017789842647</v>
      </c>
      <c r="X35" s="5">
        <v>2.5499999999999998</v>
      </c>
      <c r="Y35" s="5">
        <v>1.3139826009920819</v>
      </c>
      <c r="Z35" s="5">
        <v>3.7893296731851533</v>
      </c>
      <c r="AA35" s="5">
        <v>0.66442216591248604</v>
      </c>
      <c r="AB35" s="5">
        <v>3.9138115869301044</v>
      </c>
      <c r="AC35" s="5">
        <v>1.7041143138794246</v>
      </c>
      <c r="AD35" s="5">
        <v>0.53099793295867836</v>
      </c>
      <c r="AE35" s="5">
        <v>2.1724873400400462</v>
      </c>
      <c r="AF35" s="5">
        <v>0.38332105237157471</v>
      </c>
      <c r="AG35" s="5">
        <v>2.9092074022509293</v>
      </c>
      <c r="AH35" s="5">
        <v>0.5977215039310092</v>
      </c>
      <c r="AI35" s="5">
        <v>1.536475541631217</v>
      </c>
      <c r="AJ35" s="5">
        <v>0.26074815823546948</v>
      </c>
      <c r="AK35" s="5">
        <v>1.4122532794878615</v>
      </c>
      <c r="AL35" s="5">
        <v>0.18313794281693321</v>
      </c>
      <c r="AM35" s="5">
        <v>0.81185293270973702</v>
      </c>
    </row>
    <row r="36" spans="1:39" x14ac:dyDescent="0.25">
      <c r="A36" t="s">
        <v>163</v>
      </c>
      <c r="B36" t="s">
        <v>164</v>
      </c>
      <c r="C36" t="s">
        <v>390</v>
      </c>
      <c r="D36" t="s">
        <v>239</v>
      </c>
      <c r="E36" s="15">
        <v>29.101171383241969</v>
      </c>
      <c r="F36" s="15">
        <v>97.301483692936245</v>
      </c>
      <c r="G36" s="5">
        <v>0.143468657334303</v>
      </c>
      <c r="H36">
        <v>0.17268695730979999</v>
      </c>
      <c r="I36" s="5">
        <v>49.4146</v>
      </c>
      <c r="J36" s="5">
        <v>0.88749999999999996</v>
      </c>
      <c r="K36" s="5">
        <v>7.0891500000000001</v>
      </c>
      <c r="L36" s="5">
        <v>0.42015000000000002</v>
      </c>
      <c r="M36" s="5">
        <v>5.7358000000000002</v>
      </c>
      <c r="N36" s="5">
        <v>0.11985</v>
      </c>
      <c r="O36" s="5">
        <v>14.3767</v>
      </c>
      <c r="P36" s="5">
        <v>20.7056</v>
      </c>
      <c r="Q36" s="5">
        <v>0.55910000000000004</v>
      </c>
      <c r="R36" s="5">
        <v>99.308450000000022</v>
      </c>
      <c r="S36" s="5">
        <v>185.35884860596073</v>
      </c>
      <c r="T36" s="5">
        <v>36.56424497724948</v>
      </c>
      <c r="U36" s="5">
        <v>12.475333873160011</v>
      </c>
      <c r="V36" s="5">
        <v>17.088379883832197</v>
      </c>
      <c r="W36" s="5">
        <v>0.16872896651582805</v>
      </c>
      <c r="X36" s="5">
        <v>-2.1699999999999999E-5</v>
      </c>
      <c r="Y36" s="5">
        <v>1.2184202300108398</v>
      </c>
      <c r="Z36" s="5">
        <v>3.5107024913333045</v>
      </c>
      <c r="AA36" s="5">
        <v>0.64925271006973528</v>
      </c>
      <c r="AB36" s="5">
        <v>4.2009662414059541</v>
      </c>
      <c r="AC36" s="5">
        <v>1.4319293887459055</v>
      </c>
      <c r="AD36" s="5">
        <v>0.53209503612594833</v>
      </c>
      <c r="AE36" s="5">
        <v>2.2245229649511855</v>
      </c>
      <c r="AF36" s="5">
        <v>0.34586296907793551</v>
      </c>
      <c r="AG36" s="5">
        <v>2.4753782282310537</v>
      </c>
      <c r="AH36" s="5">
        <v>0.5025429205025046</v>
      </c>
      <c r="AI36" s="5">
        <v>1.4576819241116674</v>
      </c>
      <c r="AJ36" s="5">
        <v>0.23025129762313384</v>
      </c>
      <c r="AK36" s="5">
        <v>1.2825565497389764</v>
      </c>
      <c r="AL36" s="5">
        <v>0.15108880282396991</v>
      </c>
      <c r="AM36" s="5">
        <v>0.70709771558590007</v>
      </c>
    </row>
    <row r="37" spans="1:39" x14ac:dyDescent="0.25">
      <c r="A37" t="s">
        <v>163</v>
      </c>
      <c r="B37" t="s">
        <v>165</v>
      </c>
      <c r="C37" t="s">
        <v>390</v>
      </c>
      <c r="D37" t="s">
        <v>239</v>
      </c>
      <c r="E37" s="15">
        <v>20.258793199971304</v>
      </c>
      <c r="F37" s="15">
        <v>117.97423615701634</v>
      </c>
      <c r="G37" s="5">
        <v>8.8025877367778102E-2</v>
      </c>
      <c r="H37">
        <v>0.194900684030304</v>
      </c>
      <c r="I37" s="5">
        <v>48.621300000000005</v>
      </c>
      <c r="J37" s="5">
        <v>0.98160000000000003</v>
      </c>
      <c r="K37" s="5">
        <v>7.3163999999999998</v>
      </c>
      <c r="L37" s="5">
        <v>0.74970000000000003</v>
      </c>
      <c r="M37" s="5">
        <v>5.2934000000000001</v>
      </c>
      <c r="N37" s="5">
        <v>0.13685</v>
      </c>
      <c r="O37" s="5">
        <v>14.379300000000001</v>
      </c>
      <c r="P37" s="5">
        <v>21.078749999999999</v>
      </c>
      <c r="Q37" s="5">
        <v>0.52215</v>
      </c>
      <c r="R37" s="5">
        <v>99.079450000000008</v>
      </c>
      <c r="S37" s="5">
        <v>155.88756723764899</v>
      </c>
      <c r="T37" s="5">
        <v>37.814304634591338</v>
      </c>
      <c r="U37" s="5">
        <v>14.490066937167668</v>
      </c>
      <c r="V37" s="5">
        <v>17.595343397028376</v>
      </c>
      <c r="W37" s="5">
        <v>0.17529064854699913</v>
      </c>
      <c r="X37" s="5">
        <v>5.29</v>
      </c>
      <c r="Y37" s="5">
        <v>1.3052951127210599</v>
      </c>
      <c r="Z37" s="5">
        <v>3.7097219069417684</v>
      </c>
      <c r="AA37" s="5">
        <v>0.79487948616014326</v>
      </c>
      <c r="AB37" s="5">
        <v>3.9244469445032837</v>
      </c>
      <c r="AC37" s="5">
        <v>1.6567778051605515</v>
      </c>
      <c r="AD37" s="5">
        <v>0.57597916281674832</v>
      </c>
      <c r="AE37" s="5">
        <v>2.5627545268735878</v>
      </c>
      <c r="AF37" s="5">
        <v>0.36708921627766439</v>
      </c>
      <c r="AG37" s="5">
        <v>2.9985251733726686</v>
      </c>
      <c r="AH37" s="5">
        <v>0.56980245279198127</v>
      </c>
      <c r="AI37" s="5">
        <v>1.7071950462569081</v>
      </c>
      <c r="AJ37" s="5">
        <v>0.22872645459251706</v>
      </c>
      <c r="AK37" s="5">
        <v>1.2681458019891001</v>
      </c>
      <c r="AL37" s="5">
        <v>0.19229483995777991</v>
      </c>
      <c r="AM37" s="5">
        <v>0.91660814983357408</v>
      </c>
    </row>
    <row r="38" spans="1:39" x14ac:dyDescent="0.25">
      <c r="A38" t="s">
        <v>163</v>
      </c>
      <c r="B38" t="s">
        <v>166</v>
      </c>
      <c r="C38" t="s">
        <v>390</v>
      </c>
      <c r="D38" t="s">
        <v>239</v>
      </c>
      <c r="E38" s="15">
        <v>21.027192382204653</v>
      </c>
      <c r="F38" s="15">
        <v>102.27473793314822</v>
      </c>
      <c r="G38" s="5">
        <v>0.112167306579677</v>
      </c>
      <c r="H38">
        <v>0.15339699160182901</v>
      </c>
      <c r="I38" s="5">
        <v>50.281949999999995</v>
      </c>
      <c r="J38" s="5">
        <v>0.75805</v>
      </c>
      <c r="K38" s="5">
        <v>7.0109499999999993</v>
      </c>
      <c r="L38" s="5">
        <v>1.1415999999999999</v>
      </c>
      <c r="M38" s="5">
        <v>4.3791500000000001</v>
      </c>
      <c r="N38" s="5">
        <v>0.15289999999999998</v>
      </c>
      <c r="O38" s="5">
        <v>14.782399999999999</v>
      </c>
      <c r="P38" s="5">
        <v>19.666</v>
      </c>
      <c r="Q38" s="5">
        <v>1.0559500000000002</v>
      </c>
      <c r="R38" s="5">
        <v>99.228950000000012</v>
      </c>
      <c r="S38" s="5">
        <v>169.07208784978843</v>
      </c>
      <c r="T38" s="5">
        <v>54.898453284930127</v>
      </c>
      <c r="U38" s="5">
        <v>17.5855508500801</v>
      </c>
      <c r="V38" s="5">
        <v>22.158015015793993</v>
      </c>
      <c r="W38" s="5">
        <v>0.54180745914527007</v>
      </c>
      <c r="X38" s="5">
        <v>0.188</v>
      </c>
      <c r="Y38" s="5">
        <v>3.5075733894251448</v>
      </c>
      <c r="Z38" s="5">
        <v>7.658267112613693</v>
      </c>
      <c r="AA38" s="5">
        <v>1.2641213202292354</v>
      </c>
      <c r="AB38" s="5">
        <v>6.8704409922740419</v>
      </c>
      <c r="AC38" s="5">
        <v>2.1419770195289991</v>
      </c>
      <c r="AD38" s="5">
        <v>0.76797221708899754</v>
      </c>
      <c r="AE38" s="5">
        <v>2.3936387459123867</v>
      </c>
      <c r="AF38" s="5">
        <v>0.49694390502894703</v>
      </c>
      <c r="AG38" s="5">
        <v>2.973005810195029</v>
      </c>
      <c r="AH38" s="5">
        <v>0.69670723069665419</v>
      </c>
      <c r="AI38" s="5">
        <v>2.0223695163351061</v>
      </c>
      <c r="AJ38" s="5">
        <v>0.27599658854163722</v>
      </c>
      <c r="AK38" s="5">
        <v>2.103969171481916</v>
      </c>
      <c r="AL38" s="5">
        <v>0.28996840946014429</v>
      </c>
      <c r="AM38" s="5">
        <v>0.57615369418110374</v>
      </c>
    </row>
    <row r="39" spans="1:39" x14ac:dyDescent="0.25">
      <c r="A39" t="s">
        <v>163</v>
      </c>
      <c r="B39" t="s">
        <v>167</v>
      </c>
      <c r="C39" t="s">
        <v>390</v>
      </c>
      <c r="D39" t="s">
        <v>239</v>
      </c>
      <c r="E39" s="15">
        <v>19.975865413224984</v>
      </c>
      <c r="F39" s="15">
        <v>89.846925257958659</v>
      </c>
      <c r="G39" s="5">
        <v>9.9328748246872503E-2</v>
      </c>
      <c r="H39">
        <v>0.16555653985284699</v>
      </c>
      <c r="I39" s="5">
        <v>49.579949999999997</v>
      </c>
      <c r="J39" s="5">
        <v>1.04</v>
      </c>
      <c r="K39" s="5">
        <v>7.3525499999999999</v>
      </c>
      <c r="L39" s="5">
        <v>0.76455000000000006</v>
      </c>
      <c r="M39" s="5">
        <v>4.3171999999999997</v>
      </c>
      <c r="N39" s="5">
        <v>0.1585</v>
      </c>
      <c r="O39" s="5">
        <v>14.508099999999999</v>
      </c>
      <c r="P39" s="5">
        <v>19.741250000000001</v>
      </c>
      <c r="Q39" s="5">
        <v>1.0407500000000001</v>
      </c>
      <c r="R39" s="5">
        <v>98.502849999999995</v>
      </c>
      <c r="S39" s="5">
        <v>152.78532709361616</v>
      </c>
      <c r="T39" s="5">
        <v>54.690110008706476</v>
      </c>
      <c r="U39" s="5">
        <v>18.546218271328787</v>
      </c>
      <c r="V39" s="5">
        <v>28.686715868661864</v>
      </c>
      <c r="W39" s="5">
        <v>0.48087755457011</v>
      </c>
      <c r="X39" s="5">
        <v>-2.09E-5</v>
      </c>
      <c r="Y39" s="5">
        <v>4.2351505321232397</v>
      </c>
      <c r="Z39" s="5">
        <v>8.8125797231427843</v>
      </c>
      <c r="AA39" s="5">
        <v>1.4764937020277469</v>
      </c>
      <c r="AB39" s="5">
        <v>7.2533138649085087</v>
      </c>
      <c r="AC39" s="5">
        <v>2.2366500369667448</v>
      </c>
      <c r="AD39" s="5">
        <v>0.80088531210709746</v>
      </c>
      <c r="AE39" s="5">
        <v>3.3693067129962397</v>
      </c>
      <c r="AF39" s="5">
        <v>0.47571765782921815</v>
      </c>
      <c r="AG39" s="5">
        <v>3.700307660757761</v>
      </c>
      <c r="AH39" s="5">
        <v>0.61802626839575692</v>
      </c>
      <c r="AI39" s="5">
        <v>2.2062212905473886</v>
      </c>
      <c r="AJ39" s="5">
        <v>0.42848089160331532</v>
      </c>
      <c r="AK39" s="5">
        <v>2.291308892230306</v>
      </c>
      <c r="AL39" s="5">
        <v>0.2914945589836187</v>
      </c>
      <c r="AM39" s="5">
        <v>1.0737409755193297</v>
      </c>
    </row>
    <row r="40" spans="1:39" x14ac:dyDescent="0.25">
      <c r="A40" t="s">
        <v>163</v>
      </c>
      <c r="B40" t="s">
        <v>168</v>
      </c>
      <c r="C40" t="s">
        <v>390</v>
      </c>
      <c r="D40" t="s">
        <v>239</v>
      </c>
      <c r="E40" s="15">
        <v>25.602667019537993</v>
      </c>
      <c r="F40" s="15">
        <v>92.144540838836662</v>
      </c>
      <c r="G40" s="5">
        <v>0.14950727043661299</v>
      </c>
      <c r="H40">
        <v>0.13783958944395799</v>
      </c>
      <c r="I40" s="5">
        <v>50.860849999999999</v>
      </c>
      <c r="J40" s="5">
        <v>0.72544999999999993</v>
      </c>
      <c r="K40" s="5">
        <v>6.6359000000000004</v>
      </c>
      <c r="L40" s="5">
        <v>1.1998</v>
      </c>
      <c r="M40" s="5">
        <v>4.4915500000000002</v>
      </c>
      <c r="N40" s="5">
        <v>0.15620000000000001</v>
      </c>
      <c r="O40" s="5">
        <v>14.87875</v>
      </c>
      <c r="P40" s="5">
        <v>19.454750000000001</v>
      </c>
      <c r="Q40" s="5">
        <v>1.0265499999999999</v>
      </c>
      <c r="R40" s="5">
        <v>99.4298</v>
      </c>
      <c r="S40" s="5">
        <v>156.66312727365718</v>
      </c>
      <c r="T40" s="5">
        <v>53.752565265700085</v>
      </c>
      <c r="U40" s="5">
        <v>16.825022474924889</v>
      </c>
      <c r="V40" s="5">
        <v>24.3589785608896</v>
      </c>
      <c r="W40" s="5">
        <v>0.5483691411764412</v>
      </c>
      <c r="X40" s="5">
        <v>0.04</v>
      </c>
      <c r="Y40" s="5">
        <v>3.2252300206169284</v>
      </c>
      <c r="Z40" s="5">
        <v>7.3955614840105204</v>
      </c>
      <c r="AA40" s="5">
        <v>1.3652510258475743</v>
      </c>
      <c r="AB40" s="5">
        <v>6.3493084711882402</v>
      </c>
      <c r="AC40" s="5">
        <v>2.3668254359436451</v>
      </c>
      <c r="AD40" s="5">
        <v>0.78333166143077759</v>
      </c>
      <c r="AE40" s="5">
        <v>2.4847010895068795</v>
      </c>
      <c r="AF40" s="5">
        <v>0.42452494399457791</v>
      </c>
      <c r="AG40" s="5">
        <v>2.7305718600074518</v>
      </c>
      <c r="AH40" s="5">
        <v>0.59010721725672888</v>
      </c>
      <c r="AI40" s="5">
        <v>2.1799567513742053</v>
      </c>
      <c r="AJ40" s="5">
        <v>0.33394062370507493</v>
      </c>
      <c r="AK40" s="5">
        <v>1.9598616939831546</v>
      </c>
      <c r="AL40" s="5">
        <v>0.29912530660099096</v>
      </c>
      <c r="AM40" s="5">
        <v>0.64162570488350179</v>
      </c>
    </row>
    <row r="41" spans="1:39" x14ac:dyDescent="0.25">
      <c r="A41" t="s">
        <v>163</v>
      </c>
      <c r="B41" t="s">
        <v>169</v>
      </c>
      <c r="C41" t="s">
        <v>390</v>
      </c>
      <c r="D41" t="s">
        <v>239</v>
      </c>
      <c r="E41" s="15">
        <v>19.354768551562284</v>
      </c>
      <c r="F41" s="15">
        <v>87.261654200182008</v>
      </c>
      <c r="G41" s="5">
        <v>0.13288294895716299</v>
      </c>
      <c r="H41">
        <v>0.117389843103876</v>
      </c>
      <c r="I41" s="5">
        <v>51.292000000000002</v>
      </c>
      <c r="J41" s="5">
        <v>0.45989999999999998</v>
      </c>
      <c r="K41" s="5">
        <v>5.7859999999999996</v>
      </c>
      <c r="L41" s="5">
        <v>0.94989999999999997</v>
      </c>
      <c r="M41" s="5">
        <v>4.2841000000000005</v>
      </c>
      <c r="N41" s="5">
        <v>0.13095000000000001</v>
      </c>
      <c r="O41" s="5">
        <v>15.212900000000001</v>
      </c>
      <c r="P41" s="5">
        <v>20.142899999999997</v>
      </c>
      <c r="Q41" s="5">
        <v>0.91259999999999997</v>
      </c>
      <c r="R41" s="5">
        <v>99.171250000000001</v>
      </c>
      <c r="S41" s="5">
        <v>166.51273973096136</v>
      </c>
      <c r="T41" s="5">
        <v>41.876998520952391</v>
      </c>
      <c r="U41" s="5">
        <v>11.394583024255239</v>
      </c>
      <c r="V41" s="5">
        <v>10.065080481504637</v>
      </c>
      <c r="W41" s="5">
        <v>0.45556820959273581</v>
      </c>
      <c r="X41" s="5">
        <v>1.7000000000000001E-2</v>
      </c>
      <c r="Y41" s="5">
        <v>2.0763096967742651</v>
      </c>
      <c r="Z41" s="5">
        <v>4.3784271433862072</v>
      </c>
      <c r="AA41" s="5">
        <v>0.68565940409233728</v>
      </c>
      <c r="AB41" s="5">
        <v>3.5628447870151763</v>
      </c>
      <c r="AC41" s="5">
        <v>1.2544174810501321</v>
      </c>
      <c r="AD41" s="5">
        <v>0.41799630672986871</v>
      </c>
      <c r="AE41" s="5">
        <v>1.6391221847008735</v>
      </c>
      <c r="AF41" s="5">
        <v>0.31714510521947875</v>
      </c>
      <c r="AG41" s="5">
        <v>1.8118747856124211</v>
      </c>
      <c r="AH41" s="5">
        <v>0.47335482158442976</v>
      </c>
      <c r="AI41" s="5">
        <v>1.3526237674189345</v>
      </c>
      <c r="AJ41" s="5">
        <v>0.17688179155154654</v>
      </c>
      <c r="AK41" s="5">
        <v>1.3257887929886047</v>
      </c>
      <c r="AL41" s="5">
        <v>0.21060863423947324</v>
      </c>
      <c r="AM41" s="5">
        <v>0.27498244495007224</v>
      </c>
    </row>
    <row r="42" spans="1:39" x14ac:dyDescent="0.25">
      <c r="A42" t="s">
        <v>163</v>
      </c>
      <c r="B42" t="s">
        <v>170</v>
      </c>
      <c r="C42" t="s">
        <v>390</v>
      </c>
      <c r="D42" t="s">
        <v>239</v>
      </c>
      <c r="E42" s="15">
        <v>39.171318851991323</v>
      </c>
      <c r="F42" s="15">
        <v>83.574574321782706</v>
      </c>
      <c r="G42" s="5">
        <v>0.25336434640808497</v>
      </c>
      <c r="H42">
        <v>0.12707927473341801</v>
      </c>
      <c r="I42" s="5">
        <v>50.50365</v>
      </c>
      <c r="J42" s="5">
        <v>0.54549999999999998</v>
      </c>
      <c r="K42" s="5">
        <v>5.8976000000000006</v>
      </c>
      <c r="L42" s="5">
        <v>0.87640000000000007</v>
      </c>
      <c r="M42" s="5">
        <v>4.3184500000000003</v>
      </c>
      <c r="N42" s="5">
        <v>0.13705000000000001</v>
      </c>
      <c r="O42" s="5">
        <v>14.9857</v>
      </c>
      <c r="P42" s="5">
        <v>20.019849999999998</v>
      </c>
      <c r="Q42" s="5">
        <v>1.0102</v>
      </c>
      <c r="R42" s="5">
        <v>98.294400000000024</v>
      </c>
      <c r="S42" s="5">
        <v>169.07208784978843</v>
      </c>
      <c r="T42" s="5">
        <v>55.523483113601053</v>
      </c>
      <c r="U42" s="5">
        <v>15.290623121541575</v>
      </c>
      <c r="V42" s="5">
        <v>19.239883573981839</v>
      </c>
      <c r="W42" s="5">
        <v>0.43307101405729204</v>
      </c>
      <c r="X42" s="5">
        <v>6.7000000000000004E-2</v>
      </c>
      <c r="Y42" s="5">
        <v>3.8333541995884706</v>
      </c>
      <c r="Z42" s="5">
        <v>7.9289335178412044</v>
      </c>
      <c r="AA42" s="5">
        <v>1.2762568849034361</v>
      </c>
      <c r="AB42" s="5">
        <v>6.083424531858749</v>
      </c>
      <c r="AC42" s="5">
        <v>2.3194889272247723</v>
      </c>
      <c r="AD42" s="5">
        <v>0.72189388406365784</v>
      </c>
      <c r="AE42" s="5">
        <v>2.1334606213566922</v>
      </c>
      <c r="AF42" s="5">
        <v>0.40080149124193976</v>
      </c>
      <c r="AG42" s="5">
        <v>2.6412540888857121</v>
      </c>
      <c r="AH42" s="5">
        <v>0.49873577716536438</v>
      </c>
      <c r="AI42" s="5">
        <v>1.8647822812960069</v>
      </c>
      <c r="AJ42" s="5">
        <v>0.35528842613370992</v>
      </c>
      <c r="AK42" s="5">
        <v>1.8013434687345171</v>
      </c>
      <c r="AL42" s="5">
        <v>0.28691611041319542</v>
      </c>
      <c r="AM42" s="5">
        <v>0.7201921177263797</v>
      </c>
    </row>
    <row r="43" spans="1:39" x14ac:dyDescent="0.25">
      <c r="A43" t="s">
        <v>163</v>
      </c>
      <c r="B43" t="s">
        <v>171</v>
      </c>
      <c r="C43" t="s">
        <v>390</v>
      </c>
      <c r="D43" t="s">
        <v>239</v>
      </c>
      <c r="E43" s="15">
        <v>43.872098880321765</v>
      </c>
      <c r="F43" s="15">
        <v>75.247981202736725</v>
      </c>
      <c r="G43" s="5">
        <v>0.29482520627926101</v>
      </c>
      <c r="H43">
        <v>0.12089358675575</v>
      </c>
      <c r="I43" s="5">
        <v>51.032899999999998</v>
      </c>
      <c r="J43" s="5">
        <v>0.50305</v>
      </c>
      <c r="K43" s="5">
        <v>5.7778</v>
      </c>
      <c r="L43" s="5">
        <v>1.10765</v>
      </c>
      <c r="M43" s="5">
        <v>4.2314500000000006</v>
      </c>
      <c r="N43" s="5">
        <v>0.1363</v>
      </c>
      <c r="O43" s="5">
        <v>15.055</v>
      </c>
      <c r="P43" s="5">
        <v>20.1127</v>
      </c>
      <c r="Q43" s="5">
        <v>0.98009999999999997</v>
      </c>
      <c r="R43" s="5">
        <v>98.936949999999996</v>
      </c>
      <c r="S43" s="5">
        <v>179.15436831789509</v>
      </c>
      <c r="T43" s="5">
        <v>41.460311968505103</v>
      </c>
      <c r="U43" s="5">
        <v>11.167758772015965</v>
      </c>
      <c r="V43" s="5">
        <v>9.9908906990856838</v>
      </c>
      <c r="W43" s="5">
        <v>0.36182989486172018</v>
      </c>
      <c r="X43" s="5">
        <v>0.05</v>
      </c>
      <c r="Y43" s="5">
        <v>1.9981223023350672</v>
      </c>
      <c r="Z43" s="5">
        <v>4.1396038446560501</v>
      </c>
      <c r="AA43" s="5">
        <v>0.65430919535065224</v>
      </c>
      <c r="AB43" s="5">
        <v>3.1374304840879916</v>
      </c>
      <c r="AC43" s="5">
        <v>1.0887397005340769</v>
      </c>
      <c r="AD43" s="5">
        <v>0.46188043342066853</v>
      </c>
      <c r="AE43" s="5">
        <v>1.5610687473341651</v>
      </c>
      <c r="AF43" s="5">
        <v>0.28343283025520344</v>
      </c>
      <c r="AG43" s="5">
        <v>1.8118747856124211</v>
      </c>
      <c r="AH43" s="5">
        <v>0.4428976748873083</v>
      </c>
      <c r="AI43" s="5">
        <v>1.3394914978323431</v>
      </c>
      <c r="AJ43" s="5">
        <v>0.18450600670463044</v>
      </c>
      <c r="AK43" s="5">
        <v>1.2825565497389764</v>
      </c>
      <c r="AL43" s="5">
        <v>0.16177184948829101</v>
      </c>
      <c r="AM43" s="5">
        <v>0.41509254785320432</v>
      </c>
    </row>
    <row r="44" spans="1:39" x14ac:dyDescent="0.25">
      <c r="A44" t="s">
        <v>163</v>
      </c>
      <c r="B44" t="s">
        <v>172</v>
      </c>
      <c r="C44" t="s">
        <v>390</v>
      </c>
      <c r="D44" t="s">
        <v>239</v>
      </c>
      <c r="E44" s="15">
        <v>30.586353942496398</v>
      </c>
      <c r="F44" s="15">
        <v>87.072273422787063</v>
      </c>
      <c r="G44" s="5">
        <v>0.178731718902158</v>
      </c>
      <c r="H44">
        <v>0.142439462542018</v>
      </c>
      <c r="I44" s="5">
        <v>50.629800000000003</v>
      </c>
      <c r="J44" s="5">
        <v>0.63765000000000005</v>
      </c>
      <c r="K44" s="5">
        <v>6.4835500000000001</v>
      </c>
      <c r="L44" s="5">
        <v>1.0676000000000001</v>
      </c>
      <c r="M44" s="5">
        <v>4.4345999999999997</v>
      </c>
      <c r="N44" s="5">
        <v>0.16880000000000001</v>
      </c>
      <c r="O44" s="5">
        <v>14.847349999999999</v>
      </c>
      <c r="P44" s="5">
        <v>20.192299999999999</v>
      </c>
      <c r="Q44" s="5">
        <v>0.99904999999999999</v>
      </c>
      <c r="R44" s="5">
        <v>99.460700000000003</v>
      </c>
      <c r="S44" s="5">
        <v>164.65139564454171</v>
      </c>
      <c r="T44" s="5">
        <v>47.398095340878946</v>
      </c>
      <c r="U44" s="5">
        <v>14.289927891074196</v>
      </c>
      <c r="V44" s="5">
        <v>16.358847023379159</v>
      </c>
      <c r="W44" s="5">
        <v>0.51649811416789593</v>
      </c>
      <c r="X44" s="5">
        <v>6.7000000000000004E-2</v>
      </c>
      <c r="Y44" s="5">
        <v>2.8125743277433823</v>
      </c>
      <c r="Z44" s="5">
        <v>6.2571704267301076</v>
      </c>
      <c r="AA44" s="5">
        <v>1.0386020767003397</v>
      </c>
      <c r="AB44" s="5">
        <v>5.1900544957116601</v>
      </c>
      <c r="AC44" s="5">
        <v>1.7041143138794246</v>
      </c>
      <c r="AD44" s="5">
        <v>0.61766908317300806</v>
      </c>
      <c r="AE44" s="5">
        <v>2.0684160902177688</v>
      </c>
      <c r="AF44" s="5">
        <v>0.42202773844166863</v>
      </c>
      <c r="AG44" s="5">
        <v>2.5136572729975137</v>
      </c>
      <c r="AH44" s="5">
        <v>0.58630007391958872</v>
      </c>
      <c r="AI44" s="5">
        <v>1.7203273158434995</v>
      </c>
      <c r="AJ44" s="5">
        <v>0.26074815823546948</v>
      </c>
      <c r="AK44" s="5">
        <v>1.6572359912357555</v>
      </c>
      <c r="AL44" s="5">
        <v>0.25334082089675763</v>
      </c>
      <c r="AM44" s="5">
        <v>0.58924809632158337</v>
      </c>
    </row>
    <row r="45" spans="1:39" x14ac:dyDescent="0.25">
      <c r="A45" t="s">
        <v>163</v>
      </c>
      <c r="B45" t="s">
        <v>173</v>
      </c>
      <c r="C45" t="s">
        <v>390</v>
      </c>
      <c r="D45" t="s">
        <v>239</v>
      </c>
      <c r="E45" s="15">
        <v>35.687709392533549</v>
      </c>
      <c r="F45" s="15">
        <v>81.615140330793409</v>
      </c>
      <c r="G45" s="5">
        <v>0.215474782065635</v>
      </c>
      <c r="H45">
        <v>0.13801008661946601</v>
      </c>
      <c r="I45" s="5">
        <v>50.635149999999996</v>
      </c>
      <c r="J45" s="5">
        <v>0.67574999999999996</v>
      </c>
      <c r="K45" s="5">
        <v>6.5506000000000002</v>
      </c>
      <c r="L45" s="5">
        <v>0.90609999999999991</v>
      </c>
      <c r="M45" s="5">
        <v>4.3092500000000005</v>
      </c>
      <c r="N45" s="5">
        <v>0.14735000000000001</v>
      </c>
      <c r="O45" s="5">
        <v>14.650649999999999</v>
      </c>
      <c r="P45" s="5">
        <v>20.245750000000001</v>
      </c>
      <c r="Q45" s="5">
        <v>0.99095</v>
      </c>
      <c r="R45" s="5">
        <v>99.111549999999994</v>
      </c>
      <c r="S45" s="5">
        <v>166.51273973096136</v>
      </c>
      <c r="T45" s="5">
        <v>47.918953531438056</v>
      </c>
      <c r="U45" s="5">
        <v>15.704243816801425</v>
      </c>
      <c r="V45" s="5">
        <v>20.426920092685087</v>
      </c>
      <c r="W45" s="5">
        <v>0.45275606015080527</v>
      </c>
      <c r="X45" s="5">
        <v>-3.29E-5</v>
      </c>
      <c r="Y45" s="5">
        <v>3.1709332189230408</v>
      </c>
      <c r="Z45" s="5">
        <v>6.878111003428514</v>
      </c>
      <c r="AA45" s="5">
        <v>1.1023137912398935</v>
      </c>
      <c r="AB45" s="5">
        <v>5.1687837805653007</v>
      </c>
      <c r="AC45" s="5">
        <v>2.047304002091253</v>
      </c>
      <c r="AD45" s="5">
        <v>0.6132806705039282</v>
      </c>
      <c r="AE45" s="5">
        <v>2.510718901962449</v>
      </c>
      <c r="AF45" s="5">
        <v>0.40579590234775831</v>
      </c>
      <c r="AG45" s="5">
        <v>2.8836880390732893</v>
      </c>
      <c r="AH45" s="5">
        <v>0.57868578724530828</v>
      </c>
      <c r="AI45" s="5">
        <v>1.6809305070837246</v>
      </c>
      <c r="AJ45" s="5">
        <v>0.25464878611300235</v>
      </c>
      <c r="AK45" s="5">
        <v>1.8878079552337741</v>
      </c>
      <c r="AL45" s="5">
        <v>0.24418392375591097</v>
      </c>
      <c r="AM45" s="5">
        <v>0.71757323729828382</v>
      </c>
    </row>
    <row r="46" spans="1:39" x14ac:dyDescent="0.25">
      <c r="A46" t="s">
        <v>163</v>
      </c>
      <c r="B46" t="s">
        <v>174</v>
      </c>
      <c r="C46" t="s">
        <v>390</v>
      </c>
      <c r="D46" t="s">
        <v>239</v>
      </c>
      <c r="E46" s="15">
        <v>41.771827227085588</v>
      </c>
      <c r="F46" s="15">
        <v>96.537970271535585</v>
      </c>
      <c r="G46" s="5">
        <v>0.24535204652942499</v>
      </c>
      <c r="H46">
        <v>0.138473920715488</v>
      </c>
      <c r="I46" s="5">
        <v>51.141999999999996</v>
      </c>
      <c r="J46" s="5">
        <v>0.63870000000000005</v>
      </c>
      <c r="K46" s="5">
        <v>6.7210999999999999</v>
      </c>
      <c r="L46" s="5">
        <v>1.3222499999999999</v>
      </c>
      <c r="M46" s="5">
        <v>4.3087499999999999</v>
      </c>
      <c r="N46" s="5">
        <v>0.14124999999999999</v>
      </c>
      <c r="O46" s="5">
        <v>14.877750000000001</v>
      </c>
      <c r="P46" s="5">
        <v>19.823999999999998</v>
      </c>
      <c r="Q46" s="5">
        <v>1.0325500000000001</v>
      </c>
      <c r="R46" s="5">
        <v>100.00835000000001</v>
      </c>
      <c r="S46" s="5">
        <v>172.94988802982945</v>
      </c>
      <c r="T46" s="5">
        <v>53.752565265700085</v>
      </c>
      <c r="U46" s="5">
        <v>17.198615360966048</v>
      </c>
      <c r="V46" s="5">
        <v>21.020438352036713</v>
      </c>
      <c r="W46" s="5">
        <v>0.51931026360982646</v>
      </c>
      <c r="X46" s="5">
        <v>0.01</v>
      </c>
      <c r="Y46" s="5">
        <v>3.5401514704414767</v>
      </c>
      <c r="Z46" s="5">
        <v>7.3000321645184583</v>
      </c>
      <c r="AA46" s="5">
        <v>1.2863698554652701</v>
      </c>
      <c r="AB46" s="5">
        <v>5.9983416712733115</v>
      </c>
      <c r="AC46" s="5">
        <v>2.1656452738884355</v>
      </c>
      <c r="AD46" s="5">
        <v>0.62425170217662806</v>
      </c>
      <c r="AE46" s="5">
        <v>2.731870307834789</v>
      </c>
      <c r="AF46" s="5">
        <v>0.4707232467233996</v>
      </c>
      <c r="AG46" s="5">
        <v>2.8326493127180106</v>
      </c>
      <c r="AH46" s="5">
        <v>0.62310245951194376</v>
      </c>
      <c r="AI46" s="5">
        <v>1.8779145508825985</v>
      </c>
      <c r="AJ46" s="5">
        <v>0.30496860612335608</v>
      </c>
      <c r="AK46" s="5">
        <v>1.9166294507335264</v>
      </c>
      <c r="AL46" s="5">
        <v>0.25334082089675763</v>
      </c>
      <c r="AM46" s="5">
        <v>0.55127433011419247</v>
      </c>
    </row>
    <row r="47" spans="1:39" x14ac:dyDescent="0.25">
      <c r="A47" t="s">
        <v>163</v>
      </c>
      <c r="B47" t="s">
        <v>175</v>
      </c>
      <c r="C47" t="s">
        <v>390</v>
      </c>
      <c r="D47" t="s">
        <v>239</v>
      </c>
      <c r="E47" s="15">
        <v>30.800216329855989</v>
      </c>
      <c r="F47" s="15">
        <v>87.349249318998829</v>
      </c>
      <c r="G47" s="5">
        <v>0.17977834224568601</v>
      </c>
      <c r="H47">
        <v>0.14272466629474401</v>
      </c>
      <c r="I47" s="5">
        <v>50.659000000000006</v>
      </c>
      <c r="J47" s="5">
        <v>0.80905000000000005</v>
      </c>
      <c r="K47" s="5">
        <v>6.6390499999999992</v>
      </c>
      <c r="L47" s="5">
        <v>0.83160000000000001</v>
      </c>
      <c r="M47" s="5">
        <v>4.2748499999999998</v>
      </c>
      <c r="N47" s="5">
        <v>0.13929999999999998</v>
      </c>
      <c r="O47" s="5">
        <v>14.81635</v>
      </c>
      <c r="P47" s="5">
        <v>20.2255</v>
      </c>
      <c r="Q47" s="5">
        <v>0.97570000000000001</v>
      </c>
      <c r="R47" s="5">
        <v>99.370400000000004</v>
      </c>
      <c r="S47" s="5">
        <v>158.21424734567358</v>
      </c>
      <c r="T47" s="5">
        <v>52.085819055910932</v>
      </c>
      <c r="U47" s="5">
        <v>16.571513016539821</v>
      </c>
      <c r="V47" s="5">
        <v>20.909153678408284</v>
      </c>
      <c r="W47" s="5">
        <v>0.53243362767216851</v>
      </c>
      <c r="X47" s="5">
        <v>8.9999999999999993E-3</v>
      </c>
      <c r="Y47" s="5">
        <v>3.214370660278151</v>
      </c>
      <c r="Z47" s="5">
        <v>7.164698961904703</v>
      </c>
      <c r="AA47" s="5">
        <v>1.284347261352903</v>
      </c>
      <c r="AB47" s="5">
        <v>6.1897781075905458</v>
      </c>
      <c r="AC47" s="5">
        <v>2.1656452738884355</v>
      </c>
      <c r="AD47" s="5">
        <v>0.77894324876169763</v>
      </c>
      <c r="AE47" s="5">
        <v>2.3025764023178938</v>
      </c>
      <c r="AF47" s="5">
        <v>0.43451376620621496</v>
      </c>
      <c r="AG47" s="5">
        <v>2.985765491783849</v>
      </c>
      <c r="AH47" s="5">
        <v>0.60533579060528953</v>
      </c>
      <c r="AI47" s="5">
        <v>1.7597241246032744</v>
      </c>
      <c r="AJ47" s="5">
        <v>0.30801829218458965</v>
      </c>
      <c r="AK47" s="5">
        <v>1.9166294507335264</v>
      </c>
      <c r="AL47" s="5">
        <v>0.24571007327938543</v>
      </c>
      <c r="AM47" s="5">
        <v>0.61543690060254252</v>
      </c>
    </row>
    <row r="48" spans="1:39" x14ac:dyDescent="0.25">
      <c r="A48" t="s">
        <v>163</v>
      </c>
      <c r="B48" t="s">
        <v>176</v>
      </c>
      <c r="C48" t="s">
        <v>390</v>
      </c>
      <c r="D48" t="s">
        <v>239</v>
      </c>
      <c r="E48" s="15">
        <v>26.015867645995016</v>
      </c>
      <c r="F48" s="15">
        <v>99.365113440783361</v>
      </c>
      <c r="G48" s="5">
        <v>0.12932422893732401</v>
      </c>
      <c r="H48">
        <v>0.165551510563789</v>
      </c>
      <c r="I48" s="5">
        <v>49.855199999999996</v>
      </c>
      <c r="J48" s="5">
        <v>0.91175000000000006</v>
      </c>
      <c r="K48" s="5">
        <v>7.4143999999999997</v>
      </c>
      <c r="L48" s="5">
        <v>1.01535</v>
      </c>
      <c r="M48" s="5">
        <v>4.4353499999999997</v>
      </c>
      <c r="N48" s="5">
        <v>0.1303</v>
      </c>
      <c r="O48" s="5">
        <v>14.4564</v>
      </c>
      <c r="P48" s="5">
        <v>19.842500000000001</v>
      </c>
      <c r="Q48" s="5">
        <v>1.0708500000000001</v>
      </c>
      <c r="R48" s="5">
        <v>99.132100000000008</v>
      </c>
      <c r="S48" s="5">
        <v>162.86760756172282</v>
      </c>
      <c r="T48" s="5">
        <v>56.981886047166562</v>
      </c>
      <c r="U48" s="5">
        <v>18.906468554297042</v>
      </c>
      <c r="V48" s="5">
        <v>28.068467681837255</v>
      </c>
      <c r="W48" s="5">
        <v>0.43869531294115299</v>
      </c>
      <c r="X48" s="5">
        <v>0.37</v>
      </c>
      <c r="Y48" s="5">
        <v>3.5618701911190325</v>
      </c>
      <c r="Z48" s="5">
        <v>8.1199921568253277</v>
      </c>
      <c r="AA48" s="5">
        <v>1.4259288492185775</v>
      </c>
      <c r="AB48" s="5">
        <v>7.6255513799697949</v>
      </c>
      <c r="AC48" s="5">
        <v>2.4141619446625184</v>
      </c>
      <c r="AD48" s="5">
        <v>0.73505912207089774</v>
      </c>
      <c r="AE48" s="5">
        <v>3.005057338618268</v>
      </c>
      <c r="AF48" s="5">
        <v>0.53440198832258623</v>
      </c>
      <c r="AG48" s="5">
        <v>3.700307660757761</v>
      </c>
      <c r="AH48" s="5">
        <v>0.7588905718699438</v>
      </c>
      <c r="AI48" s="5">
        <v>2.2324858297205719</v>
      </c>
      <c r="AJ48" s="5">
        <v>0.30191892006212256</v>
      </c>
      <c r="AK48" s="5">
        <v>1.8878079552337741</v>
      </c>
      <c r="AL48" s="5">
        <v>0.31286065231226096</v>
      </c>
      <c r="AM48" s="5">
        <v>0.8380417369906964</v>
      </c>
    </row>
    <row r="49" spans="1:39" x14ac:dyDescent="0.25">
      <c r="E49" s="15"/>
      <c r="F49" s="15"/>
      <c r="G49" s="13"/>
      <c r="H49" t="s">
        <v>332</v>
      </c>
      <c r="S49" s="5"/>
      <c r="T49" s="5"/>
      <c r="U49" s="5"/>
      <c r="V49" s="5"/>
      <c r="W49" s="5"/>
      <c r="X49" s="5"/>
      <c r="Y49" s="5"/>
      <c r="Z49" s="5"/>
      <c r="AA49" s="5"/>
      <c r="AB49" s="5"/>
      <c r="AC49" s="5"/>
      <c r="AD49" s="5"/>
      <c r="AE49" s="5"/>
      <c r="AF49" s="5"/>
      <c r="AG49" s="5"/>
      <c r="AH49" s="5"/>
      <c r="AI49" s="5"/>
      <c r="AJ49" s="5"/>
      <c r="AK49" s="5"/>
      <c r="AL49" s="5"/>
      <c r="AM49" s="5"/>
    </row>
    <row r="50" spans="1:39" x14ac:dyDescent="0.25">
      <c r="A50" t="s">
        <v>177</v>
      </c>
      <c r="B50" t="s">
        <v>178</v>
      </c>
      <c r="C50" t="s">
        <v>391</v>
      </c>
      <c r="D50" t="s">
        <v>239</v>
      </c>
      <c r="E50" s="15">
        <v>82.189373863896904</v>
      </c>
      <c r="F50" s="15">
        <v>145.41697681242741</v>
      </c>
      <c r="G50" s="5">
        <v>0.54516423168787798</v>
      </c>
      <c r="H50">
        <v>0.115374514833657</v>
      </c>
      <c r="I50" s="5">
        <v>51.722049999999996</v>
      </c>
      <c r="J50" s="5">
        <v>0.50759999999999994</v>
      </c>
      <c r="K50" s="5">
        <v>5.7325499999999998</v>
      </c>
      <c r="L50" s="5">
        <v>1.5042500000000001</v>
      </c>
      <c r="M50" s="5">
        <v>4.2124499999999996</v>
      </c>
      <c r="N50" s="5">
        <v>0.1043</v>
      </c>
      <c r="O50" s="5">
        <v>15.640450000000001</v>
      </c>
      <c r="P50" s="5">
        <v>19.071649999999998</v>
      </c>
      <c r="Q50" s="5">
        <v>1.2142499999999998</v>
      </c>
      <c r="R50" s="5">
        <v>99.709549999999993</v>
      </c>
      <c r="S50" s="5">
        <v>230.34133069443655</v>
      </c>
      <c r="T50" s="5">
        <v>116.35971977090503</v>
      </c>
      <c r="U50" s="5">
        <v>10.820851092120609</v>
      </c>
      <c r="V50" s="5">
        <v>14.120788587074074</v>
      </c>
      <c r="W50" s="5">
        <v>1.1623551026645933</v>
      </c>
      <c r="X50" s="5">
        <v>7.0999999999999994E-2</v>
      </c>
      <c r="Y50" s="5">
        <v>4.9844463954988898</v>
      </c>
      <c r="Z50" s="5">
        <v>8.6533641906560135</v>
      </c>
      <c r="AA50" s="5">
        <v>1.3278330347687888</v>
      </c>
      <c r="AB50" s="5">
        <v>5.2964080714434569</v>
      </c>
      <c r="AC50" s="5">
        <v>1.2425833538704136</v>
      </c>
      <c r="AD50" s="5">
        <v>0.54526027413318834</v>
      </c>
      <c r="AE50" s="5">
        <v>1.7041667158397971</v>
      </c>
      <c r="AF50" s="5">
        <v>0.28218422747874883</v>
      </c>
      <c r="AG50" s="5">
        <v>2.0160296910335389</v>
      </c>
      <c r="AH50" s="5">
        <v>0.39213576372543918</v>
      </c>
      <c r="AI50" s="5">
        <v>1.3000946890725684</v>
      </c>
      <c r="AJ50" s="5">
        <v>0.24549972792930166</v>
      </c>
      <c r="AK50" s="5">
        <v>1.2969672974888524</v>
      </c>
      <c r="AL50" s="5">
        <v>0.23655317613853874</v>
      </c>
      <c r="AM50" s="5">
        <v>0.33128837415413465</v>
      </c>
    </row>
    <row r="51" spans="1:39" x14ac:dyDescent="0.25">
      <c r="A51" t="s">
        <v>177</v>
      </c>
      <c r="B51" t="s">
        <v>179</v>
      </c>
      <c r="C51" t="s">
        <v>391</v>
      </c>
      <c r="D51" t="s">
        <v>239</v>
      </c>
      <c r="E51" s="15">
        <v>95.410072840787478</v>
      </c>
      <c r="F51" s="15">
        <v>151.69567564135693</v>
      </c>
      <c r="G51" s="5">
        <v>0.61994566930402795</v>
      </c>
      <c r="H51">
        <v>0.121121660860007</v>
      </c>
      <c r="I51" s="5">
        <v>51.116900000000001</v>
      </c>
      <c r="J51" s="5">
        <v>0.44950000000000001</v>
      </c>
      <c r="K51" s="5">
        <v>5.9072500000000003</v>
      </c>
      <c r="L51" s="5">
        <v>1.486</v>
      </c>
      <c r="M51" s="5">
        <v>3.9897999999999998</v>
      </c>
      <c r="N51" s="5">
        <v>0.10455</v>
      </c>
      <c r="O51" s="5">
        <v>15.3012</v>
      </c>
      <c r="P51" s="5">
        <v>19.331299999999999</v>
      </c>
      <c r="Q51" s="5">
        <v>1.2093500000000001</v>
      </c>
      <c r="R51" s="5">
        <v>98.895849999999996</v>
      </c>
      <c r="S51" s="5">
        <v>206.29896957818221</v>
      </c>
      <c r="T51" s="5">
        <v>101.15066060657902</v>
      </c>
      <c r="U51" s="5">
        <v>9.3131369448830892</v>
      </c>
      <c r="V51" s="5">
        <v>10.003255662822175</v>
      </c>
      <c r="W51" s="5">
        <v>0.91863548436395281</v>
      </c>
      <c r="X51" s="5">
        <v>0.11</v>
      </c>
      <c r="Y51" s="5">
        <v>4.0722601270415764</v>
      </c>
      <c r="Z51" s="5">
        <v>7.2443067281480875</v>
      </c>
      <c r="AA51" s="5">
        <v>0.97185647099223615</v>
      </c>
      <c r="AB51" s="5">
        <v>4.647651259479499</v>
      </c>
      <c r="AC51" s="5">
        <v>1.2307492266906954</v>
      </c>
      <c r="AD51" s="5">
        <v>0.46956015559155856</v>
      </c>
      <c r="AE51" s="5">
        <v>1.4049618726007487</v>
      </c>
      <c r="AF51" s="5">
        <v>0.20851666366792504</v>
      </c>
      <c r="AG51" s="5">
        <v>1.5694408354248435</v>
      </c>
      <c r="AH51" s="5">
        <v>0.36040956924927092</v>
      </c>
      <c r="AI51" s="5">
        <v>0.91925887106141191</v>
      </c>
      <c r="AJ51" s="5">
        <v>0.14486008790859414</v>
      </c>
      <c r="AK51" s="5">
        <v>1.2249135587394715</v>
      </c>
      <c r="AL51" s="5">
        <v>0.19839943805167767</v>
      </c>
      <c r="AM51" s="5">
        <v>0.21605763531791389</v>
      </c>
    </row>
    <row r="52" spans="1:39" x14ac:dyDescent="0.25">
      <c r="A52" t="s">
        <v>177</v>
      </c>
      <c r="B52" t="s">
        <v>180</v>
      </c>
      <c r="C52" t="s">
        <v>391</v>
      </c>
      <c r="D52" t="s">
        <v>239</v>
      </c>
      <c r="E52" s="15">
        <v>29.431945201656795</v>
      </c>
      <c r="F52" s="15">
        <v>147.14362521613154</v>
      </c>
      <c r="G52" s="5">
        <v>0.17447455247694099</v>
      </c>
      <c r="H52">
        <v>0.132539898230808</v>
      </c>
      <c r="I52" s="5">
        <v>51.1663</v>
      </c>
      <c r="J52" s="5">
        <v>0.69</v>
      </c>
      <c r="K52" s="5">
        <v>6.4646999999999997</v>
      </c>
      <c r="L52" s="5">
        <v>1.1889000000000001</v>
      </c>
      <c r="M52" s="5">
        <v>4.2549999999999999</v>
      </c>
      <c r="N52" s="5">
        <v>0.1079</v>
      </c>
      <c r="O52" s="5">
        <v>15.343</v>
      </c>
      <c r="P52" s="5">
        <v>19.02</v>
      </c>
      <c r="Q52" s="5">
        <v>1.3224</v>
      </c>
      <c r="R52" s="5">
        <v>99.558199999999985</v>
      </c>
      <c r="S52" s="5">
        <v>192.33888893003456</v>
      </c>
      <c r="T52" s="5">
        <v>114.48463028489223</v>
      </c>
      <c r="U52" s="5">
        <v>14.369983509511584</v>
      </c>
      <c r="V52" s="5">
        <v>19.907591615752416</v>
      </c>
      <c r="W52" s="5">
        <v>1.4435700468576402</v>
      </c>
      <c r="X52" s="5">
        <v>7.1999999999999995E-2</v>
      </c>
      <c r="Y52" s="5">
        <v>5.4948363314214337</v>
      </c>
      <c r="Z52" s="5">
        <v>9.2822655439787596</v>
      </c>
      <c r="AA52" s="5">
        <v>1.466380731465913</v>
      </c>
      <c r="AB52" s="5">
        <v>7.0299713558717363</v>
      </c>
      <c r="AC52" s="5">
        <v>1.9999674933723801</v>
      </c>
      <c r="AD52" s="5">
        <v>0.63193142434751803</v>
      </c>
      <c r="AE52" s="5">
        <v>2.3936387459123867</v>
      </c>
      <c r="AF52" s="5">
        <v>0.37957524404221082</v>
      </c>
      <c r="AG52" s="5">
        <v>2.9474864470173889</v>
      </c>
      <c r="AH52" s="5">
        <v>0.53046197164153253</v>
      </c>
      <c r="AI52" s="5">
        <v>1.6546659679105415</v>
      </c>
      <c r="AJ52" s="5">
        <v>0.24854941399053523</v>
      </c>
      <c r="AK52" s="5">
        <v>1.5275392614868708</v>
      </c>
      <c r="AL52" s="5">
        <v>0.25639311994370656</v>
      </c>
      <c r="AM52" s="5">
        <v>0.57615369418110374</v>
      </c>
    </row>
    <row r="53" spans="1:39" x14ac:dyDescent="0.25">
      <c r="A53" t="s">
        <v>177</v>
      </c>
      <c r="B53" t="s">
        <v>181</v>
      </c>
      <c r="C53" t="s">
        <v>391</v>
      </c>
      <c r="D53" t="s">
        <v>239</v>
      </c>
      <c r="E53" s="15">
        <v>65.599337014289844</v>
      </c>
      <c r="F53" s="15">
        <v>147.78295992374314</v>
      </c>
      <c r="G53" s="5">
        <v>0.42162689591987601</v>
      </c>
      <c r="H53">
        <v>0.12062089155637901</v>
      </c>
      <c r="I53" s="5">
        <v>51.462899999999998</v>
      </c>
      <c r="J53" s="5">
        <v>0.59304999999999997</v>
      </c>
      <c r="K53" s="5">
        <v>5.9863499999999998</v>
      </c>
      <c r="L53" s="5">
        <v>1.4171499999999999</v>
      </c>
      <c r="M53" s="5">
        <v>4.1600999999999999</v>
      </c>
      <c r="N53" s="5">
        <v>0.1449</v>
      </c>
      <c r="O53" s="5">
        <v>15.374750000000001</v>
      </c>
      <c r="P53" s="5">
        <v>19.095400000000001</v>
      </c>
      <c r="Q53" s="5">
        <v>1.27275</v>
      </c>
      <c r="R53" s="5">
        <v>99.507350000000002</v>
      </c>
      <c r="S53" s="5">
        <v>206.29896957818221</v>
      </c>
      <c r="T53" s="5">
        <v>121.35995840027246</v>
      </c>
      <c r="U53" s="5">
        <v>14.623492967896654</v>
      </c>
      <c r="V53" s="5">
        <v>18.794744879468116</v>
      </c>
      <c r="W53" s="5">
        <v>1.3217102377073198</v>
      </c>
      <c r="X53" s="5">
        <v>7.8E-2</v>
      </c>
      <c r="Y53" s="5">
        <v>5.9183513846337572</v>
      </c>
      <c r="Z53" s="5">
        <v>9.8315591310581194</v>
      </c>
      <c r="AA53" s="5">
        <v>1.4866066725895808</v>
      </c>
      <c r="AB53" s="5">
        <v>6.9342531377131191</v>
      </c>
      <c r="AC53" s="5">
        <v>2.2011476554275902</v>
      </c>
      <c r="AD53" s="5">
        <v>0.57159075014766825</v>
      </c>
      <c r="AE53" s="5">
        <v>2.23753187117897</v>
      </c>
      <c r="AF53" s="5">
        <v>0.39705568291257576</v>
      </c>
      <c r="AG53" s="5">
        <v>2.4498588650534141</v>
      </c>
      <c r="AH53" s="5">
        <v>0.44670481822444846</v>
      </c>
      <c r="AI53" s="5">
        <v>1.6809305070837246</v>
      </c>
      <c r="AJ53" s="5">
        <v>0.30039407703150578</v>
      </c>
      <c r="AK53" s="5">
        <v>2.0030939372327827</v>
      </c>
      <c r="AL53" s="5">
        <v>0.21671323233337098</v>
      </c>
      <c r="AM53" s="5">
        <v>0.26057860259554466</v>
      </c>
    </row>
    <row r="54" spans="1:39" x14ac:dyDescent="0.25">
      <c r="A54" t="s">
        <v>177</v>
      </c>
      <c r="B54" t="s">
        <v>182</v>
      </c>
      <c r="C54" t="s">
        <v>391</v>
      </c>
      <c r="D54" t="s">
        <v>239</v>
      </c>
      <c r="E54" s="15">
        <v>62.738673188683165</v>
      </c>
      <c r="F54" s="15">
        <v>143.40699304596308</v>
      </c>
      <c r="G54" s="5">
        <v>0.370995919381779</v>
      </c>
      <c r="H54">
        <v>0.13443956259266401</v>
      </c>
      <c r="I54" s="5">
        <v>50.39085</v>
      </c>
      <c r="J54" s="5">
        <v>0.66639999999999999</v>
      </c>
      <c r="K54" s="5">
        <v>6.3508500000000003</v>
      </c>
      <c r="L54" s="5">
        <v>1.2353000000000001</v>
      </c>
      <c r="M54" s="5">
        <v>4.0940500000000002</v>
      </c>
      <c r="N54" s="5">
        <v>0.1328</v>
      </c>
      <c r="O54" s="5">
        <v>15.05</v>
      </c>
      <c r="P54" s="5">
        <v>18.99945</v>
      </c>
      <c r="Q54" s="5">
        <v>1.3001</v>
      </c>
      <c r="R54" s="5">
        <v>98.219800000000006</v>
      </c>
      <c r="S54" s="5">
        <v>210.79721778702984</v>
      </c>
      <c r="T54" s="5">
        <v>122.08915986705523</v>
      </c>
      <c r="U54" s="5">
        <v>13.649482943575071</v>
      </c>
      <c r="V54" s="5">
        <v>17.484058723399947</v>
      </c>
      <c r="W54" s="5">
        <v>1.5841775189541636</v>
      </c>
      <c r="X54" s="5">
        <v>0.14399999999999999</v>
      </c>
      <c r="Y54" s="5">
        <v>5.7663203398908713</v>
      </c>
      <c r="Z54" s="5">
        <v>9.6245789388253176</v>
      </c>
      <c r="AA54" s="5">
        <v>1.4057029080949095</v>
      </c>
      <c r="AB54" s="5">
        <v>6.8491702771276834</v>
      </c>
      <c r="AC54" s="5">
        <v>1.7632849497780156</v>
      </c>
      <c r="AD54" s="5">
        <v>0.51892979811870843</v>
      </c>
      <c r="AE54" s="5">
        <v>2.1594784338122617</v>
      </c>
      <c r="AF54" s="5">
        <v>0.33337694131338913</v>
      </c>
      <c r="AG54" s="5">
        <v>2.3095023675763957</v>
      </c>
      <c r="AH54" s="5">
        <v>0.52919292386248584</v>
      </c>
      <c r="AI54" s="5">
        <v>1.536475541631217</v>
      </c>
      <c r="AJ54" s="5">
        <v>0.22720161156190027</v>
      </c>
      <c r="AK54" s="5">
        <v>1.7292897299851364</v>
      </c>
      <c r="AL54" s="5">
        <v>0.23655317613853874</v>
      </c>
      <c r="AM54" s="5">
        <v>0.23700867874268131</v>
      </c>
    </row>
    <row r="55" spans="1:39" x14ac:dyDescent="0.25">
      <c r="A55" t="s">
        <v>177</v>
      </c>
      <c r="B55" t="s">
        <v>183</v>
      </c>
      <c r="C55" t="s">
        <v>391</v>
      </c>
      <c r="D55" t="s">
        <v>239</v>
      </c>
      <c r="E55" s="15">
        <v>66.650497976317951</v>
      </c>
      <c r="F55" s="15">
        <v>141.07423940703123</v>
      </c>
      <c r="G55" s="5">
        <v>0.46832136585707002</v>
      </c>
      <c r="H55">
        <v>0.11057538658061999</v>
      </c>
      <c r="I55" s="5">
        <v>51.293700000000001</v>
      </c>
      <c r="J55" s="5">
        <v>0.34470000000000001</v>
      </c>
      <c r="K55" s="5">
        <v>5.4722999999999997</v>
      </c>
      <c r="L55" s="5">
        <v>1.5016</v>
      </c>
      <c r="M55" s="5">
        <v>3.9236</v>
      </c>
      <c r="N55" s="5">
        <v>0.1086</v>
      </c>
      <c r="O55" s="5">
        <v>15.407</v>
      </c>
      <c r="P55" s="5">
        <v>19.535499999999999</v>
      </c>
      <c r="Q55" s="5">
        <v>1.0858000000000001</v>
      </c>
      <c r="R55" s="5">
        <v>98.672799999999995</v>
      </c>
      <c r="S55" s="5">
        <v>212.50344986624788</v>
      </c>
      <c r="T55" s="5">
        <v>65.732303648559594</v>
      </c>
      <c r="U55" s="5">
        <v>6.2176530319706584</v>
      </c>
      <c r="V55" s="5">
        <v>5.5271387902120059</v>
      </c>
      <c r="W55" s="5">
        <v>0.79677567521363257</v>
      </c>
      <c r="X55" s="5">
        <v>0.105</v>
      </c>
      <c r="Y55" s="5">
        <v>2.6171058416453867</v>
      </c>
      <c r="Z55" s="5">
        <v>4.6013288888676867</v>
      </c>
      <c r="AA55" s="5">
        <v>0.49149036930512674</v>
      </c>
      <c r="AB55" s="5">
        <v>2.3610493812458784</v>
      </c>
      <c r="AC55" s="5">
        <v>0.55620397744675654</v>
      </c>
      <c r="AD55" s="5">
        <v>0.24904241897028925</v>
      </c>
      <c r="AE55" s="5">
        <v>0.94965015462828373</v>
      </c>
      <c r="AF55" s="5">
        <v>0.15732394983328474</v>
      </c>
      <c r="AG55" s="5">
        <v>1.3652859300037259</v>
      </c>
      <c r="AH55" s="5">
        <v>0.22208336133317752</v>
      </c>
      <c r="AI55" s="5">
        <v>0.66317961412287574</v>
      </c>
      <c r="AJ55" s="5">
        <v>8.0816680622689374E-2</v>
      </c>
      <c r="AK55" s="5">
        <v>0.61966215324467389</v>
      </c>
      <c r="AL55" s="5">
        <v>9.3095120931941069E-2</v>
      </c>
      <c r="AM55" s="5">
        <v>0.1558233854717076</v>
      </c>
    </row>
    <row r="56" spans="1:39" x14ac:dyDescent="0.25">
      <c r="E56" s="15"/>
      <c r="F56" s="15"/>
      <c r="G56" s="13"/>
      <c r="H56" t="s">
        <v>332</v>
      </c>
      <c r="I56" s="5"/>
      <c r="S56" s="5"/>
      <c r="T56" s="5"/>
      <c r="U56" s="5"/>
      <c r="V56" s="5"/>
      <c r="W56" s="5"/>
      <c r="X56" s="5"/>
      <c r="Y56" s="5"/>
      <c r="Z56" s="5"/>
      <c r="AA56" s="5"/>
      <c r="AB56" s="5"/>
      <c r="AC56" s="5"/>
      <c r="AD56" s="5"/>
      <c r="AE56" s="5"/>
      <c r="AF56" s="5"/>
      <c r="AG56" s="5"/>
      <c r="AH56" s="5"/>
      <c r="AI56" s="5"/>
      <c r="AJ56" s="5"/>
      <c r="AK56" s="5"/>
      <c r="AL56" s="5"/>
      <c r="AM56" s="5"/>
    </row>
    <row r="57" spans="1:39" x14ac:dyDescent="0.25">
      <c r="A57" t="s">
        <v>184</v>
      </c>
      <c r="B57" t="s">
        <v>185</v>
      </c>
      <c r="C57" t="s">
        <v>391</v>
      </c>
      <c r="D57" t="s">
        <v>239</v>
      </c>
      <c r="E57" s="15">
        <v>97.860900259730144</v>
      </c>
      <c r="F57" s="15">
        <v>160.07813907465535</v>
      </c>
      <c r="G57" s="5">
        <v>0.61120973639462195</v>
      </c>
      <c r="H57">
        <v>0.12720627836662399</v>
      </c>
      <c r="I57" s="5">
        <v>51.447050000000004</v>
      </c>
      <c r="J57" s="5">
        <v>0.55630000000000002</v>
      </c>
      <c r="K57" s="5">
        <v>6.2569499999999998</v>
      </c>
      <c r="L57" s="5">
        <v>1.36435</v>
      </c>
      <c r="M57" s="5">
        <v>3.9287999999999998</v>
      </c>
      <c r="N57" s="5">
        <v>0.15444999999999998</v>
      </c>
      <c r="O57" s="5">
        <v>15.35135</v>
      </c>
      <c r="P57" s="5">
        <v>19.51925</v>
      </c>
      <c r="Q57" s="5">
        <v>1.2359</v>
      </c>
      <c r="R57" s="5">
        <v>99.814400000000006</v>
      </c>
      <c r="S57" s="5">
        <v>246.62809145060885</v>
      </c>
      <c r="T57" s="5">
        <v>113.33874226566219</v>
      </c>
      <c r="U57" s="5">
        <v>10.794165885974813</v>
      </c>
      <c r="V57" s="5">
        <v>15.827153582709995</v>
      </c>
      <c r="W57" s="5">
        <v>1.0217476305680702</v>
      </c>
      <c r="X57" s="5">
        <v>5.3999999999999999E-2</v>
      </c>
      <c r="Y57" s="5">
        <v>5.1038993592254425</v>
      </c>
      <c r="Z57" s="5">
        <v>9.9430100037988591</v>
      </c>
      <c r="AA57" s="5">
        <v>1.3692962140723079</v>
      </c>
      <c r="AB57" s="5">
        <v>5.4027616471752529</v>
      </c>
      <c r="AC57" s="5">
        <v>1.3964270072067506</v>
      </c>
      <c r="AD57" s="5">
        <v>0.50795876644600846</v>
      </c>
      <c r="AE57" s="5">
        <v>1.4049618726007487</v>
      </c>
      <c r="AF57" s="5">
        <v>0.29092444691393132</v>
      </c>
      <c r="AG57" s="5">
        <v>1.8629135119677005</v>
      </c>
      <c r="AH57" s="5">
        <v>0.38198338149306532</v>
      </c>
      <c r="AI57" s="5">
        <v>1.0899783756871027</v>
      </c>
      <c r="AJ57" s="5">
        <v>0.20890349519449894</v>
      </c>
      <c r="AK57" s="5">
        <v>1.3546102884883566</v>
      </c>
      <c r="AL57" s="5">
        <v>0.17550719519956101</v>
      </c>
      <c r="AM57" s="5">
        <v>0.32736005351199077</v>
      </c>
    </row>
    <row r="58" spans="1:39" x14ac:dyDescent="0.25">
      <c r="A58" t="s">
        <v>184</v>
      </c>
      <c r="B58" t="s">
        <v>186</v>
      </c>
      <c r="C58" t="s">
        <v>391</v>
      </c>
      <c r="D58" t="s">
        <v>239</v>
      </c>
      <c r="E58" s="15">
        <v>71.51853138198048</v>
      </c>
      <c r="F58" s="15">
        <v>144.20416515164362</v>
      </c>
      <c r="G58" s="5">
        <v>0.43899412214189398</v>
      </c>
      <c r="H58">
        <v>0.12928949002013099</v>
      </c>
      <c r="I58" s="5">
        <v>51.208200000000005</v>
      </c>
      <c r="J58" s="5">
        <v>0.51500000000000001</v>
      </c>
      <c r="K58" s="5">
        <v>6.3314000000000004</v>
      </c>
      <c r="L58" s="5">
        <v>1.4034500000000001</v>
      </c>
      <c r="M58" s="5">
        <v>4.0330500000000002</v>
      </c>
      <c r="N58" s="5">
        <v>0.13014999999999999</v>
      </c>
      <c r="O58" s="5">
        <v>15.304500000000001</v>
      </c>
      <c r="P58" s="5">
        <v>19.352599999999999</v>
      </c>
      <c r="Q58" s="5">
        <v>1.1958</v>
      </c>
      <c r="R58" s="5">
        <v>99.474150000000009</v>
      </c>
      <c r="S58" s="5">
        <v>261.36373213476475</v>
      </c>
      <c r="T58" s="5">
        <v>106.46341415028195</v>
      </c>
      <c r="U58" s="5">
        <v>8.8995162496232378</v>
      </c>
      <c r="V58" s="5">
        <v>8.4205403045511762</v>
      </c>
      <c r="W58" s="5">
        <v>1.0686167879335777</v>
      </c>
      <c r="X58" s="5">
        <v>0.16300000000000001</v>
      </c>
      <c r="Y58" s="5">
        <v>4.4197596578824578</v>
      </c>
      <c r="Z58" s="5">
        <v>8.5259917646665961</v>
      </c>
      <c r="AA58" s="5">
        <v>0.98500333272262031</v>
      </c>
      <c r="AB58" s="5">
        <v>4.0627065929546191</v>
      </c>
      <c r="AC58" s="5">
        <v>0.93489604719773989</v>
      </c>
      <c r="AD58" s="5">
        <v>0.46846305242428854</v>
      </c>
      <c r="AE58" s="5">
        <v>1.391952966372964</v>
      </c>
      <c r="AF58" s="5">
        <v>0.21351107477374359</v>
      </c>
      <c r="AG58" s="5">
        <v>1.7991151040236011</v>
      </c>
      <c r="AH58" s="5">
        <v>0.30203337141312142</v>
      </c>
      <c r="AI58" s="5">
        <v>1.1293751844468776</v>
      </c>
      <c r="AJ58" s="5">
        <v>0.15400914609229482</v>
      </c>
      <c r="AK58" s="5">
        <v>1.2249135587394715</v>
      </c>
      <c r="AL58" s="5">
        <v>0.11140891521363437</v>
      </c>
      <c r="AM58" s="5">
        <v>0.33390725458223058</v>
      </c>
    </row>
    <row r="59" spans="1:39" x14ac:dyDescent="0.25">
      <c r="A59" t="s">
        <v>184</v>
      </c>
      <c r="B59" t="s">
        <v>187</v>
      </c>
      <c r="C59" t="s">
        <v>391</v>
      </c>
      <c r="D59" t="s">
        <v>239</v>
      </c>
      <c r="E59" s="15">
        <v>83.304295357571021</v>
      </c>
      <c r="F59" s="15">
        <v>158.99238927268144</v>
      </c>
      <c r="G59" s="5">
        <v>0.53107344064357498</v>
      </c>
      <c r="H59">
        <v>0.124083209488129</v>
      </c>
      <c r="I59" s="5">
        <v>51.542050000000003</v>
      </c>
      <c r="J59" s="5">
        <v>0.51354999999999995</v>
      </c>
      <c r="K59" s="5">
        <v>6.2374000000000001</v>
      </c>
      <c r="L59" s="5">
        <v>1.3696999999999999</v>
      </c>
      <c r="M59" s="5">
        <v>3.9832999999999998</v>
      </c>
      <c r="N59" s="5">
        <v>0.10250000000000001</v>
      </c>
      <c r="O59" s="5">
        <v>15.321950000000001</v>
      </c>
      <c r="P59" s="5">
        <v>19.52805</v>
      </c>
      <c r="Q59" s="5">
        <v>1.1996</v>
      </c>
      <c r="R59" s="5">
        <v>99.798100000000005</v>
      </c>
      <c r="S59" s="5">
        <v>252.83257173867449</v>
      </c>
      <c r="T59" s="5">
        <v>120.94327184782519</v>
      </c>
      <c r="U59" s="5">
        <v>12.155111399410448</v>
      </c>
      <c r="V59" s="5">
        <v>14.058963768391612</v>
      </c>
      <c r="W59" s="5">
        <v>1.2748410803418122</v>
      </c>
      <c r="X59" s="5">
        <v>0.13900000000000001</v>
      </c>
      <c r="Y59" s="5">
        <v>5.2016336022744403</v>
      </c>
      <c r="Z59" s="5">
        <v>10.030578546666582</v>
      </c>
      <c r="AA59" s="5">
        <v>1.2641213202292354</v>
      </c>
      <c r="AB59" s="5">
        <v>5.7111870167974619</v>
      </c>
      <c r="AC59" s="5">
        <v>1.4437635159256235</v>
      </c>
      <c r="AD59" s="5">
        <v>0.5397747582968383</v>
      </c>
      <c r="AE59" s="5">
        <v>1.509033122423026</v>
      </c>
      <c r="AF59" s="5">
        <v>0.32963113298402519</v>
      </c>
      <c r="AG59" s="5">
        <v>2.0670684173888185</v>
      </c>
      <c r="AH59" s="5">
        <v>0.39594290706257934</v>
      </c>
      <c r="AI59" s="5">
        <v>1.2738301498993849</v>
      </c>
      <c r="AJ59" s="5">
        <v>0.19060537882709755</v>
      </c>
      <c r="AK59" s="5">
        <v>1.4122532794878615</v>
      </c>
      <c r="AL59" s="5">
        <v>0.13582730758922548</v>
      </c>
      <c r="AM59" s="5">
        <v>0.36795270014747766</v>
      </c>
    </row>
    <row r="60" spans="1:39" x14ac:dyDescent="0.25">
      <c r="A60" t="s">
        <v>184</v>
      </c>
      <c r="B60" t="s">
        <v>188</v>
      </c>
      <c r="C60" t="s">
        <v>391</v>
      </c>
      <c r="D60" t="s">
        <v>239</v>
      </c>
      <c r="E60" s="15">
        <v>62.364081795783669</v>
      </c>
      <c r="F60" s="15">
        <v>157.81713819525939</v>
      </c>
      <c r="G60" s="5">
        <v>0.39467977543680199</v>
      </c>
      <c r="H60">
        <v>0.12593859517674799</v>
      </c>
      <c r="I60" s="5">
        <v>51.104349999999997</v>
      </c>
      <c r="J60" s="5">
        <v>0.51785000000000003</v>
      </c>
      <c r="K60" s="5">
        <v>6.1213999999999995</v>
      </c>
      <c r="L60" s="5">
        <v>1.2818499999999999</v>
      </c>
      <c r="M60" s="5">
        <v>4.0556000000000001</v>
      </c>
      <c r="N60" s="5">
        <v>0.11929999999999999</v>
      </c>
      <c r="O60" s="5">
        <v>15.26745</v>
      </c>
      <c r="P60" s="5">
        <v>19.50215</v>
      </c>
      <c r="Q60" s="5">
        <v>1.1731500000000001</v>
      </c>
      <c r="R60" s="5">
        <v>99.143100000000004</v>
      </c>
      <c r="S60" s="5">
        <v>237.3213710185104</v>
      </c>
      <c r="T60" s="5">
        <v>102.50489190203272</v>
      </c>
      <c r="U60" s="5">
        <v>10.247119159985978</v>
      </c>
      <c r="V60" s="5">
        <v>9.941430844139715</v>
      </c>
      <c r="W60" s="5">
        <v>0.88114015847154648</v>
      </c>
      <c r="X60" s="5">
        <v>0.1</v>
      </c>
      <c r="Y60" s="5">
        <v>4.3437441355110149</v>
      </c>
      <c r="Z60" s="5">
        <v>7.9687374009628966</v>
      </c>
      <c r="AA60" s="5">
        <v>1.0679296913296581</v>
      </c>
      <c r="AB60" s="5">
        <v>4.8922644836626299</v>
      </c>
      <c r="AC60" s="5">
        <v>1.0414031918152038</v>
      </c>
      <c r="AD60" s="5">
        <v>0.46626884608974856</v>
      </c>
      <c r="AE60" s="5">
        <v>1.4830153099674568</v>
      </c>
      <c r="AF60" s="5">
        <v>0.2147596775501982</v>
      </c>
      <c r="AG60" s="5">
        <v>1.5311617906583839</v>
      </c>
      <c r="AH60" s="5">
        <v>0.3261452792150093</v>
      </c>
      <c r="AI60" s="5">
        <v>0.90612660147482027</v>
      </c>
      <c r="AJ60" s="5">
        <v>0.16925757639846264</v>
      </c>
      <c r="AK60" s="5">
        <v>0.92228785599207286</v>
      </c>
      <c r="AL60" s="5">
        <v>0.13887960663617435</v>
      </c>
      <c r="AM60" s="5">
        <v>0.28676740687650393</v>
      </c>
    </row>
    <row r="61" spans="1:39" x14ac:dyDescent="0.25">
      <c r="E61" s="15"/>
      <c r="F61" s="15"/>
      <c r="G61" s="13"/>
      <c r="H61" t="s">
        <v>332</v>
      </c>
      <c r="I61" s="5"/>
      <c r="S61" s="5"/>
      <c r="T61" s="5"/>
      <c r="U61" s="5"/>
      <c r="V61" s="5"/>
      <c r="W61" s="5"/>
      <c r="X61" s="5"/>
      <c r="Y61" s="5"/>
      <c r="Z61" s="5"/>
      <c r="AA61" s="5"/>
      <c r="AB61" s="5"/>
      <c r="AC61" s="5"/>
      <c r="AD61" s="5"/>
      <c r="AE61" s="5"/>
      <c r="AF61" s="5"/>
      <c r="AG61" s="5"/>
      <c r="AH61" s="5"/>
      <c r="AI61" s="5"/>
      <c r="AJ61" s="5"/>
      <c r="AK61" s="5"/>
      <c r="AL61" s="5"/>
      <c r="AM61" s="5"/>
    </row>
    <row r="62" spans="1:39" x14ac:dyDescent="0.25">
      <c r="A62" t="s">
        <v>189</v>
      </c>
      <c r="B62" t="s">
        <v>190</v>
      </c>
      <c r="C62" t="s">
        <v>391</v>
      </c>
      <c r="D62" t="s">
        <v>239</v>
      </c>
      <c r="E62" s="15">
        <v>137.82156897221165</v>
      </c>
      <c r="F62" s="15">
        <v>135.64426304012449</v>
      </c>
      <c r="G62" s="5">
        <v>0.61566210141403499</v>
      </c>
      <c r="H62">
        <v>0.147695545970322</v>
      </c>
      <c r="I62" s="5">
        <v>51.096693999999985</v>
      </c>
      <c r="J62" s="5">
        <v>0.64853400000000005</v>
      </c>
      <c r="K62" s="5">
        <v>6.3113660000000005</v>
      </c>
      <c r="L62" s="5">
        <v>0.602688</v>
      </c>
      <c r="M62" s="5">
        <v>5.9436900000000001</v>
      </c>
      <c r="N62" s="5">
        <v>0.15006800000000006</v>
      </c>
      <c r="O62" s="5">
        <v>19.649577999999998</v>
      </c>
      <c r="P62" s="5">
        <v>14.400772000000002</v>
      </c>
      <c r="Q62" s="5">
        <v>0.67117600000000011</v>
      </c>
      <c r="R62" s="5">
        <v>99.47456600000001</v>
      </c>
      <c r="S62" s="5">
        <v>193.89000900205099</v>
      </c>
      <c r="T62" s="5">
        <v>41.981170159064206</v>
      </c>
      <c r="U62" s="5">
        <v>13.756223768158259</v>
      </c>
      <c r="V62" s="5">
        <v>15.542759416770675</v>
      </c>
      <c r="W62" s="5">
        <v>1.7247849910506869</v>
      </c>
      <c r="X62" s="5">
        <v>9.4E-2</v>
      </c>
      <c r="Y62" s="5">
        <v>3.8767916409435803</v>
      </c>
      <c r="Z62" s="5">
        <v>6.2412488734814291</v>
      </c>
      <c r="AA62" s="5">
        <v>0.92331421229543353</v>
      </c>
      <c r="AB62" s="5">
        <v>4.1265187383936963</v>
      </c>
      <c r="AC62" s="5">
        <v>1.6567778051605515</v>
      </c>
      <c r="AD62" s="5">
        <v>0.56500813114404824</v>
      </c>
      <c r="AE62" s="5">
        <v>2.0293893715344145</v>
      </c>
      <c r="AF62" s="5">
        <v>0.36209480517184578</v>
      </c>
      <c r="AG62" s="5">
        <v>2.6157347257080721</v>
      </c>
      <c r="AH62" s="5">
        <v>0.54315244943199981</v>
      </c>
      <c r="AI62" s="5">
        <v>1.4576819241116674</v>
      </c>
      <c r="AJ62" s="5">
        <v>0.26074815823546948</v>
      </c>
      <c r="AK62" s="5">
        <v>1.5851822524863752</v>
      </c>
      <c r="AL62" s="5">
        <v>0.2624977180376043</v>
      </c>
      <c r="AM62" s="5">
        <v>0.53294216711752096</v>
      </c>
    </row>
    <row r="63" spans="1:39" x14ac:dyDescent="0.25">
      <c r="A63" t="s">
        <v>189</v>
      </c>
      <c r="B63" t="s">
        <v>191</v>
      </c>
      <c r="C63" t="s">
        <v>391</v>
      </c>
      <c r="D63" t="s">
        <v>239</v>
      </c>
      <c r="E63" s="15">
        <v>258.47421377108009</v>
      </c>
      <c r="F63" s="15">
        <v>137.07171947011915</v>
      </c>
      <c r="G63" s="5">
        <v>1.4074484399848699</v>
      </c>
      <c r="H63">
        <v>0.15306084503512299</v>
      </c>
      <c r="I63" s="5">
        <v>50.770600000000002</v>
      </c>
      <c r="J63" s="5">
        <v>0.82855000000000001</v>
      </c>
      <c r="K63" s="5">
        <v>7.0507</v>
      </c>
      <c r="L63" s="5">
        <v>0.84230000000000005</v>
      </c>
      <c r="M63" s="5">
        <v>4.33725</v>
      </c>
      <c r="N63" s="5">
        <v>0.1206</v>
      </c>
      <c r="O63" s="5">
        <v>14.938700000000001</v>
      </c>
      <c r="P63" s="5">
        <v>20.325000000000003</v>
      </c>
      <c r="Q63" s="5">
        <v>0.93454999999999999</v>
      </c>
      <c r="R63" s="5">
        <v>100.14824999999999</v>
      </c>
      <c r="S63" s="5">
        <v>190.78776885801818</v>
      </c>
      <c r="T63" s="5">
        <v>47.502266978990775</v>
      </c>
      <c r="U63" s="5">
        <v>15.797642038311714</v>
      </c>
      <c r="V63" s="5">
        <v>26.337372758728353</v>
      </c>
      <c r="W63" s="5">
        <v>2.2122242276519679</v>
      </c>
      <c r="X63" s="5">
        <v>0.08</v>
      </c>
      <c r="Y63" s="5">
        <v>4.5717907026253428</v>
      </c>
      <c r="Z63" s="5">
        <v>8.2075606996930546</v>
      </c>
      <c r="AA63" s="5">
        <v>1.1953531204087648</v>
      </c>
      <c r="AB63" s="5">
        <v>5.6473748713583838</v>
      </c>
      <c r="AC63" s="5">
        <v>2.0946405108101258</v>
      </c>
      <c r="AD63" s="5">
        <v>0.64729086868929797</v>
      </c>
      <c r="AE63" s="5">
        <v>2.5237278081902335</v>
      </c>
      <c r="AF63" s="5">
        <v>0.37832664126575616</v>
      </c>
      <c r="AG63" s="5">
        <v>2.8198896311291906</v>
      </c>
      <c r="AH63" s="5">
        <v>0.54061435387390633</v>
      </c>
      <c r="AI63" s="5">
        <v>1.5758723503909917</v>
      </c>
      <c r="AJ63" s="5">
        <v>0.29886923400088899</v>
      </c>
      <c r="AK63" s="5">
        <v>1.7437004777350125</v>
      </c>
      <c r="AL63" s="5">
        <v>0.24418392375591097</v>
      </c>
      <c r="AM63" s="5">
        <v>0.86423054127165555</v>
      </c>
    </row>
    <row r="64" spans="1:39" x14ac:dyDescent="0.25">
      <c r="A64" t="s">
        <v>189</v>
      </c>
      <c r="B64" t="s">
        <v>192</v>
      </c>
      <c r="C64" t="s">
        <v>391</v>
      </c>
      <c r="D64" t="s">
        <v>239</v>
      </c>
      <c r="E64" s="15">
        <v>62.399986014186183</v>
      </c>
      <c r="F64" s="15">
        <v>127.31782760591042</v>
      </c>
      <c r="G64" s="5">
        <v>0.30572386268392598</v>
      </c>
      <c r="H64">
        <v>0.14978006987851</v>
      </c>
      <c r="I64" s="5">
        <v>51.113900000000001</v>
      </c>
      <c r="J64" s="5">
        <v>0.55395000000000005</v>
      </c>
      <c r="K64" s="5">
        <v>6.8339499999999997</v>
      </c>
      <c r="L64" s="5">
        <v>0.97284999999999999</v>
      </c>
      <c r="M64" s="5">
        <v>5.2236500000000001</v>
      </c>
      <c r="N64" s="5">
        <v>0.126</v>
      </c>
      <c r="O64" s="5">
        <v>17.30105</v>
      </c>
      <c r="P64" s="5">
        <v>17.15305</v>
      </c>
      <c r="Q64" s="5">
        <v>0.83834999999999993</v>
      </c>
      <c r="R64" s="5">
        <v>100.11675</v>
      </c>
      <c r="S64" s="5">
        <v>176.8276882098705</v>
      </c>
      <c r="T64" s="5">
        <v>40.731110501722348</v>
      </c>
      <c r="U64" s="5">
        <v>12.915639774565658</v>
      </c>
      <c r="V64" s="5">
        <v>19.054409117934455</v>
      </c>
      <c r="W64" s="5">
        <v>1.5841775189541636</v>
      </c>
      <c r="X64" s="5">
        <v>0.06</v>
      </c>
      <c r="Y64" s="5">
        <v>3.9636665236538011</v>
      </c>
      <c r="Z64" s="5">
        <v>7.3239144943914729</v>
      </c>
      <c r="AA64" s="5">
        <v>0.97387906510460298</v>
      </c>
      <c r="AB64" s="5">
        <v>4.3498612474304688</v>
      </c>
      <c r="AC64" s="5">
        <v>1.2662516082298503</v>
      </c>
      <c r="AD64" s="5">
        <v>0.46626884608974856</v>
      </c>
      <c r="AE64" s="5">
        <v>1.8212468718898591</v>
      </c>
      <c r="AF64" s="5">
        <v>0.27594121359647561</v>
      </c>
      <c r="AG64" s="5">
        <v>2.1308668253329177</v>
      </c>
      <c r="AH64" s="5">
        <v>0.45558815267777564</v>
      </c>
      <c r="AI64" s="5">
        <v>1.3394914978323431</v>
      </c>
      <c r="AJ64" s="5">
        <v>0.24397488489868491</v>
      </c>
      <c r="AK64" s="5">
        <v>1.2393243064893478</v>
      </c>
      <c r="AL64" s="5">
        <v>0.22434397995074321</v>
      </c>
      <c r="AM64" s="5">
        <v>0.47794567812750649</v>
      </c>
    </row>
    <row r="65" spans="1:39" x14ac:dyDescent="0.25">
      <c r="A65" t="s">
        <v>189</v>
      </c>
      <c r="B65" t="s">
        <v>193</v>
      </c>
      <c r="C65" t="s">
        <v>391</v>
      </c>
      <c r="D65" t="s">
        <v>239</v>
      </c>
      <c r="E65" s="15">
        <v>418.13224067802338</v>
      </c>
      <c r="F65" s="15">
        <v>141.37265289492194</v>
      </c>
      <c r="G65" s="5">
        <v>2.54130161796849</v>
      </c>
      <c r="H65">
        <v>0.12666802102473501</v>
      </c>
      <c r="I65" s="5">
        <v>51.435299999999998</v>
      </c>
      <c r="J65" s="5">
        <v>0.50655000000000006</v>
      </c>
      <c r="K65" s="5">
        <v>6.0835499999999998</v>
      </c>
      <c r="L65" s="5">
        <v>0.78320000000000001</v>
      </c>
      <c r="M65" s="5">
        <v>4.8034499999999998</v>
      </c>
      <c r="N65" s="5">
        <v>0.122</v>
      </c>
      <c r="O65" s="5">
        <v>16.379850000000001</v>
      </c>
      <c r="P65" s="5">
        <v>18.721</v>
      </c>
      <c r="Q65" s="5">
        <v>0.85129999999999995</v>
      </c>
      <c r="R65" s="5">
        <v>99.686199999999999</v>
      </c>
      <c r="S65" s="5">
        <v>199.31892925410841</v>
      </c>
      <c r="T65" s="5">
        <v>34.06412566256575</v>
      </c>
      <c r="U65" s="5">
        <v>11.461296039619731</v>
      </c>
      <c r="V65" s="5">
        <v>11.264481963944379</v>
      </c>
      <c r="W65" s="5">
        <v>1.5935513504272651</v>
      </c>
      <c r="X65" s="5">
        <v>9.2999999999999999E-2</v>
      </c>
      <c r="Y65" s="5">
        <v>2.8342930484209372</v>
      </c>
      <c r="Z65" s="5">
        <v>4.1634861745290666</v>
      </c>
      <c r="AA65" s="5">
        <v>0.60677823371003303</v>
      </c>
      <c r="AB65" s="5">
        <v>3.0098061932098359</v>
      </c>
      <c r="AC65" s="5">
        <v>1.2189150995109772</v>
      </c>
      <c r="AD65" s="5">
        <v>0.35217011669366888</v>
      </c>
      <c r="AE65" s="5">
        <v>1.522042028650811</v>
      </c>
      <c r="AF65" s="5">
        <v>0.23973173307929105</v>
      </c>
      <c r="AG65" s="5">
        <v>1.7991151040236011</v>
      </c>
      <c r="AH65" s="5">
        <v>0.40101909817876624</v>
      </c>
      <c r="AI65" s="5">
        <v>1.050581566927328</v>
      </c>
      <c r="AJ65" s="5">
        <v>0.25159910005176878</v>
      </c>
      <c r="AK65" s="5">
        <v>1.2249135587394715</v>
      </c>
      <c r="AL65" s="5">
        <v>0.21366093328642211</v>
      </c>
      <c r="AM65" s="5">
        <v>0.51068168347870557</v>
      </c>
    </row>
    <row r="66" spans="1:39" x14ac:dyDescent="0.25">
      <c r="A66" t="s">
        <v>189</v>
      </c>
      <c r="B66" t="s">
        <v>194</v>
      </c>
      <c r="C66" t="s">
        <v>391</v>
      </c>
      <c r="D66" t="s">
        <v>239</v>
      </c>
      <c r="E66" s="15">
        <v>296.68569021093623</v>
      </c>
      <c r="F66" s="15">
        <v>121.67497507717752</v>
      </c>
      <c r="G66" s="5">
        <v>1.75476301069782</v>
      </c>
      <c r="H66">
        <v>0.13983308930451199</v>
      </c>
      <c r="I66" s="5">
        <v>50.541600000000003</v>
      </c>
      <c r="J66" s="5">
        <v>0.62884999999999991</v>
      </c>
      <c r="K66" s="5">
        <v>6.4308999999999994</v>
      </c>
      <c r="L66" s="5">
        <v>0.92654999999999998</v>
      </c>
      <c r="M66" s="5">
        <v>4.3504500000000004</v>
      </c>
      <c r="N66" s="5">
        <v>0.14895</v>
      </c>
      <c r="O66" s="5">
        <v>15.026299999999999</v>
      </c>
      <c r="P66" s="5">
        <v>20.005700000000001</v>
      </c>
      <c r="Q66" s="5">
        <v>0.95440000000000003</v>
      </c>
      <c r="R66" s="5">
        <v>99.0137</v>
      </c>
      <c r="S66" s="5">
        <v>176.05212817386229</v>
      </c>
      <c r="T66" s="5">
        <v>45.418834216754334</v>
      </c>
      <c r="U66" s="5">
        <v>15.130511884666793</v>
      </c>
      <c r="V66" s="5">
        <v>28.068467681837255</v>
      </c>
      <c r="W66" s="5">
        <v>1.8372709687279056</v>
      </c>
      <c r="X66" s="5">
        <v>8.4000000000000005E-2</v>
      </c>
      <c r="Y66" s="5">
        <v>4.3437441355110149</v>
      </c>
      <c r="Z66" s="5">
        <v>7.4592476970052282</v>
      </c>
      <c r="AA66" s="5">
        <v>1.284347261352903</v>
      </c>
      <c r="AB66" s="5">
        <v>6.2429548954564442</v>
      </c>
      <c r="AC66" s="5">
        <v>1.8579579672157616</v>
      </c>
      <c r="AD66" s="5">
        <v>0.61986328950754799</v>
      </c>
      <c r="AE66" s="5">
        <v>2.6147901517847263</v>
      </c>
      <c r="AF66" s="5">
        <v>0.39830428568903042</v>
      </c>
      <c r="AG66" s="5">
        <v>2.7050524968298117</v>
      </c>
      <c r="AH66" s="5">
        <v>0.60025959948910268</v>
      </c>
      <c r="AI66" s="5">
        <v>1.7071950462569081</v>
      </c>
      <c r="AJ66" s="5">
        <v>0.2348258267149842</v>
      </c>
      <c r="AK66" s="5">
        <v>1.5419500092367469</v>
      </c>
      <c r="AL66" s="5">
        <v>0.23044857804464097</v>
      </c>
      <c r="AM66" s="5">
        <v>0.81185293270973702</v>
      </c>
    </row>
    <row r="67" spans="1:39" x14ac:dyDescent="0.25">
      <c r="A67" t="s">
        <v>189</v>
      </c>
      <c r="B67" t="s">
        <v>195</v>
      </c>
      <c r="C67" t="s">
        <v>391</v>
      </c>
      <c r="D67" t="s">
        <v>239</v>
      </c>
      <c r="E67" s="15">
        <v>296.17358386348934</v>
      </c>
      <c r="F67" s="15">
        <v>127.89777786923</v>
      </c>
      <c r="G67" s="5">
        <v>1.6149312470239101</v>
      </c>
      <c r="H67">
        <v>0.152499896802783</v>
      </c>
      <c r="I67" s="5">
        <v>50.526899999999998</v>
      </c>
      <c r="J67" s="5">
        <v>0.69040000000000001</v>
      </c>
      <c r="K67" s="5">
        <v>7.0693999999999999</v>
      </c>
      <c r="L67" s="5">
        <v>0.94340000000000002</v>
      </c>
      <c r="M67" s="5">
        <v>4.3925000000000001</v>
      </c>
      <c r="N67" s="5">
        <v>0.12905</v>
      </c>
      <c r="O67" s="5">
        <v>14.79885</v>
      </c>
      <c r="P67" s="5">
        <v>20.163049999999998</v>
      </c>
      <c r="Q67" s="5">
        <v>0.96489999999999998</v>
      </c>
      <c r="R67" s="5">
        <v>99.678449999999998</v>
      </c>
      <c r="S67" s="5">
        <v>207.85008965019864</v>
      </c>
      <c r="T67" s="5">
        <v>47.085580426543487</v>
      </c>
      <c r="U67" s="5">
        <v>14.236557478782602</v>
      </c>
      <c r="V67" s="5">
        <v>20.773139077306869</v>
      </c>
      <c r="W67" s="5">
        <v>1.7060373281044838</v>
      </c>
      <c r="X67" s="5">
        <v>0.02</v>
      </c>
      <c r="Y67" s="5">
        <v>4.4197596578824578</v>
      </c>
      <c r="Z67" s="5">
        <v>8.3030900191851167</v>
      </c>
      <c r="AA67" s="5">
        <v>1.1427656734872287</v>
      </c>
      <c r="AB67" s="5">
        <v>5.2645019987239179</v>
      </c>
      <c r="AC67" s="5">
        <v>1.8224555856766067</v>
      </c>
      <c r="AD67" s="5">
        <v>0.58365888498763818</v>
      </c>
      <c r="AE67" s="5">
        <v>1.7822201532065054</v>
      </c>
      <c r="AF67" s="5">
        <v>0.36209480517184578</v>
      </c>
      <c r="AG67" s="5">
        <v>2.7688509047739109</v>
      </c>
      <c r="AH67" s="5">
        <v>0.52538578052534568</v>
      </c>
      <c r="AI67" s="5">
        <v>1.7859886637764575</v>
      </c>
      <c r="AJ67" s="5">
        <v>0.26989721641917014</v>
      </c>
      <c r="AK67" s="5">
        <v>1.7292897299851364</v>
      </c>
      <c r="AL67" s="5">
        <v>0.18161179329345878</v>
      </c>
      <c r="AM67" s="5">
        <v>0.54603656925800048</v>
      </c>
    </row>
    <row r="68" spans="1:39" x14ac:dyDescent="0.25">
      <c r="A68" t="s">
        <v>189</v>
      </c>
      <c r="B68" t="s">
        <v>196</v>
      </c>
      <c r="C68" t="s">
        <v>391</v>
      </c>
      <c r="D68" t="s">
        <v>239</v>
      </c>
      <c r="E68" s="15">
        <v>311.81414403508489</v>
      </c>
      <c r="F68" s="15">
        <v>128.37283782158485</v>
      </c>
      <c r="G68" s="5">
        <v>1.7761167856448501</v>
      </c>
      <c r="H68">
        <v>0.142455408812493</v>
      </c>
      <c r="I68" s="5">
        <v>50.857399999999998</v>
      </c>
      <c r="J68" s="5">
        <v>0.61434999999999995</v>
      </c>
      <c r="K68" s="5">
        <v>6.7171000000000003</v>
      </c>
      <c r="L68" s="5">
        <v>0.87705</v>
      </c>
      <c r="M68" s="5">
        <v>4.4859499999999999</v>
      </c>
      <c r="N68" s="5">
        <v>0.12990000000000002</v>
      </c>
      <c r="O68" s="5">
        <v>15.39185</v>
      </c>
      <c r="P68" s="5">
        <v>19.632899999999999</v>
      </c>
      <c r="Q68" s="5">
        <v>0.90329999999999999</v>
      </c>
      <c r="R68" s="5">
        <v>99.609799999999993</v>
      </c>
      <c r="S68" s="5">
        <v>231.89245076645295</v>
      </c>
      <c r="T68" s="5">
        <v>38.230991187038626</v>
      </c>
      <c r="U68" s="5">
        <v>12.141768796337551</v>
      </c>
      <c r="V68" s="5">
        <v>11.808540368350036</v>
      </c>
      <c r="W68" s="5">
        <v>1.6966634966313823</v>
      </c>
      <c r="X68" s="5">
        <v>5.5E-2</v>
      </c>
      <c r="Y68" s="5">
        <v>3.0080428138413775</v>
      </c>
      <c r="Z68" s="5">
        <v>4.9038384005925515</v>
      </c>
      <c r="AA68" s="5">
        <v>0.67554643353050337</v>
      </c>
      <c r="AB68" s="5">
        <v>2.9885354780634765</v>
      </c>
      <c r="AC68" s="5">
        <v>1.2425833538704136</v>
      </c>
      <c r="AD68" s="5">
        <v>0.39715134655173878</v>
      </c>
      <c r="AE68" s="5">
        <v>2.0684160902177688</v>
      </c>
      <c r="AF68" s="5">
        <v>0.29966466634911376</v>
      </c>
      <c r="AG68" s="5">
        <v>2.3733007755204953</v>
      </c>
      <c r="AH68" s="5">
        <v>0.40863338485304668</v>
      </c>
      <c r="AI68" s="5">
        <v>1.1162429148602859</v>
      </c>
      <c r="AJ68" s="5">
        <v>0.18145632064339687</v>
      </c>
      <c r="AK68" s="5">
        <v>1.2105028109895954</v>
      </c>
      <c r="AL68" s="5">
        <v>0.17550719519956101</v>
      </c>
      <c r="AM68" s="5">
        <v>0.45830407491678704</v>
      </c>
    </row>
    <row r="69" spans="1:39" x14ac:dyDescent="0.25">
      <c r="E69" s="15"/>
      <c r="F69" s="15"/>
      <c r="G69" s="13"/>
      <c r="H69" t="s">
        <v>332</v>
      </c>
      <c r="I69" s="5"/>
      <c r="S69" s="5"/>
      <c r="T69" s="5"/>
      <c r="U69" s="5"/>
      <c r="V69" s="5"/>
      <c r="W69" s="5"/>
      <c r="X69" s="5"/>
      <c r="Y69" s="5"/>
      <c r="Z69" s="5"/>
      <c r="AA69" s="5"/>
      <c r="AB69" s="5"/>
      <c r="AC69" s="5"/>
      <c r="AD69" s="5"/>
      <c r="AE69" s="5"/>
      <c r="AF69" s="5"/>
      <c r="AG69" s="5"/>
      <c r="AH69" s="5"/>
      <c r="AI69" s="5"/>
      <c r="AJ69" s="5"/>
      <c r="AK69" s="5"/>
      <c r="AL69" s="5"/>
      <c r="AM69" s="5"/>
    </row>
    <row r="70" spans="1:39" x14ac:dyDescent="0.25">
      <c r="A70" t="s">
        <v>197</v>
      </c>
      <c r="B70" t="s">
        <v>198</v>
      </c>
      <c r="C70" t="s">
        <v>392</v>
      </c>
      <c r="D70" t="s">
        <v>239</v>
      </c>
      <c r="E70" s="15">
        <v>230.94282210955521</v>
      </c>
      <c r="F70" s="15">
        <v>74.626726655522617</v>
      </c>
      <c r="G70" s="5">
        <v>1.23004021227368</v>
      </c>
      <c r="H70">
        <v>0.15641469453356299</v>
      </c>
      <c r="I70" s="5">
        <v>50.343649999999997</v>
      </c>
      <c r="J70" s="5">
        <v>0.71120000000000005</v>
      </c>
      <c r="K70" s="5">
        <v>7.3486000000000002</v>
      </c>
      <c r="L70" s="5">
        <v>0.15044999999999997</v>
      </c>
      <c r="M70" s="5">
        <v>6.0027499999999998</v>
      </c>
      <c r="N70" s="5">
        <v>0.1454</v>
      </c>
      <c r="O70" s="5">
        <v>14.368549999999999</v>
      </c>
      <c r="P70" s="5">
        <v>20.182949999999998</v>
      </c>
      <c r="Q70" s="5">
        <v>0.75209999999999999</v>
      </c>
      <c r="R70" s="5">
        <v>100.00565</v>
      </c>
      <c r="S70" s="5">
        <v>162.24715953291624</v>
      </c>
      <c r="T70" s="5">
        <v>27.917999013968259</v>
      </c>
      <c r="U70" s="5">
        <v>9.2997943418101894</v>
      </c>
      <c r="V70" s="5">
        <v>16.556686443163034</v>
      </c>
      <c r="W70" s="5">
        <v>0.38432709039716395</v>
      </c>
      <c r="X70" s="5">
        <v>-4.8899999999999998E-6</v>
      </c>
      <c r="Y70" s="5">
        <v>0.714545910291562</v>
      </c>
      <c r="Z70" s="5">
        <v>2.2290174548147963</v>
      </c>
      <c r="AA70" s="5">
        <v>0.52486317215917855</v>
      </c>
      <c r="AB70" s="5">
        <v>3.6479276476006133</v>
      </c>
      <c r="AC70" s="5">
        <v>1.3372563713081593</v>
      </c>
      <c r="AD70" s="5">
        <v>0.59462991666033826</v>
      </c>
      <c r="AE70" s="5">
        <v>1.5870865597897343</v>
      </c>
      <c r="AF70" s="5">
        <v>0.27094680249065706</v>
      </c>
      <c r="AG70" s="5">
        <v>2.2329442780434765</v>
      </c>
      <c r="AH70" s="5">
        <v>0.3895976681673457</v>
      </c>
      <c r="AI70" s="5">
        <v>0.98492021899436988</v>
      </c>
      <c r="AJ70" s="5">
        <v>0.15095946003106128</v>
      </c>
      <c r="AK70" s="5">
        <v>0.82141262174293972</v>
      </c>
      <c r="AL70" s="5">
        <v>8.0885924744145507E-2</v>
      </c>
      <c r="AM70" s="5">
        <v>0.57615369418110374</v>
      </c>
    </row>
    <row r="71" spans="1:39" x14ac:dyDescent="0.25">
      <c r="A71" t="s">
        <v>197</v>
      </c>
      <c r="B71" t="s">
        <v>199</v>
      </c>
      <c r="C71" t="s">
        <v>392</v>
      </c>
      <c r="D71" t="s">
        <v>239</v>
      </c>
      <c r="E71" s="15">
        <v>222.11436288636193</v>
      </c>
      <c r="F71" s="15">
        <v>70.238283175798514</v>
      </c>
      <c r="G71" s="5">
        <v>1.16747185091045</v>
      </c>
      <c r="H71">
        <v>0.15824990390638</v>
      </c>
      <c r="I71" s="5">
        <v>50.149450000000002</v>
      </c>
      <c r="J71" s="5">
        <v>0.69920000000000004</v>
      </c>
      <c r="K71" s="5">
        <v>7.3201499999999999</v>
      </c>
      <c r="L71" s="5">
        <v>0.15555000000000002</v>
      </c>
      <c r="M71" s="5">
        <v>5.9266000000000005</v>
      </c>
      <c r="N71" s="5">
        <v>0.15339999999999998</v>
      </c>
      <c r="O71" s="5">
        <v>14.46865</v>
      </c>
      <c r="P71" s="5">
        <v>20.092100000000002</v>
      </c>
      <c r="Q71" s="5">
        <v>0.73799999999999999</v>
      </c>
      <c r="R71" s="5">
        <v>99.703100000000006</v>
      </c>
      <c r="S71" s="5">
        <v>161.16137548250478</v>
      </c>
      <c r="T71" s="5">
        <v>26.772110994738217</v>
      </c>
      <c r="U71" s="5">
        <v>8.9262014557690357</v>
      </c>
      <c r="V71" s="5">
        <v>15.777693727764026</v>
      </c>
      <c r="W71" s="5">
        <v>0.38995138928102485</v>
      </c>
      <c r="X71" s="5">
        <v>-5.4700000000000001E-6</v>
      </c>
      <c r="Y71" s="5">
        <v>0.71780371839319523</v>
      </c>
      <c r="Z71" s="5">
        <v>2.1096058054497178</v>
      </c>
      <c r="AA71" s="5">
        <v>0.48542258696802643</v>
      </c>
      <c r="AB71" s="5">
        <v>3.1799719143807099</v>
      </c>
      <c r="AC71" s="5">
        <v>1.3845928800270324</v>
      </c>
      <c r="AD71" s="5">
        <v>0.46956015559155856</v>
      </c>
      <c r="AE71" s="5">
        <v>1.6521310909286582</v>
      </c>
      <c r="AF71" s="5">
        <v>0.2147596775501982</v>
      </c>
      <c r="AG71" s="5">
        <v>1.7480763776683219</v>
      </c>
      <c r="AH71" s="5">
        <v>0.2829976547274205</v>
      </c>
      <c r="AI71" s="5">
        <v>0.74459968555974354</v>
      </c>
      <c r="AJ71" s="5">
        <v>0.10063964002070751</v>
      </c>
      <c r="AK71" s="5">
        <v>0.73494813524368297</v>
      </c>
      <c r="AL71" s="5">
        <v>9.0042821884992158E-2</v>
      </c>
      <c r="AM71" s="5">
        <v>0.61150857996039876</v>
      </c>
    </row>
    <row r="72" spans="1:39" x14ac:dyDescent="0.25">
      <c r="A72" t="s">
        <v>197</v>
      </c>
      <c r="B72" t="s">
        <v>200</v>
      </c>
      <c r="C72" t="s">
        <v>392</v>
      </c>
      <c r="D72" t="s">
        <v>239</v>
      </c>
      <c r="E72" s="15">
        <v>463.73754127635283</v>
      </c>
      <c r="F72" s="15">
        <v>66.383620624580828</v>
      </c>
      <c r="G72" s="5">
        <v>2.4077577557948202</v>
      </c>
      <c r="H72">
        <v>0.16011414758776499</v>
      </c>
      <c r="I72" s="5">
        <v>49.805400000000006</v>
      </c>
      <c r="J72" s="5">
        <v>0.70665</v>
      </c>
      <c r="K72" s="5">
        <v>7.2800500000000001</v>
      </c>
      <c r="L72" s="5">
        <v>0.14495</v>
      </c>
      <c r="M72" s="5">
        <v>6.0625499999999999</v>
      </c>
      <c r="N72" s="5">
        <v>0.1336</v>
      </c>
      <c r="O72" s="5">
        <v>14.358550000000001</v>
      </c>
      <c r="P72" s="5">
        <v>19.970600000000001</v>
      </c>
      <c r="Q72" s="5">
        <v>0.73934999999999995</v>
      </c>
      <c r="R72" s="5">
        <v>99.201700000000002</v>
      </c>
      <c r="S72" s="5">
        <v>167.28829976696957</v>
      </c>
      <c r="T72" s="5">
        <v>28.272182583548457</v>
      </c>
      <c r="U72" s="5">
        <v>8.859488440404542</v>
      </c>
      <c r="V72" s="5">
        <v>16.173372567331775</v>
      </c>
      <c r="W72" s="5">
        <v>0.35620559597785928</v>
      </c>
      <c r="X72" s="5">
        <v>0.03</v>
      </c>
      <c r="Y72" s="5">
        <v>0.66893659686869622</v>
      </c>
      <c r="Z72" s="5">
        <v>2.1812527950687652</v>
      </c>
      <c r="AA72" s="5">
        <v>0.49250166636131015</v>
      </c>
      <c r="AB72" s="5">
        <v>3.7649165809055893</v>
      </c>
      <c r="AC72" s="5">
        <v>1.4319293887459055</v>
      </c>
      <c r="AD72" s="5">
        <v>0.61986328950754799</v>
      </c>
      <c r="AE72" s="5">
        <v>1.8602735905732133</v>
      </c>
      <c r="AF72" s="5">
        <v>0.24972055529092818</v>
      </c>
      <c r="AG72" s="5">
        <v>1.7735957408459613</v>
      </c>
      <c r="AH72" s="5">
        <v>0.33756670922642984</v>
      </c>
      <c r="AI72" s="5">
        <v>0.69469706113069563</v>
      </c>
      <c r="AJ72" s="5">
        <v>0.10978869820440819</v>
      </c>
      <c r="AK72" s="5">
        <v>0.69171589199405459</v>
      </c>
      <c r="AL72" s="5">
        <v>7.6307476173722188E-2</v>
      </c>
      <c r="AM72" s="5">
        <v>0.57615369418110374</v>
      </c>
    </row>
    <row r="73" spans="1:39" x14ac:dyDescent="0.25">
      <c r="A73" t="s">
        <v>197</v>
      </c>
      <c r="B73" t="s">
        <v>201</v>
      </c>
      <c r="C73" t="s">
        <v>392</v>
      </c>
      <c r="D73" t="s">
        <v>239</v>
      </c>
      <c r="E73" s="15">
        <v>233.04678325963928</v>
      </c>
      <c r="F73" s="15">
        <v>72.447509912881557</v>
      </c>
      <c r="G73" s="5">
        <v>1.2439722914493201</v>
      </c>
      <c r="H73">
        <v>0.154466937423726</v>
      </c>
      <c r="I73" s="5">
        <v>50.215800000000002</v>
      </c>
      <c r="J73" s="5">
        <v>0.70189999999999997</v>
      </c>
      <c r="K73" s="5">
        <v>7.1959999999999997</v>
      </c>
      <c r="L73" s="5">
        <v>0.14119999999999999</v>
      </c>
      <c r="M73" s="5">
        <v>6.0364000000000004</v>
      </c>
      <c r="N73" s="5">
        <v>0.11745</v>
      </c>
      <c r="O73" s="5">
        <v>14.595700000000001</v>
      </c>
      <c r="P73" s="5">
        <v>19.844650000000001</v>
      </c>
      <c r="Q73" s="5">
        <v>0.73275000000000001</v>
      </c>
      <c r="R73" s="5">
        <v>99.581850000000003</v>
      </c>
      <c r="S73" s="5">
        <v>172.94988802982945</v>
      </c>
      <c r="T73" s="5">
        <v>28.64720048075101</v>
      </c>
      <c r="U73" s="5">
        <v>9.2330813264456975</v>
      </c>
      <c r="V73" s="5">
        <v>16.531956515690048</v>
      </c>
      <c r="W73" s="5">
        <v>0.39932522075412641</v>
      </c>
      <c r="X73" s="5">
        <v>-8.3599999999999996E-6</v>
      </c>
      <c r="Y73" s="5">
        <v>0.74495211924013915</v>
      </c>
      <c r="Z73" s="5">
        <v>2.4200760937989219</v>
      </c>
      <c r="AA73" s="5">
        <v>0.59969915431674925</v>
      </c>
      <c r="AB73" s="5">
        <v>3.8712701566373857</v>
      </c>
      <c r="AC73" s="5">
        <v>1.2662516082298503</v>
      </c>
      <c r="AD73" s="5">
        <v>0.5463573773004583</v>
      </c>
      <c r="AE73" s="5">
        <v>1.7562023407509357</v>
      </c>
      <c r="AF73" s="5">
        <v>0.25721217194965601</v>
      </c>
      <c r="AG73" s="5">
        <v>1.7225570144906819</v>
      </c>
      <c r="AH73" s="5">
        <v>0.30710956252930832</v>
      </c>
      <c r="AI73" s="5">
        <v>0.74853936643572117</v>
      </c>
      <c r="AJ73" s="5">
        <v>0.14790977396982771</v>
      </c>
      <c r="AK73" s="5">
        <v>0.85023411724269204</v>
      </c>
      <c r="AL73" s="5">
        <v>0.11751351330753215</v>
      </c>
      <c r="AM73" s="5">
        <v>0.4465191129903554</v>
      </c>
    </row>
    <row r="74" spans="1:39" x14ac:dyDescent="0.25">
      <c r="A74" t="s">
        <v>197</v>
      </c>
      <c r="B74" t="s">
        <v>202</v>
      </c>
      <c r="C74" t="s">
        <v>392</v>
      </c>
      <c r="D74" t="s">
        <v>239</v>
      </c>
      <c r="E74" s="15">
        <v>192.22108130961144</v>
      </c>
      <c r="F74" s="15">
        <v>65.247968684183348</v>
      </c>
      <c r="G74" s="5">
        <v>1.2003877256056299</v>
      </c>
      <c r="H74">
        <v>0.13230714083155401</v>
      </c>
      <c r="I74" s="5">
        <v>50.422800000000002</v>
      </c>
      <c r="J74" s="5">
        <v>0.64880000000000004</v>
      </c>
      <c r="K74" s="5">
        <v>5.7540500000000003</v>
      </c>
      <c r="L74" s="5">
        <v>0.56174999999999997</v>
      </c>
      <c r="M74" s="5">
        <v>6.0464000000000002</v>
      </c>
      <c r="N74" s="5">
        <v>0.15884999999999999</v>
      </c>
      <c r="O74" s="5">
        <v>14.73385</v>
      </c>
      <c r="P74" s="5">
        <v>20.014800000000001</v>
      </c>
      <c r="Q74" s="5">
        <v>0.74575000000000002</v>
      </c>
      <c r="R74" s="5">
        <v>99.087050000000005</v>
      </c>
      <c r="S74" s="5">
        <v>191.56332889402634</v>
      </c>
      <c r="T74" s="5">
        <v>31.355663071658384</v>
      </c>
      <c r="U74" s="5">
        <v>7.5118855300418037</v>
      </c>
      <c r="V74" s="5">
        <v>14.726671810162191</v>
      </c>
      <c r="W74" s="5">
        <v>0.30089999028656006</v>
      </c>
      <c r="X74" s="5">
        <v>-8.4500000000000004E-6</v>
      </c>
      <c r="Y74" s="5">
        <v>0.67219440497032967</v>
      </c>
      <c r="Z74" s="5">
        <v>2.2369782314391351</v>
      </c>
      <c r="AA74" s="5">
        <v>0.47834350757474264</v>
      </c>
      <c r="AB74" s="5">
        <v>3.0417122659293745</v>
      </c>
      <c r="AC74" s="5">
        <v>1.2899198625892867</v>
      </c>
      <c r="AD74" s="5">
        <v>0.52222110762051843</v>
      </c>
      <c r="AE74" s="5">
        <v>1.5740776535619496</v>
      </c>
      <c r="AF74" s="5">
        <v>0.23848313030283641</v>
      </c>
      <c r="AG74" s="5">
        <v>1.7480763776683219</v>
      </c>
      <c r="AH74" s="5">
        <v>0.30584051475026164</v>
      </c>
      <c r="AI74" s="5">
        <v>0.74853936643572117</v>
      </c>
      <c r="AJ74" s="5">
        <v>0.10216448305132429</v>
      </c>
      <c r="AK74" s="5">
        <v>0.83582336949281588</v>
      </c>
      <c r="AL74" s="5">
        <v>8.6990522838043288E-2</v>
      </c>
      <c r="AM74" s="5">
        <v>0.68090891130494091</v>
      </c>
    </row>
    <row r="75" spans="1:39" x14ac:dyDescent="0.25">
      <c r="A75" t="s">
        <v>197</v>
      </c>
      <c r="B75" t="s">
        <v>203</v>
      </c>
      <c r="C75" t="s">
        <v>392</v>
      </c>
      <c r="D75" t="s">
        <v>239</v>
      </c>
      <c r="E75" s="15">
        <v>200.96262999500362</v>
      </c>
      <c r="F75" s="15">
        <v>58.84041850520758</v>
      </c>
      <c r="G75" s="5">
        <v>1.2260072660602399</v>
      </c>
      <c r="H75">
        <v>0.135476486335569</v>
      </c>
      <c r="I75" s="5">
        <v>50.4557</v>
      </c>
      <c r="J75" s="5">
        <v>0.67670000000000008</v>
      </c>
      <c r="K75" s="5">
        <v>5.8659499999999998</v>
      </c>
      <c r="L75" s="5">
        <v>0.52695000000000003</v>
      </c>
      <c r="M75" s="5">
        <v>6.0781500000000008</v>
      </c>
      <c r="N75" s="5">
        <v>0.15165000000000001</v>
      </c>
      <c r="O75" s="5">
        <v>14.803550000000001</v>
      </c>
      <c r="P75" s="5">
        <v>19.992350000000002</v>
      </c>
      <c r="Q75" s="5">
        <v>0.76285000000000003</v>
      </c>
      <c r="R75" s="5">
        <v>99.313850000000016</v>
      </c>
      <c r="S75" s="5">
        <v>175.27656813785407</v>
      </c>
      <c r="T75" s="5">
        <v>28.959715395086477</v>
      </c>
      <c r="U75" s="5">
        <v>7.9922192406661461</v>
      </c>
      <c r="V75" s="5">
        <v>13.71274478376983</v>
      </c>
      <c r="W75" s="5">
        <v>0.28777662622421785</v>
      </c>
      <c r="X75" s="5">
        <v>-9.0100000000000001E-6</v>
      </c>
      <c r="Y75" s="5">
        <v>0.6439600680895079</v>
      </c>
      <c r="Z75" s="5">
        <v>1.9822333794603011</v>
      </c>
      <c r="AA75" s="5">
        <v>0.45811756645107493</v>
      </c>
      <c r="AB75" s="5">
        <v>2.7758283265998838</v>
      </c>
      <c r="AC75" s="5">
        <v>1.1005738277137951</v>
      </c>
      <c r="AD75" s="5">
        <v>0.49589063160603852</v>
      </c>
      <c r="AE75" s="5">
        <v>1.6651399971564427</v>
      </c>
      <c r="AF75" s="5">
        <v>0.27094680249065706</v>
      </c>
      <c r="AG75" s="5">
        <v>1.4673633827142845</v>
      </c>
      <c r="AH75" s="5">
        <v>0.31218575364549528</v>
      </c>
      <c r="AI75" s="5">
        <v>0.80106844478208761</v>
      </c>
      <c r="AJ75" s="5">
        <v>0.1174129133574921</v>
      </c>
      <c r="AK75" s="5">
        <v>0.63839612531951284</v>
      </c>
      <c r="AL75" s="5">
        <v>7.478132665024774E-2</v>
      </c>
      <c r="AM75" s="5">
        <v>0.75947532414781849</v>
      </c>
    </row>
    <row r="76" spans="1:39" x14ac:dyDescent="0.25">
      <c r="A76" t="s">
        <v>197</v>
      </c>
      <c r="B76" t="s">
        <v>204</v>
      </c>
      <c r="C76" t="s">
        <v>392</v>
      </c>
      <c r="D76" t="s">
        <v>239</v>
      </c>
      <c r="E76" s="15">
        <v>174.12210453600127</v>
      </c>
      <c r="F76" s="15">
        <v>57.33843542256205</v>
      </c>
      <c r="G76" s="5">
        <v>1.07322359774724</v>
      </c>
      <c r="H76">
        <v>0.13320053622487199</v>
      </c>
      <c r="I76" s="5">
        <v>50.414099999999998</v>
      </c>
      <c r="J76" s="5">
        <v>0.69330000000000003</v>
      </c>
      <c r="K76" s="5">
        <v>6.0013000000000005</v>
      </c>
      <c r="L76" s="5">
        <v>0.54820000000000002</v>
      </c>
      <c r="M76" s="5">
        <v>6.1005500000000001</v>
      </c>
      <c r="N76" s="5">
        <v>0.1326</v>
      </c>
      <c r="O76" s="5">
        <v>14.5753</v>
      </c>
      <c r="P76" s="5">
        <v>19.837400000000002</v>
      </c>
      <c r="Q76" s="5">
        <v>0.72754999999999992</v>
      </c>
      <c r="R76" s="5">
        <v>99.030299999999983</v>
      </c>
      <c r="S76" s="5">
        <v>173.72544806583767</v>
      </c>
      <c r="T76" s="5">
        <v>29.376401947533765</v>
      </c>
      <c r="U76" s="5">
        <v>8.112302668322231</v>
      </c>
      <c r="V76" s="5">
        <v>16.828715645365861</v>
      </c>
      <c r="W76" s="5">
        <v>0.33652054988434599</v>
      </c>
      <c r="X76" s="5">
        <v>0.01</v>
      </c>
      <c r="Y76" s="5">
        <v>0.66459285273318525</v>
      </c>
      <c r="Z76" s="5">
        <v>2.1175665820740566</v>
      </c>
      <c r="AA76" s="5">
        <v>0.49856944869841047</v>
      </c>
      <c r="AB76" s="5">
        <v>2.9247233326243984</v>
      </c>
      <c r="AC76" s="5">
        <v>1.0650714461746404</v>
      </c>
      <c r="AD76" s="5">
        <v>0.4717543619260986</v>
      </c>
      <c r="AE76" s="5">
        <v>1.6651399971564427</v>
      </c>
      <c r="AF76" s="5">
        <v>0.31964231077238803</v>
      </c>
      <c r="AG76" s="5">
        <v>1.7480763776683219</v>
      </c>
      <c r="AH76" s="5">
        <v>0.35406433035403739</v>
      </c>
      <c r="AI76" s="5">
        <v>0.87986206230163722</v>
      </c>
      <c r="AJ76" s="5">
        <v>6.8617936377755123E-2</v>
      </c>
      <c r="AK76" s="5">
        <v>0.80700187399306378</v>
      </c>
      <c r="AL76" s="5">
        <v>0.13735345711269992</v>
      </c>
      <c r="AM76" s="5">
        <v>0.68090891130494091</v>
      </c>
    </row>
    <row r="77" spans="1:39" x14ac:dyDescent="0.25">
      <c r="E77" s="15"/>
      <c r="F77" s="15"/>
      <c r="G77" s="13"/>
      <c r="H77" t="s">
        <v>332</v>
      </c>
      <c r="I77" s="5"/>
      <c r="S77" s="5"/>
      <c r="T77" s="5"/>
      <c r="U77" s="5"/>
      <c r="V77" s="5"/>
      <c r="W77" s="5"/>
      <c r="X77" s="5"/>
      <c r="Y77" s="5"/>
      <c r="Z77" s="5"/>
      <c r="AA77" s="5"/>
      <c r="AB77" s="5"/>
      <c r="AC77" s="5"/>
      <c r="AD77" s="5"/>
      <c r="AE77" s="5"/>
      <c r="AF77" s="5"/>
      <c r="AG77" s="5"/>
      <c r="AH77" s="5"/>
      <c r="AI77" s="5"/>
      <c r="AJ77" s="5"/>
      <c r="AK77" s="5"/>
      <c r="AL77" s="5"/>
      <c r="AM77" s="5"/>
    </row>
    <row r="78" spans="1:39" x14ac:dyDescent="0.25">
      <c r="A78" t="s">
        <v>205</v>
      </c>
      <c r="B78" t="s">
        <v>206</v>
      </c>
      <c r="C78" t="s">
        <v>392</v>
      </c>
      <c r="D78" t="s">
        <v>239</v>
      </c>
      <c r="E78" s="15">
        <v>166.34371389410157</v>
      </c>
      <c r="F78" s="15">
        <v>70.184577211224365</v>
      </c>
      <c r="G78" s="5">
        <v>0.62658741754287695</v>
      </c>
      <c r="H78">
        <v>0.20587946855050601</v>
      </c>
      <c r="I78" s="5">
        <v>48.507750000000001</v>
      </c>
      <c r="J78" s="5">
        <v>1.0125500000000001</v>
      </c>
      <c r="K78" s="5">
        <v>8.9176500000000001</v>
      </c>
      <c r="L78" s="5">
        <v>0.15995000000000001</v>
      </c>
      <c r="M78" s="5">
        <v>6.8881499999999996</v>
      </c>
      <c r="N78" s="5">
        <v>0.16075</v>
      </c>
      <c r="O78" s="5">
        <v>13.640650000000001</v>
      </c>
      <c r="P78" s="5">
        <v>19.3553</v>
      </c>
      <c r="Q78" s="5">
        <v>0.7823</v>
      </c>
      <c r="R78" s="5">
        <v>99.425049999999999</v>
      </c>
      <c r="S78" s="5">
        <v>162.09204752571461</v>
      </c>
      <c r="T78" s="5">
        <v>28.1263422901919</v>
      </c>
      <c r="U78" s="5">
        <v>8.8861736465503398</v>
      </c>
      <c r="V78" s="5">
        <v>14.528832390378316</v>
      </c>
      <c r="W78" s="5">
        <v>0.23903270256408976</v>
      </c>
      <c r="X78" s="5">
        <v>-1.929E-5</v>
      </c>
      <c r="Y78" s="5">
        <v>0.73300682286748386</v>
      </c>
      <c r="Z78" s="5">
        <v>2.7385071587724639</v>
      </c>
      <c r="AA78" s="5">
        <v>0.65532049240683565</v>
      </c>
      <c r="AB78" s="5">
        <v>3.7542812233324092</v>
      </c>
      <c r="AC78" s="5">
        <v>1.1597444636123861</v>
      </c>
      <c r="AD78" s="5">
        <v>0.6165719800057381</v>
      </c>
      <c r="AE78" s="5">
        <v>1.8602735905732133</v>
      </c>
      <c r="AF78" s="5">
        <v>0.3121506941136602</v>
      </c>
      <c r="AG78" s="5">
        <v>1.7480763776683219</v>
      </c>
      <c r="AH78" s="5">
        <v>0.31345480142454202</v>
      </c>
      <c r="AI78" s="5">
        <v>0.68287801850276308</v>
      </c>
      <c r="AJ78" s="5">
        <v>0.13876071578612703</v>
      </c>
      <c r="AK78" s="5">
        <v>0.70612663974393075</v>
      </c>
      <c r="AL78" s="5">
        <v>9.9199719025838837E-2</v>
      </c>
      <c r="AM78" s="5">
        <v>0.57615369418110374</v>
      </c>
    </row>
    <row r="79" spans="1:39" x14ac:dyDescent="0.25">
      <c r="A79" t="s">
        <v>205</v>
      </c>
      <c r="B79" t="s">
        <v>207</v>
      </c>
      <c r="C79" t="s">
        <v>392</v>
      </c>
      <c r="D79" t="s">
        <v>239</v>
      </c>
      <c r="E79" s="15">
        <v>168.01635059667123</v>
      </c>
      <c r="F79" s="15">
        <v>67.223631159739369</v>
      </c>
      <c r="G79" s="5">
        <v>0.71476414253419596</v>
      </c>
      <c r="H79">
        <v>0.18389922288258301</v>
      </c>
      <c r="I79" s="5">
        <v>49.495400000000004</v>
      </c>
      <c r="J79" s="5">
        <v>0.76239999999999997</v>
      </c>
      <c r="K79" s="5">
        <v>8.4892000000000003</v>
      </c>
      <c r="L79" s="5">
        <v>0.15254999999999999</v>
      </c>
      <c r="M79" s="5">
        <v>7.0061499999999999</v>
      </c>
      <c r="N79" s="5">
        <v>0.13865</v>
      </c>
      <c r="O79" s="5">
        <v>14.213000000000001</v>
      </c>
      <c r="P79" s="5">
        <v>18.970799999999997</v>
      </c>
      <c r="Q79" s="5">
        <v>0.72625000000000006</v>
      </c>
      <c r="R79" s="5">
        <v>99.954399999999993</v>
      </c>
      <c r="S79" s="5">
        <v>153.01799510441865</v>
      </c>
      <c r="T79" s="5">
        <v>22.709417108377167</v>
      </c>
      <c r="U79" s="5">
        <v>8.6593493943110662</v>
      </c>
      <c r="V79" s="5">
        <v>11.177927217788934</v>
      </c>
      <c r="W79" s="5">
        <v>0.24184485200602024</v>
      </c>
      <c r="X79" s="5">
        <v>-2.02E-5</v>
      </c>
      <c r="Y79" s="5">
        <v>0.61355385914093086</v>
      </c>
      <c r="Z79" s="5">
        <v>2.093684252201041</v>
      </c>
      <c r="AA79" s="5">
        <v>0.44193681355214065</v>
      </c>
      <c r="AB79" s="5">
        <v>3.6798337203201523</v>
      </c>
      <c r="AC79" s="5">
        <v>1.2662516082298503</v>
      </c>
      <c r="AD79" s="5">
        <v>0.54196896463137834</v>
      </c>
      <c r="AE79" s="5">
        <v>1.509033122423026</v>
      </c>
      <c r="AF79" s="5">
        <v>0.24222893863220032</v>
      </c>
      <c r="AG79" s="5">
        <v>1.6332392433689429</v>
      </c>
      <c r="AH79" s="5">
        <v>0.31726194476168218</v>
      </c>
      <c r="AI79" s="5">
        <v>0.81420071436867913</v>
      </c>
      <c r="AJ79" s="5">
        <v>0.10521416911255786</v>
      </c>
      <c r="AK79" s="5">
        <v>0.67730514424417831</v>
      </c>
      <c r="AL79" s="5">
        <v>8.5464373314568839E-2</v>
      </c>
      <c r="AM79" s="5">
        <v>0.387594303358197</v>
      </c>
    </row>
    <row r="80" spans="1:39" x14ac:dyDescent="0.25">
      <c r="A80" t="s">
        <v>205</v>
      </c>
      <c r="B80" t="s">
        <v>208</v>
      </c>
      <c r="C80" t="s">
        <v>392</v>
      </c>
      <c r="D80" t="s">
        <v>239</v>
      </c>
      <c r="E80" s="15">
        <v>156.50493128774099</v>
      </c>
      <c r="F80" s="15">
        <v>70.471234526883535</v>
      </c>
      <c r="G80" s="5">
        <v>0.66001385083488195</v>
      </c>
      <c r="H80">
        <v>0.187403911607884</v>
      </c>
      <c r="I80" s="5">
        <v>48.789699999999996</v>
      </c>
      <c r="J80" s="5">
        <v>0.82965</v>
      </c>
      <c r="K80" s="5">
        <v>8.3200500000000002</v>
      </c>
      <c r="L80" s="5">
        <v>0.13014999999999999</v>
      </c>
      <c r="M80" s="5">
        <v>6.9260000000000002</v>
      </c>
      <c r="N80" s="5">
        <v>0.15515000000000001</v>
      </c>
      <c r="O80" s="5">
        <v>13.84835</v>
      </c>
      <c r="P80" s="5">
        <v>19.089750000000002</v>
      </c>
      <c r="Q80" s="5">
        <v>0.81414999999999993</v>
      </c>
      <c r="R80" s="5">
        <v>98.902950000000004</v>
      </c>
      <c r="S80" s="5">
        <v>156.35290325925391</v>
      </c>
      <c r="T80" s="5">
        <v>22.980263367467902</v>
      </c>
      <c r="U80" s="5">
        <v>9.553303800195259</v>
      </c>
      <c r="V80" s="5">
        <v>13.304700980465588</v>
      </c>
      <c r="W80" s="5">
        <v>0.31121120490697174</v>
      </c>
      <c r="X80" s="5">
        <v>-2.2039999999999999E-5</v>
      </c>
      <c r="Y80" s="5">
        <v>0.62224134741195281</v>
      </c>
      <c r="Z80" s="5">
        <v>2.4519192002962757</v>
      </c>
      <c r="AA80" s="5">
        <v>0.59262007492346558</v>
      </c>
      <c r="AB80" s="5">
        <v>3.7330105081860498</v>
      </c>
      <c r="AC80" s="5">
        <v>1.9052944759346346</v>
      </c>
      <c r="AD80" s="5">
        <v>0.58146467865309825</v>
      </c>
      <c r="AE80" s="5">
        <v>2.0423982777621994</v>
      </c>
      <c r="AF80" s="5">
        <v>0.32463672187820664</v>
      </c>
      <c r="AG80" s="5">
        <v>2.1308668253329177</v>
      </c>
      <c r="AH80" s="5">
        <v>0.38832862038829896</v>
      </c>
      <c r="AI80" s="5">
        <v>0.90612660147482027</v>
      </c>
      <c r="AJ80" s="5">
        <v>0.13876071578612703</v>
      </c>
      <c r="AK80" s="5">
        <v>0.74935888299355913</v>
      </c>
      <c r="AL80" s="5">
        <v>0.11751351330753215</v>
      </c>
      <c r="AM80" s="5">
        <v>0.602342498462063</v>
      </c>
    </row>
    <row r="81" spans="1:39" x14ac:dyDescent="0.25">
      <c r="A81" t="s">
        <v>205</v>
      </c>
      <c r="B81" t="s">
        <v>209</v>
      </c>
      <c r="C81" t="s">
        <v>392</v>
      </c>
      <c r="D81" t="s">
        <v>239</v>
      </c>
      <c r="E81" s="15">
        <v>144.26857569284803</v>
      </c>
      <c r="F81" s="15">
        <v>76.293080075919974</v>
      </c>
      <c r="G81" s="5">
        <v>0.58421136843398003</v>
      </c>
      <c r="H81">
        <v>0.19225513938159</v>
      </c>
      <c r="I81" s="5">
        <v>48.84075</v>
      </c>
      <c r="J81" s="5">
        <v>0.69399999999999995</v>
      </c>
      <c r="K81" s="5">
        <v>8.8005499999999994</v>
      </c>
      <c r="L81" s="5">
        <v>0.18259999999999998</v>
      </c>
      <c r="M81" s="5">
        <v>6.8222000000000005</v>
      </c>
      <c r="N81" s="5">
        <v>0.16870000000000002</v>
      </c>
      <c r="O81" s="5">
        <v>13.90795</v>
      </c>
      <c r="P81" s="5">
        <v>18.932700000000001</v>
      </c>
      <c r="Q81" s="5">
        <v>0.76045000000000007</v>
      </c>
      <c r="R81" s="5">
        <v>99.10990000000001</v>
      </c>
      <c r="S81" s="5">
        <v>179.92992835390331</v>
      </c>
      <c r="T81" s="5">
        <v>23.553207377082924</v>
      </c>
      <c r="U81" s="5">
        <v>8.6993772035297621</v>
      </c>
      <c r="V81" s="5">
        <v>11.029547652951027</v>
      </c>
      <c r="W81" s="5">
        <v>0.3262093352639342</v>
      </c>
      <c r="X81" s="5">
        <v>-2.1999999999999999E-5</v>
      </c>
      <c r="Y81" s="5">
        <v>0.54079614487112138</v>
      </c>
      <c r="Z81" s="5">
        <v>2.2927036678095045</v>
      </c>
      <c r="AA81" s="5">
        <v>0.5299196574400955</v>
      </c>
      <c r="AB81" s="5">
        <v>3.296960847685686</v>
      </c>
      <c r="AC81" s="5">
        <v>1.1005738277137951</v>
      </c>
      <c r="AD81" s="5">
        <v>0.6231545990093581</v>
      </c>
      <c r="AE81" s="5">
        <v>1.743193434523151</v>
      </c>
      <c r="AF81" s="5">
        <v>0.26220658305547456</v>
      </c>
      <c r="AG81" s="5">
        <v>1.7097973329018623</v>
      </c>
      <c r="AH81" s="5">
        <v>0.36548576036545782</v>
      </c>
      <c r="AI81" s="5">
        <v>0.74853936643572117</v>
      </c>
      <c r="AJ81" s="5">
        <v>0.12198744244934245</v>
      </c>
      <c r="AK81" s="5">
        <v>0.59084065774492156</v>
      </c>
      <c r="AL81" s="5">
        <v>0.10988276569015992</v>
      </c>
      <c r="AM81" s="5">
        <v>0.58924809632158337</v>
      </c>
    </row>
    <row r="82" spans="1:39" x14ac:dyDescent="0.25">
      <c r="A82" t="s">
        <v>205</v>
      </c>
      <c r="B82" t="s">
        <v>210</v>
      </c>
      <c r="C82" t="s">
        <v>392</v>
      </c>
      <c r="D82" t="s">
        <v>239</v>
      </c>
      <c r="E82" s="15">
        <v>131.11290459395084</v>
      </c>
      <c r="F82" s="15">
        <v>71.177873722340422</v>
      </c>
      <c r="G82" s="5">
        <v>0.55817896286551905</v>
      </c>
      <c r="H82">
        <v>0.18491267325765701</v>
      </c>
      <c r="I82" s="5">
        <v>49.353349999999999</v>
      </c>
      <c r="J82" s="5">
        <v>0.8406499999999999</v>
      </c>
      <c r="K82" s="5">
        <v>8.3445499999999999</v>
      </c>
      <c r="L82" s="5">
        <v>0.15625</v>
      </c>
      <c r="M82" s="5">
        <v>6.9822000000000006</v>
      </c>
      <c r="N82" s="5">
        <v>0.16034999999999999</v>
      </c>
      <c r="O82" s="5">
        <v>14.097999999999999</v>
      </c>
      <c r="P82" s="5">
        <v>19.1126</v>
      </c>
      <c r="Q82" s="5">
        <v>0.78875000000000006</v>
      </c>
      <c r="R82" s="5">
        <v>99.836699999999979</v>
      </c>
      <c r="S82" s="5">
        <v>147.35640684155874</v>
      </c>
      <c r="T82" s="5">
        <v>26.876282632850042</v>
      </c>
      <c r="U82" s="5">
        <v>9.1930535172270034</v>
      </c>
      <c r="V82" s="5">
        <v>15.678774017872088</v>
      </c>
      <c r="W82" s="5">
        <v>0.37870279151330299</v>
      </c>
      <c r="X82" s="5">
        <v>-2.3E-5</v>
      </c>
      <c r="Y82" s="5">
        <v>0.8361707460858705</v>
      </c>
      <c r="Z82" s="5">
        <v>2.7703502652698182</v>
      </c>
      <c r="AA82" s="5">
        <v>0.64520752184500185</v>
      </c>
      <c r="AB82" s="5">
        <v>4.0733419505277988</v>
      </c>
      <c r="AC82" s="5">
        <v>1.2780857354095685</v>
      </c>
      <c r="AD82" s="5">
        <v>0.65606769402745801</v>
      </c>
      <c r="AE82" s="5">
        <v>1.8472646843454286</v>
      </c>
      <c r="AF82" s="5">
        <v>0.30091326912556843</v>
      </c>
      <c r="AG82" s="5">
        <v>2.1181071437440977</v>
      </c>
      <c r="AH82" s="5">
        <v>0.36675480814450462</v>
      </c>
      <c r="AI82" s="5">
        <v>0.91925887106141191</v>
      </c>
      <c r="AJ82" s="5">
        <v>0.11436322729625853</v>
      </c>
      <c r="AK82" s="5">
        <v>0.85023411724269204</v>
      </c>
      <c r="AL82" s="5">
        <v>6.409827998592664E-2</v>
      </c>
      <c r="AM82" s="5">
        <v>0.62853130274302227</v>
      </c>
    </row>
    <row r="83" spans="1:39" x14ac:dyDescent="0.25">
      <c r="A83" t="s">
        <v>205</v>
      </c>
      <c r="B83" t="s">
        <v>211</v>
      </c>
      <c r="C83" t="s">
        <v>392</v>
      </c>
      <c r="D83" t="s">
        <v>239</v>
      </c>
      <c r="E83" s="15">
        <v>145.47820094937524</v>
      </c>
      <c r="F83" s="15">
        <v>66.200853719633827</v>
      </c>
      <c r="G83" s="5">
        <v>0.64136591789105901</v>
      </c>
      <c r="H83">
        <v>0.17981630598095599</v>
      </c>
      <c r="I83" s="5">
        <v>49.65</v>
      </c>
      <c r="J83" s="5">
        <v>0.73029999999999995</v>
      </c>
      <c r="K83" s="5">
        <v>8.1215499999999992</v>
      </c>
      <c r="L83" s="5">
        <v>0.20910000000000001</v>
      </c>
      <c r="M83" s="5">
        <v>6.8766499999999997</v>
      </c>
      <c r="N83" s="5">
        <v>0.14000000000000001</v>
      </c>
      <c r="O83" s="5">
        <v>14.4672</v>
      </c>
      <c r="P83" s="5">
        <v>19.22015</v>
      </c>
      <c r="Q83" s="5">
        <v>0.64975000000000005</v>
      </c>
      <c r="R83" s="5">
        <v>100.0647</v>
      </c>
      <c r="S83" s="5">
        <v>176.05212817386229</v>
      </c>
      <c r="T83" s="5">
        <v>21.771872365370768</v>
      </c>
      <c r="U83" s="5">
        <v>8.3524695236344026</v>
      </c>
      <c r="V83" s="5">
        <v>10.621503849646786</v>
      </c>
      <c r="W83" s="5">
        <v>0.11998504285569997</v>
      </c>
      <c r="X83" s="5">
        <v>-2.6100000000000001E-5</v>
      </c>
      <c r="Y83" s="5">
        <v>0.47021030266906733</v>
      </c>
      <c r="Z83" s="5">
        <v>1.9583510495872851</v>
      </c>
      <c r="AA83" s="5">
        <v>0.48036610168710941</v>
      </c>
      <c r="AB83" s="5">
        <v>3.1693365568075302</v>
      </c>
      <c r="AC83" s="5">
        <v>1.5502706605430876</v>
      </c>
      <c r="AD83" s="5">
        <v>0.61547487683846813</v>
      </c>
      <c r="AE83" s="5">
        <v>1.391952966372964</v>
      </c>
      <c r="AF83" s="5">
        <v>0.27843841914938489</v>
      </c>
      <c r="AG83" s="5">
        <v>1.6842779697242225</v>
      </c>
      <c r="AH83" s="5">
        <v>0.27538336805314012</v>
      </c>
      <c r="AI83" s="5">
        <v>0.99805248858096152</v>
      </c>
      <c r="AJ83" s="5">
        <v>8.8440895775773271E-2</v>
      </c>
      <c r="AK83" s="5">
        <v>0.61966215324467389</v>
      </c>
      <c r="AL83" s="5">
        <v>9.3095120931941069E-2</v>
      </c>
      <c r="AM83" s="5">
        <v>0.35485829800699797</v>
      </c>
    </row>
    <row r="84" spans="1:39" x14ac:dyDescent="0.25">
      <c r="A84" t="s">
        <v>205</v>
      </c>
      <c r="B84" t="s">
        <v>212</v>
      </c>
      <c r="C84" t="s">
        <v>392</v>
      </c>
      <c r="D84" t="s">
        <v>239</v>
      </c>
      <c r="E84" s="15">
        <v>153.19406618111282</v>
      </c>
      <c r="F84" s="15">
        <v>61.0388735841819</v>
      </c>
      <c r="G84" s="5">
        <v>0.726851149855548</v>
      </c>
      <c r="H84">
        <v>0.17161503587841001</v>
      </c>
      <c r="I84" s="5">
        <v>49.322649999999996</v>
      </c>
      <c r="J84" s="5">
        <v>0.80835000000000001</v>
      </c>
      <c r="K84" s="5">
        <v>7.5728999999999997</v>
      </c>
      <c r="L84" s="5">
        <v>0.22749999999999998</v>
      </c>
      <c r="M84" s="5">
        <v>6.7081499999999998</v>
      </c>
      <c r="N84" s="5">
        <v>0.12064999999999999</v>
      </c>
      <c r="O84" s="5">
        <v>14.11875</v>
      </c>
      <c r="P84" s="5">
        <v>19.514699999999998</v>
      </c>
      <c r="Q84" s="5">
        <v>0.68914999999999993</v>
      </c>
      <c r="R84" s="5">
        <v>99.082800000000006</v>
      </c>
      <c r="S84" s="5">
        <v>172.17432799382129</v>
      </c>
      <c r="T84" s="5">
        <v>20.907247769042648</v>
      </c>
      <c r="U84" s="5">
        <v>8.6593493943110662</v>
      </c>
      <c r="V84" s="5">
        <v>12.550438192539566</v>
      </c>
      <c r="W84" s="5">
        <v>0.20809905870285461</v>
      </c>
      <c r="X84" s="5">
        <v>-2.6999999999999999E-5</v>
      </c>
      <c r="Y84" s="5">
        <v>0.71128810218992866</v>
      </c>
      <c r="Z84" s="5">
        <v>2.7544287120211415</v>
      </c>
      <c r="AA84" s="5">
        <v>0.66037697768775261</v>
      </c>
      <c r="AB84" s="5">
        <v>3.9031762293569243</v>
      </c>
      <c r="AC84" s="5">
        <v>1.2780857354095685</v>
      </c>
      <c r="AD84" s="5">
        <v>0.57488205964947825</v>
      </c>
      <c r="AE84" s="5">
        <v>1.6781489033842274</v>
      </c>
      <c r="AF84" s="5">
        <v>0.22974291086765392</v>
      </c>
      <c r="AG84" s="5">
        <v>1.7353166960795019</v>
      </c>
      <c r="AH84" s="5">
        <v>0.32233813587786914</v>
      </c>
      <c r="AI84" s="5">
        <v>0.80106844478208761</v>
      </c>
      <c r="AJ84" s="5">
        <v>0.13571102972489346</v>
      </c>
      <c r="AK84" s="5">
        <v>0.64848364874442621</v>
      </c>
      <c r="AL84" s="5">
        <v>8.0885924744145507E-2</v>
      </c>
      <c r="AM84" s="5">
        <v>0.43866247170606765</v>
      </c>
    </row>
    <row r="85" spans="1:39" x14ac:dyDescent="0.25">
      <c r="A85" t="s">
        <v>205</v>
      </c>
      <c r="B85" t="s">
        <v>213</v>
      </c>
      <c r="C85" t="s">
        <v>392</v>
      </c>
      <c r="D85" t="s">
        <v>239</v>
      </c>
      <c r="E85" s="15">
        <v>289.94923443152641</v>
      </c>
      <c r="F85" s="15">
        <v>88.87846654521924</v>
      </c>
      <c r="G85" s="5">
        <v>1.39556541454898</v>
      </c>
      <c r="H85">
        <v>0.17007276024749499</v>
      </c>
      <c r="I85" s="5">
        <v>49.256799999999998</v>
      </c>
      <c r="J85" s="5">
        <v>0.80214999999999992</v>
      </c>
      <c r="K85" s="5">
        <v>7.5550499999999996</v>
      </c>
      <c r="L85" s="5">
        <v>0.18285000000000001</v>
      </c>
      <c r="M85" s="5">
        <v>6.8583499999999997</v>
      </c>
      <c r="N85" s="5">
        <v>0.13345000000000001</v>
      </c>
      <c r="O85" s="5">
        <v>13.8954</v>
      </c>
      <c r="P85" s="5">
        <v>19.580449999999999</v>
      </c>
      <c r="Q85" s="5">
        <v>0.6883999999999999</v>
      </c>
      <c r="R85" s="5">
        <v>98.9529</v>
      </c>
      <c r="S85" s="5">
        <v>165.19428766974744</v>
      </c>
      <c r="T85" s="5">
        <v>23.646961851383562</v>
      </c>
      <c r="U85" s="5">
        <v>7.8854784160829592</v>
      </c>
      <c r="V85" s="5">
        <v>12.303138917809722</v>
      </c>
      <c r="W85" s="5">
        <v>0.19028877890396168</v>
      </c>
      <c r="X85" s="5">
        <v>-2.8099999999999999E-5</v>
      </c>
      <c r="Y85" s="5">
        <v>0.63853038792011918</v>
      </c>
      <c r="Z85" s="5">
        <v>2.7385071587724639</v>
      </c>
      <c r="AA85" s="5">
        <v>0.58048451024926484</v>
      </c>
      <c r="AB85" s="5">
        <v>3.1267951265148115</v>
      </c>
      <c r="AC85" s="5">
        <v>1.3254222441284416</v>
      </c>
      <c r="AD85" s="5">
        <v>0.52770662345686836</v>
      </c>
      <c r="AE85" s="5">
        <v>1.743193434523151</v>
      </c>
      <c r="AF85" s="5">
        <v>0.24847195251447352</v>
      </c>
      <c r="AG85" s="5">
        <v>1.7097973329018623</v>
      </c>
      <c r="AH85" s="5">
        <v>0.33502861366833642</v>
      </c>
      <c r="AI85" s="5">
        <v>0.80106844478208761</v>
      </c>
      <c r="AJ85" s="5">
        <v>0.125037128510576</v>
      </c>
      <c r="AK85" s="5">
        <v>0.83582336949281588</v>
      </c>
      <c r="AL85" s="5">
        <v>9.4621270455415504E-2</v>
      </c>
      <c r="AM85" s="5">
        <v>0.3509299773648541</v>
      </c>
    </row>
    <row r="86" spans="1:39" x14ac:dyDescent="0.25">
      <c r="A86" t="s">
        <v>205</v>
      </c>
      <c r="B86" t="s">
        <v>214</v>
      </c>
      <c r="C86" t="s">
        <v>392</v>
      </c>
      <c r="D86" t="s">
        <v>239</v>
      </c>
      <c r="E86" s="15">
        <v>161.54685993319339</v>
      </c>
      <c r="F86" s="15">
        <v>64.133845573549308</v>
      </c>
      <c r="G86" s="5">
        <v>0.68928118787444004</v>
      </c>
      <c r="H86">
        <v>0.183135331492601</v>
      </c>
      <c r="I86" s="5">
        <v>49.263500000000001</v>
      </c>
      <c r="J86" s="5">
        <v>0.59230000000000005</v>
      </c>
      <c r="K86" s="5">
        <v>8.2621499999999983</v>
      </c>
      <c r="L86" s="5">
        <v>0.18740000000000001</v>
      </c>
      <c r="M86" s="5">
        <v>7.1703999999999999</v>
      </c>
      <c r="N86" s="5">
        <v>0.151</v>
      </c>
      <c r="O86" s="5">
        <v>14.3636</v>
      </c>
      <c r="P86" s="5">
        <v>18.8233</v>
      </c>
      <c r="Q86" s="5">
        <v>0.75814999999999999</v>
      </c>
      <c r="R86" s="5">
        <v>99.571799999999996</v>
      </c>
      <c r="S86" s="5">
        <v>197.76780918209198</v>
      </c>
      <c r="T86" s="5">
        <v>20.209297793693441</v>
      </c>
      <c r="U86" s="5">
        <v>6.7913849641052888</v>
      </c>
      <c r="V86" s="5">
        <v>6.0217373396716933</v>
      </c>
      <c r="W86" s="5">
        <v>0.40401213649067719</v>
      </c>
      <c r="X86" s="5">
        <v>0.01</v>
      </c>
      <c r="Y86" s="5">
        <v>0.47346811077070067</v>
      </c>
      <c r="Z86" s="5">
        <v>1.9822333794603011</v>
      </c>
      <c r="AA86" s="5">
        <v>0.36507823728220318</v>
      </c>
      <c r="AB86" s="5">
        <v>2.4886736721240337</v>
      </c>
      <c r="AC86" s="5">
        <v>1.0059008102760492</v>
      </c>
      <c r="AD86" s="5">
        <v>0.40263686238808871</v>
      </c>
      <c r="AE86" s="5">
        <v>1.1838104667284086</v>
      </c>
      <c r="AF86" s="5">
        <v>0.18229600536237756</v>
      </c>
      <c r="AG86" s="5">
        <v>1.2887278404708065</v>
      </c>
      <c r="AH86" s="5">
        <v>0.23985003023983173</v>
      </c>
      <c r="AI86" s="5">
        <v>0.69601028808935483</v>
      </c>
      <c r="AJ86" s="5">
        <v>6.2518564255287998E-2</v>
      </c>
      <c r="AK86" s="5">
        <v>0.48996542349578864</v>
      </c>
      <c r="AL86" s="5">
        <v>8.5464373314568839E-2</v>
      </c>
      <c r="AM86" s="5">
        <v>0.19772547232124243</v>
      </c>
    </row>
    <row r="87" spans="1:39" x14ac:dyDescent="0.25">
      <c r="A87" t="s">
        <v>205</v>
      </c>
      <c r="B87" t="s">
        <v>215</v>
      </c>
      <c r="C87" t="s">
        <v>392</v>
      </c>
      <c r="D87" t="s">
        <v>239</v>
      </c>
      <c r="E87" s="15">
        <v>128.6966476226543</v>
      </c>
      <c r="F87" s="15">
        <v>66.25800490207007</v>
      </c>
      <c r="G87" s="5">
        <v>0.57820865140195499</v>
      </c>
      <c r="H87">
        <v>0.18019037970164301</v>
      </c>
      <c r="I87" s="5">
        <v>49.150800000000004</v>
      </c>
      <c r="J87" s="5">
        <v>0.85345000000000004</v>
      </c>
      <c r="K87" s="5">
        <v>7.7878499999999997</v>
      </c>
      <c r="L87" s="5">
        <v>0.22789999999999999</v>
      </c>
      <c r="M87" s="5">
        <v>6.9924999999999997</v>
      </c>
      <c r="N87" s="5">
        <v>0.14505000000000001</v>
      </c>
      <c r="O87" s="5">
        <v>13.9146</v>
      </c>
      <c r="P87" s="5">
        <v>19.5686</v>
      </c>
      <c r="Q87" s="5">
        <v>0.77124999999999999</v>
      </c>
      <c r="R87" s="5">
        <v>99.412000000000006</v>
      </c>
      <c r="S87" s="5">
        <v>166.74540774176384</v>
      </c>
      <c r="T87" s="5">
        <v>24.688678232501779</v>
      </c>
      <c r="U87" s="5">
        <v>8.9128588526961359</v>
      </c>
      <c r="V87" s="5">
        <v>12.834832358478886</v>
      </c>
      <c r="W87" s="5">
        <v>0.22872148794367803</v>
      </c>
      <c r="X87" s="5">
        <v>6.3E-2</v>
      </c>
      <c r="Y87" s="5">
        <v>0.71888965442707298</v>
      </c>
      <c r="Z87" s="5">
        <v>2.9852912341269593</v>
      </c>
      <c r="AA87" s="5">
        <v>0.68970459231707082</v>
      </c>
      <c r="AB87" s="5">
        <v>3.9138115869301044</v>
      </c>
      <c r="AC87" s="5">
        <v>1.2070809723312592</v>
      </c>
      <c r="AD87" s="5">
        <v>0.74054463790724778</v>
      </c>
      <c r="AE87" s="5">
        <v>2.0814249964455538</v>
      </c>
      <c r="AF87" s="5">
        <v>0.22599710253828997</v>
      </c>
      <c r="AG87" s="5">
        <v>1.6970376513130423</v>
      </c>
      <c r="AH87" s="5">
        <v>0.31218575364549528</v>
      </c>
      <c r="AI87" s="5">
        <v>0.70914255767594636</v>
      </c>
      <c r="AJ87" s="5">
        <v>0.12961165760242635</v>
      </c>
      <c r="AK87" s="5">
        <v>0.92228785599207286</v>
      </c>
      <c r="AL87" s="5">
        <v>0.10988276569015992</v>
      </c>
      <c r="AM87" s="5">
        <v>0.51068168347870557</v>
      </c>
    </row>
    <row r="88" spans="1:39" x14ac:dyDescent="0.25">
      <c r="E88" s="15"/>
      <c r="F88" s="15"/>
      <c r="G88" s="13"/>
      <c r="H88" t="s">
        <v>332</v>
      </c>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x14ac:dyDescent="0.25">
      <c r="A89" t="s">
        <v>216</v>
      </c>
      <c r="B89" t="s">
        <v>217</v>
      </c>
      <c r="C89" t="s">
        <v>393</v>
      </c>
      <c r="D89" t="s">
        <v>239</v>
      </c>
      <c r="E89" s="15">
        <v>105.61571866688254</v>
      </c>
      <c r="F89" s="15">
        <v>55.073838234379267</v>
      </c>
      <c r="G89" s="5">
        <v>0.631527746437483</v>
      </c>
      <c r="H89">
        <v>0.14231640741208601</v>
      </c>
      <c r="I89" s="5">
        <v>50.79365</v>
      </c>
      <c r="J89" s="5">
        <v>1.4416500000000001</v>
      </c>
      <c r="K89" s="5">
        <v>5.0266500000000001</v>
      </c>
      <c r="L89" s="5">
        <v>1.3086</v>
      </c>
      <c r="M89" s="5">
        <v>3.42015</v>
      </c>
      <c r="N89" s="5">
        <v>9.2350000000000002E-2</v>
      </c>
      <c r="O89" s="5">
        <v>16.083600000000001</v>
      </c>
      <c r="P89" s="5">
        <v>20.822900000000001</v>
      </c>
      <c r="Q89" s="5">
        <v>0.65375000000000005</v>
      </c>
      <c r="R89" s="5">
        <v>99.643299999999982</v>
      </c>
      <c r="S89" s="5">
        <v>296.26393375513385</v>
      </c>
      <c r="T89" s="5">
        <v>87.60834765204217</v>
      </c>
      <c r="U89" s="5">
        <v>13.275890057533914</v>
      </c>
      <c r="V89" s="5">
        <v>12.871927249688362</v>
      </c>
      <c r="W89" s="5">
        <v>8.1552333815983549E-2</v>
      </c>
      <c r="X89" s="5">
        <v>0.26</v>
      </c>
      <c r="Y89" s="5">
        <v>0.73843650303687258</v>
      </c>
      <c r="Z89" s="5">
        <v>2.8181149250158497</v>
      </c>
      <c r="AA89" s="5">
        <v>0.59059748081109875</v>
      </c>
      <c r="AB89" s="5">
        <v>4.2435076716986728</v>
      </c>
      <c r="AC89" s="5">
        <v>1.8106214584968885</v>
      </c>
      <c r="AD89" s="5">
        <v>0.71750547139457777</v>
      </c>
      <c r="AE89" s="5">
        <v>2.1204517151289073</v>
      </c>
      <c r="AF89" s="5">
        <v>0.3820724495951201</v>
      </c>
      <c r="AG89" s="5">
        <v>2.1946652332770169</v>
      </c>
      <c r="AH89" s="5">
        <v>0.49873577716536438</v>
      </c>
      <c r="AI89" s="5">
        <v>1.5496078112178084</v>
      </c>
      <c r="AJ89" s="5">
        <v>0.15858367518414515</v>
      </c>
      <c r="AK89" s="5">
        <v>1.1240383244903387</v>
      </c>
      <c r="AL89" s="5">
        <v>0.18771639138735655</v>
      </c>
      <c r="AM89" s="5">
        <v>0.52377608561918521</v>
      </c>
    </row>
    <row r="90" spans="1:39" x14ac:dyDescent="0.25">
      <c r="A90" t="s">
        <v>216</v>
      </c>
      <c r="B90" t="s">
        <v>218</v>
      </c>
      <c r="C90" t="s">
        <v>393</v>
      </c>
      <c r="D90" t="s">
        <v>239</v>
      </c>
      <c r="E90" s="15">
        <v>86.32528105775782</v>
      </c>
      <c r="F90" s="15">
        <v>45.656030610112353</v>
      </c>
      <c r="G90" s="5">
        <v>0.58308601333753596</v>
      </c>
      <c r="H90">
        <v>0.121438194181013</v>
      </c>
      <c r="I90" s="5">
        <v>51.077449999999999</v>
      </c>
      <c r="J90" s="5">
        <v>1.3546499999999999</v>
      </c>
      <c r="K90" s="5">
        <v>4.1001499999999993</v>
      </c>
      <c r="L90" s="5">
        <v>1.1037000000000001</v>
      </c>
      <c r="M90" s="5">
        <v>4.1906499999999998</v>
      </c>
      <c r="N90" s="5">
        <v>9.4500000000000001E-2</v>
      </c>
      <c r="O90" s="5">
        <v>16.457450000000001</v>
      </c>
      <c r="P90" s="5">
        <v>20.355550000000001</v>
      </c>
      <c r="Q90" s="5">
        <v>0.4728</v>
      </c>
      <c r="R90" s="5">
        <v>99.20689999999999</v>
      </c>
      <c r="S90" s="5">
        <v>364.51321692385579</v>
      </c>
      <c r="T90" s="5">
        <v>86.254116356588497</v>
      </c>
      <c r="U90" s="5">
        <v>12.195139208629145</v>
      </c>
      <c r="V90" s="5">
        <v>12.290773954073229</v>
      </c>
      <c r="W90" s="5">
        <v>0.24934391718450147</v>
      </c>
      <c r="X90" s="5">
        <v>3.82</v>
      </c>
      <c r="Y90" s="5">
        <v>0.60052262673439782</v>
      </c>
      <c r="Z90" s="5">
        <v>2.5076446366666456</v>
      </c>
      <c r="AA90" s="5">
        <v>0.57340543085598117</v>
      </c>
      <c r="AB90" s="5">
        <v>3.7542812233324092</v>
      </c>
      <c r="AC90" s="5">
        <v>1.6331095508011151</v>
      </c>
      <c r="AD90" s="5">
        <v>0.74054463790724778</v>
      </c>
      <c r="AE90" s="5">
        <v>2.1334606213566922</v>
      </c>
      <c r="AF90" s="5">
        <v>0.34836017463084479</v>
      </c>
      <c r="AG90" s="5">
        <v>2.8071299495403705</v>
      </c>
      <c r="AH90" s="5">
        <v>0.52030958940915872</v>
      </c>
      <c r="AI90" s="5">
        <v>1.4708141936982591</v>
      </c>
      <c r="AJ90" s="5">
        <v>0.24854941399053523</v>
      </c>
      <c r="AK90" s="5">
        <v>1.253735054239224</v>
      </c>
      <c r="AL90" s="5">
        <v>0.18313794281693321</v>
      </c>
      <c r="AM90" s="5">
        <v>0.52377608561918521</v>
      </c>
    </row>
    <row r="91" spans="1:39" x14ac:dyDescent="0.25">
      <c r="A91" t="s">
        <v>216</v>
      </c>
      <c r="B91" t="s">
        <v>219</v>
      </c>
      <c r="C91" t="s">
        <v>393</v>
      </c>
      <c r="D91" t="s">
        <v>239</v>
      </c>
      <c r="E91" s="15">
        <v>78.478925107119835</v>
      </c>
      <c r="F91" s="15">
        <v>40.010206495887019</v>
      </c>
      <c r="G91" s="5">
        <v>0.47414013706394997</v>
      </c>
      <c r="H91">
        <v>0.12957935139670701</v>
      </c>
      <c r="I91" s="5">
        <v>51.426600000000001</v>
      </c>
      <c r="J91" s="5">
        <v>1.37385</v>
      </c>
      <c r="K91" s="5">
        <v>5.9978999999999996</v>
      </c>
      <c r="L91" s="5">
        <v>1.2221</v>
      </c>
      <c r="M91" s="5">
        <v>4.2287499999999998</v>
      </c>
      <c r="N91" s="5">
        <v>0.13445000000000001</v>
      </c>
      <c r="O91" s="5">
        <v>15.007899999999999</v>
      </c>
      <c r="P91" s="5">
        <v>19.079599999999999</v>
      </c>
      <c r="Q91" s="5">
        <v>1.5764499999999999</v>
      </c>
      <c r="R91" s="5">
        <v>100.04760000000002</v>
      </c>
      <c r="S91" s="5">
        <v>232.66801080246117</v>
      </c>
      <c r="T91" s="5">
        <v>167.61216572192137</v>
      </c>
      <c r="U91" s="5">
        <v>19.586941311014861</v>
      </c>
      <c r="V91" s="5">
        <v>50.572701682253026</v>
      </c>
      <c r="W91" s="5">
        <v>0.19497569464051243</v>
      </c>
      <c r="X91" s="5">
        <v>6.0999999999999999E-2</v>
      </c>
      <c r="Y91" s="5">
        <v>3.8116354789109153</v>
      </c>
      <c r="Z91" s="5">
        <v>10.412695824634834</v>
      </c>
      <c r="AA91" s="5">
        <v>1.7990974629502476</v>
      </c>
      <c r="AB91" s="5">
        <v>8.9762417917636075</v>
      </c>
      <c r="AC91" s="5">
        <v>3.0177024308281473</v>
      </c>
      <c r="AD91" s="5">
        <v>1.0751611039245967</v>
      </c>
      <c r="AE91" s="5">
        <v>3.6164759313241488</v>
      </c>
      <c r="AF91" s="5">
        <v>0.549385221640042</v>
      </c>
      <c r="AG91" s="5">
        <v>3.8534238398235998</v>
      </c>
      <c r="AH91" s="5">
        <v>0.76015961964899048</v>
      </c>
      <c r="AI91" s="5">
        <v>2.0486340555082894</v>
      </c>
      <c r="AJ91" s="5">
        <v>0.30039407703150578</v>
      </c>
      <c r="AK91" s="5">
        <v>2.0175046849826592</v>
      </c>
      <c r="AL91" s="5">
        <v>0.30522990469488875</v>
      </c>
      <c r="AM91" s="5">
        <v>1.4272898333122799</v>
      </c>
    </row>
    <row r="92" spans="1:39" x14ac:dyDescent="0.25">
      <c r="A92" t="s">
        <v>216</v>
      </c>
      <c r="B92" t="s">
        <v>220</v>
      </c>
      <c r="C92" t="s">
        <v>393</v>
      </c>
      <c r="D92" t="s">
        <v>239</v>
      </c>
      <c r="E92" s="15">
        <v>123.29738794085667</v>
      </c>
      <c r="F92" s="15">
        <v>63.466086551203844</v>
      </c>
      <c r="G92" s="5">
        <v>0.72989125812275002</v>
      </c>
      <c r="H92">
        <v>0.13222116086100799</v>
      </c>
      <c r="I92" s="5">
        <v>51.175650000000005</v>
      </c>
      <c r="J92" s="5">
        <v>1.4060000000000001</v>
      </c>
      <c r="K92" s="5">
        <v>6.1012500000000003</v>
      </c>
      <c r="L92" s="5">
        <v>1.2210000000000001</v>
      </c>
      <c r="M92" s="5">
        <v>4.3952500000000008</v>
      </c>
      <c r="N92" s="5">
        <v>0.15815000000000001</v>
      </c>
      <c r="O92" s="5">
        <v>14.83605</v>
      </c>
      <c r="P92" s="5">
        <v>18.9314</v>
      </c>
      <c r="Q92" s="5">
        <v>1.53</v>
      </c>
      <c r="R92" s="5">
        <v>99.754750000000016</v>
      </c>
      <c r="S92" s="5">
        <v>231.89245076645295</v>
      </c>
      <c r="T92" s="5">
        <v>161.57021071143569</v>
      </c>
      <c r="U92" s="5">
        <v>19.226691028046606</v>
      </c>
      <c r="V92" s="5">
        <v>50.449052044888106</v>
      </c>
      <c r="W92" s="5">
        <v>0.14904392042231479</v>
      </c>
      <c r="X92" s="5">
        <v>0.09</v>
      </c>
      <c r="Y92" s="5">
        <v>3.5618701911190325</v>
      </c>
      <c r="Z92" s="5">
        <v>9.9430100037988591</v>
      </c>
      <c r="AA92" s="5">
        <v>1.8001087600064312</v>
      </c>
      <c r="AB92" s="5">
        <v>8.3168496222264725</v>
      </c>
      <c r="AC92" s="5">
        <v>2.8165222687729372</v>
      </c>
      <c r="AD92" s="5">
        <v>1.2177845156696963</v>
      </c>
      <c r="AE92" s="5">
        <v>3.4083334316795941</v>
      </c>
      <c r="AF92" s="5">
        <v>0.46947464394694494</v>
      </c>
      <c r="AG92" s="5">
        <v>3.7513463871130401</v>
      </c>
      <c r="AH92" s="5">
        <v>0.66751913177857924</v>
      </c>
      <c r="AI92" s="5">
        <v>1.9698404379887398</v>
      </c>
      <c r="AJ92" s="5">
        <v>0.25464878611300235</v>
      </c>
      <c r="AK92" s="5">
        <v>2.103969171481916</v>
      </c>
      <c r="AL92" s="5">
        <v>0.2975991570775165</v>
      </c>
      <c r="AM92" s="5">
        <v>1.518950648295637</v>
      </c>
    </row>
    <row r="93" spans="1:39" x14ac:dyDescent="0.25">
      <c r="E93" s="15"/>
      <c r="F93" s="15"/>
      <c r="G93" s="13"/>
      <c r="H93" t="s">
        <v>332</v>
      </c>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x14ac:dyDescent="0.25">
      <c r="A94" t="s">
        <v>221</v>
      </c>
      <c r="B94" t="s">
        <v>222</v>
      </c>
      <c r="C94" t="s">
        <v>393</v>
      </c>
      <c r="D94" t="s">
        <v>239</v>
      </c>
      <c r="E94" s="15">
        <v>133.94459433132118</v>
      </c>
      <c r="F94" s="15">
        <v>100.68593761350469</v>
      </c>
      <c r="G94" s="5">
        <v>0.90456244039752998</v>
      </c>
      <c r="H94">
        <v>0.118742562414115</v>
      </c>
      <c r="I94" s="5">
        <v>51.591000000000001</v>
      </c>
      <c r="J94" s="5">
        <v>1.1621999999999999</v>
      </c>
      <c r="K94" s="5">
        <v>5.2715499999999995</v>
      </c>
      <c r="L94" s="5">
        <v>1.0604</v>
      </c>
      <c r="M94" s="5">
        <v>3.8929</v>
      </c>
      <c r="N94" s="5">
        <v>0.1106</v>
      </c>
      <c r="O94" s="5">
        <v>15.45265</v>
      </c>
      <c r="P94" s="5">
        <v>20.077500000000001</v>
      </c>
      <c r="Q94" s="5">
        <v>1.1724999999999999</v>
      </c>
      <c r="R94" s="5">
        <v>99.791300000000007</v>
      </c>
      <c r="S94" s="5">
        <v>231.89245076645295</v>
      </c>
      <c r="T94" s="5">
        <v>117.29726451391141</v>
      </c>
      <c r="U94" s="5">
        <v>15.343993533833167</v>
      </c>
      <c r="V94" s="5">
        <v>56.384234638404358</v>
      </c>
      <c r="W94" s="5">
        <v>0.34870653079937802</v>
      </c>
      <c r="X94" s="5">
        <v>0.11600000000000001</v>
      </c>
      <c r="Y94" s="5">
        <v>1.7483570145431835</v>
      </c>
      <c r="Z94" s="5">
        <v>5.2222694655660939</v>
      </c>
      <c r="AA94" s="5">
        <v>0.95163052986856844</v>
      </c>
      <c r="AB94" s="5">
        <v>5.8919880955415156</v>
      </c>
      <c r="AC94" s="5">
        <v>1.6212754236213971</v>
      </c>
      <c r="AD94" s="5">
        <v>0.72408809039819788</v>
      </c>
      <c r="AE94" s="5">
        <v>2.1724873400400462</v>
      </c>
      <c r="AF94" s="5">
        <v>0.448248396747216</v>
      </c>
      <c r="AG94" s="5">
        <v>2.6667734520633517</v>
      </c>
      <c r="AH94" s="5">
        <v>0.61802626839575692</v>
      </c>
      <c r="AI94" s="5">
        <v>1.6546659679105415</v>
      </c>
      <c r="AJ94" s="5">
        <v>0.23787551277621777</v>
      </c>
      <c r="AK94" s="5">
        <v>1.6716467389856318</v>
      </c>
      <c r="AL94" s="5">
        <v>0.20755633519252434</v>
      </c>
      <c r="AM94" s="5">
        <v>3.52239417578902</v>
      </c>
    </row>
    <row r="95" spans="1:39" x14ac:dyDescent="0.25">
      <c r="A95" t="s">
        <v>221</v>
      </c>
      <c r="B95" t="s">
        <v>223</v>
      </c>
      <c r="C95" t="s">
        <v>393</v>
      </c>
      <c r="D95" t="s">
        <v>239</v>
      </c>
      <c r="E95" s="15">
        <v>113.76054494383547</v>
      </c>
      <c r="F95" s="15">
        <v>85.132935237812617</v>
      </c>
      <c r="G95" s="5">
        <v>0.802364643438498</v>
      </c>
      <c r="H95">
        <v>0.11186782483417</v>
      </c>
      <c r="I95" s="5">
        <v>51.811499999999995</v>
      </c>
      <c r="J95" s="5">
        <v>1.0834000000000001</v>
      </c>
      <c r="K95" s="5">
        <v>5.0656999999999996</v>
      </c>
      <c r="L95" s="5">
        <v>1.1703999999999999</v>
      </c>
      <c r="M95" s="5">
        <v>3.7847</v>
      </c>
      <c r="N95" s="5">
        <v>9.6250000000000002E-2</v>
      </c>
      <c r="O95" s="5">
        <v>15.532399999999999</v>
      </c>
      <c r="P95" s="5">
        <v>20.058050000000001</v>
      </c>
      <c r="Q95" s="5">
        <v>1.1902499999999998</v>
      </c>
      <c r="R95" s="5">
        <v>99.792649999999981</v>
      </c>
      <c r="S95" s="5">
        <v>265.24153231480574</v>
      </c>
      <c r="T95" s="5">
        <v>131.98546548767831</v>
      </c>
      <c r="U95" s="5">
        <v>14.263242684928398</v>
      </c>
      <c r="V95" s="5">
        <v>42.906424165627875</v>
      </c>
      <c r="W95" s="5">
        <v>0.41713550055301934</v>
      </c>
      <c r="X95" s="5">
        <v>9.1999999999999998E-2</v>
      </c>
      <c r="Y95" s="5">
        <v>2.1718720677555075</v>
      </c>
      <c r="Z95" s="5">
        <v>5.9865040215025953</v>
      </c>
      <c r="AA95" s="5">
        <v>1.1063589794646269</v>
      </c>
      <c r="AB95" s="5">
        <v>6.625827768090911</v>
      </c>
      <c r="AC95" s="5">
        <v>1.9644651118332255</v>
      </c>
      <c r="AD95" s="5">
        <v>0.76577801075445762</v>
      </c>
      <c r="AE95" s="5">
        <v>2.1594784338122617</v>
      </c>
      <c r="AF95" s="5">
        <v>0.36459201072475511</v>
      </c>
      <c r="AG95" s="5">
        <v>3.3175172130931649</v>
      </c>
      <c r="AH95" s="5">
        <v>0.55203578388532693</v>
      </c>
      <c r="AI95" s="5">
        <v>1.6546659679105415</v>
      </c>
      <c r="AJ95" s="5">
        <v>0.21347802428634929</v>
      </c>
      <c r="AK95" s="5">
        <v>1.4698962704873659</v>
      </c>
      <c r="AL95" s="5">
        <v>0.2411316247089621</v>
      </c>
      <c r="AM95" s="5">
        <v>1.9772547232124242</v>
      </c>
    </row>
    <row r="96" spans="1:39" x14ac:dyDescent="0.25">
      <c r="A96" t="s">
        <v>221</v>
      </c>
      <c r="B96" t="s">
        <v>224</v>
      </c>
      <c r="C96" t="s">
        <v>393</v>
      </c>
      <c r="D96" t="s">
        <v>239</v>
      </c>
      <c r="E96" s="15">
        <v>141.88675192498116</v>
      </c>
      <c r="F96" s="15">
        <v>100.99592736551759</v>
      </c>
      <c r="G96" s="5">
        <v>0.98276125956586402</v>
      </c>
      <c r="H96">
        <v>0.11584716486969</v>
      </c>
      <c r="I96" s="5">
        <v>51.467849999999999</v>
      </c>
      <c r="J96" s="5">
        <v>1.0667499999999999</v>
      </c>
      <c r="K96" s="5">
        <v>5.0213000000000001</v>
      </c>
      <c r="L96" s="5">
        <v>1.2381</v>
      </c>
      <c r="M96" s="5">
        <v>3.7893499999999998</v>
      </c>
      <c r="N96" s="5">
        <v>8.7900000000000006E-2</v>
      </c>
      <c r="O96" s="5">
        <v>15.465199999999999</v>
      </c>
      <c r="P96" s="5">
        <v>20.164299999999997</v>
      </c>
      <c r="Q96" s="5">
        <v>1.14225</v>
      </c>
      <c r="R96" s="5">
        <v>99.443000000000012</v>
      </c>
      <c r="S96" s="5">
        <v>252.83257173867449</v>
      </c>
      <c r="T96" s="5">
        <v>135.52730118348023</v>
      </c>
      <c r="U96" s="5">
        <v>15.317308327687371</v>
      </c>
      <c r="V96" s="5">
        <v>53.787592253740996</v>
      </c>
      <c r="W96" s="5">
        <v>0.47337848939162874</v>
      </c>
      <c r="X96" s="5">
        <v>9.1999999999999998E-2</v>
      </c>
      <c r="Y96" s="5">
        <v>1.9981223023350672</v>
      </c>
      <c r="Z96" s="5">
        <v>5.707876839650746</v>
      </c>
      <c r="AA96" s="5">
        <v>1.0456811560936234</v>
      </c>
      <c r="AB96" s="5">
        <v>5.9558002409805928</v>
      </c>
      <c r="AC96" s="5">
        <v>2.2011476554275902</v>
      </c>
      <c r="AD96" s="5">
        <v>0.636319837016598</v>
      </c>
      <c r="AE96" s="5">
        <v>2.6147901517847263</v>
      </c>
      <c r="AF96" s="5">
        <v>0.41079031345357686</v>
      </c>
      <c r="AG96" s="5">
        <v>2.8326493127180106</v>
      </c>
      <c r="AH96" s="5">
        <v>0.48350720381680362</v>
      </c>
      <c r="AI96" s="5">
        <v>1.7203273158434995</v>
      </c>
      <c r="AJ96" s="5">
        <v>0.23330098368436741</v>
      </c>
      <c r="AK96" s="5">
        <v>1.8878079552337741</v>
      </c>
      <c r="AL96" s="5">
        <v>0.21823938185684541</v>
      </c>
      <c r="AM96" s="5">
        <v>2.7367300473602425</v>
      </c>
    </row>
    <row r="97" spans="7:8" x14ac:dyDescent="0.25">
      <c r="G97" s="13"/>
      <c r="H97" s="13"/>
    </row>
  </sheetData>
  <mergeCells count="5">
    <mergeCell ref="I2:AM2"/>
    <mergeCell ref="A2:D2"/>
    <mergeCell ref="E2:F2"/>
    <mergeCell ref="G2:H2"/>
    <mergeCell ref="A1:AM1"/>
  </mergeCells>
  <conditionalFormatting sqref="AN3:AO3 AO4:AO100 AN4:AN95">
    <cfRule type="top10" dxfId="1" priority="1" bottom="1" rank="1"/>
    <cfRule type="top10" dxfId="0" priority="2" rank="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3B9A-CDF3-4CC2-A267-DAE85E0A3CE7}">
  <dimension ref="A1:AW54"/>
  <sheetViews>
    <sheetView tabSelected="1" topLeftCell="J1" workbookViewId="0">
      <selection activeCell="V21" sqref="V21"/>
    </sheetView>
  </sheetViews>
  <sheetFormatPr defaultRowHeight="15" x14ac:dyDescent="0.25"/>
  <cols>
    <col min="1" max="1" width="22.28515625" style="1" bestFit="1" customWidth="1"/>
    <col min="2" max="2" width="22.28515625" style="1" customWidth="1"/>
    <col min="3" max="4" width="9.140625" style="78"/>
    <col min="5" max="5" width="9.42578125" style="79" bestFit="1" customWidth="1"/>
    <col min="6" max="8" width="9.42578125" style="1" bestFit="1" customWidth="1"/>
    <col min="9" max="9" width="9.42578125" style="1" customWidth="1"/>
    <col min="10" max="12" width="9.42578125" style="1" bestFit="1" customWidth="1"/>
    <col min="13" max="13" width="18.140625" style="1" customWidth="1"/>
    <col min="14" max="14" width="11.140625" style="78" bestFit="1" customWidth="1"/>
    <col min="15" max="21" width="9.7109375" style="78" bestFit="1" customWidth="1"/>
    <col min="22" max="22" width="18.140625" style="1" customWidth="1"/>
    <col min="23" max="23" width="9.42578125" style="1" bestFit="1" customWidth="1"/>
    <col min="24" max="31" width="9.28515625" style="1" bestFit="1" customWidth="1"/>
    <col min="32" max="32" width="18.140625" style="1" customWidth="1"/>
    <col min="33" max="33" width="6.28515625" style="80" bestFit="1" customWidth="1"/>
    <col min="34" max="34" width="9.42578125" style="1" bestFit="1" customWidth="1"/>
    <col min="35" max="35" width="9.5703125" style="1" bestFit="1" customWidth="1"/>
    <col min="36" max="37" width="9.42578125" style="1" bestFit="1" customWidth="1"/>
    <col min="38" max="38" width="9.140625" style="1"/>
    <col min="39" max="39" width="9.42578125" style="79" bestFit="1" customWidth="1"/>
    <col min="40" max="47" width="9.85546875" style="1" customWidth="1"/>
    <col min="48" max="48" width="37.140625" style="1" customWidth="1"/>
    <col min="49" max="49" width="9.42578125" style="1" bestFit="1" customWidth="1"/>
    <col min="50" max="16384" width="9.140625" style="1"/>
  </cols>
  <sheetData>
    <row r="1" spans="1:49" x14ac:dyDescent="0.25">
      <c r="A1" s="42" t="s">
        <v>368</v>
      </c>
    </row>
    <row r="2" spans="1:49" s="42" customFormat="1" x14ac:dyDescent="0.25">
      <c r="A2" s="1"/>
      <c r="B2" s="1"/>
      <c r="C2" s="42" t="s">
        <v>225</v>
      </c>
      <c r="E2" s="89" t="s">
        <v>125</v>
      </c>
      <c r="F2" s="89"/>
      <c r="G2" s="89"/>
      <c r="H2" s="89"/>
      <c r="I2" s="89"/>
      <c r="J2" s="89"/>
      <c r="K2" s="89"/>
      <c r="L2" s="89"/>
      <c r="N2" s="89" t="s">
        <v>349</v>
      </c>
      <c r="O2" s="89"/>
      <c r="P2" s="89"/>
      <c r="Q2" s="89"/>
      <c r="R2" s="89"/>
      <c r="S2" s="89"/>
      <c r="T2" s="89"/>
      <c r="U2" s="89"/>
      <c r="W2" s="90" t="s">
        <v>385</v>
      </c>
      <c r="X2" s="90"/>
      <c r="Y2" s="90"/>
      <c r="Z2" s="90"/>
      <c r="AA2" s="90"/>
      <c r="AB2" s="90"/>
      <c r="AC2" s="90"/>
      <c r="AD2" s="90"/>
      <c r="AE2" s="90"/>
      <c r="AG2" s="43"/>
      <c r="AH2" s="44"/>
      <c r="AI2" s="44"/>
      <c r="AJ2" s="44"/>
      <c r="AK2" s="44"/>
      <c r="AM2" s="44"/>
      <c r="AN2" s="44"/>
      <c r="AO2" s="44"/>
      <c r="AP2" s="44"/>
      <c r="AQ2" s="44"/>
      <c r="AR2" s="44"/>
      <c r="AS2" s="44"/>
      <c r="AT2" s="44"/>
      <c r="AU2" s="44"/>
    </row>
    <row r="3" spans="1:49" s="42" customFormat="1" x14ac:dyDescent="0.25">
      <c r="A3" s="42" t="s">
        <v>350</v>
      </c>
      <c r="C3" s="45"/>
      <c r="D3" s="45"/>
      <c r="E3" s="44" t="s">
        <v>113</v>
      </c>
      <c r="F3" s="44" t="s">
        <v>111</v>
      </c>
      <c r="G3" s="44" t="s">
        <v>351</v>
      </c>
      <c r="H3" s="44" t="s">
        <v>352</v>
      </c>
      <c r="I3" s="44" t="s">
        <v>112</v>
      </c>
      <c r="J3" s="44" t="s">
        <v>353</v>
      </c>
      <c r="K3" s="44" t="s">
        <v>354</v>
      </c>
      <c r="L3" s="44" t="s">
        <v>355</v>
      </c>
      <c r="N3" s="44" t="s">
        <v>356</v>
      </c>
      <c r="O3" s="44" t="s">
        <v>357</v>
      </c>
      <c r="P3" s="44" t="s">
        <v>358</v>
      </c>
      <c r="Q3" s="44" t="s">
        <v>4</v>
      </c>
      <c r="R3" s="44" t="s">
        <v>5</v>
      </c>
      <c r="S3" s="44" t="s">
        <v>8</v>
      </c>
      <c r="T3" s="44" t="s">
        <v>9</v>
      </c>
      <c r="U3" s="44" t="s">
        <v>7</v>
      </c>
      <c r="W3" s="46" t="s">
        <v>3</v>
      </c>
      <c r="X3" s="46" t="s">
        <v>359</v>
      </c>
      <c r="Y3" s="46" t="s">
        <v>360</v>
      </c>
      <c r="Z3" s="46" t="s">
        <v>4</v>
      </c>
      <c r="AA3" s="46" t="s">
        <v>5</v>
      </c>
      <c r="AB3" s="46" t="s">
        <v>13</v>
      </c>
      <c r="AC3" s="46" t="s">
        <v>7</v>
      </c>
      <c r="AD3" s="46" t="s">
        <v>8</v>
      </c>
      <c r="AE3" s="46" t="s">
        <v>9</v>
      </c>
      <c r="AG3" s="47"/>
      <c r="AH3" s="47"/>
      <c r="AI3" s="47"/>
      <c r="AJ3" s="47"/>
      <c r="AK3" s="47"/>
      <c r="AL3" s="45"/>
      <c r="AM3" s="47"/>
      <c r="AN3" s="47"/>
      <c r="AO3" s="47"/>
      <c r="AP3" s="47"/>
      <c r="AQ3" s="47"/>
      <c r="AR3" s="47"/>
      <c r="AS3" s="47"/>
      <c r="AT3" s="47"/>
      <c r="AU3" s="47"/>
      <c r="AV3" s="45"/>
      <c r="AW3" s="45"/>
    </row>
    <row r="4" spans="1:49" s="48" customFormat="1" x14ac:dyDescent="0.25">
      <c r="A4" s="48" t="s">
        <v>369</v>
      </c>
      <c r="C4" s="49" t="s">
        <v>227</v>
      </c>
      <c r="D4" s="49"/>
      <c r="E4" s="50">
        <v>5.8423661054670596E-2</v>
      </c>
      <c r="F4" s="51">
        <v>1.7976053510885732E-4</v>
      </c>
      <c r="G4" s="49">
        <v>2.1204959959266345</v>
      </c>
      <c r="H4" s="49">
        <v>28.643115321648573</v>
      </c>
      <c r="I4" s="49">
        <v>3.9489728536499555E-5</v>
      </c>
      <c r="J4" s="49">
        <v>5.1370460177508813E-2</v>
      </c>
      <c r="K4" s="49">
        <v>0.49276738884049592</v>
      </c>
      <c r="L4" s="49">
        <v>5.9143930969650968E-2</v>
      </c>
      <c r="N4" s="52">
        <v>1700</v>
      </c>
      <c r="O4" s="52">
        <v>91.5</v>
      </c>
      <c r="P4" s="52">
        <v>39</v>
      </c>
      <c r="Q4" s="53">
        <v>9.51</v>
      </c>
      <c r="R4" s="53">
        <v>16.600000000000001</v>
      </c>
      <c r="S4" s="53">
        <v>12.61</v>
      </c>
      <c r="T4" s="53">
        <v>0.77999999999999992</v>
      </c>
      <c r="U4" s="53">
        <v>0.08</v>
      </c>
      <c r="W4" s="53">
        <v>49.1</v>
      </c>
      <c r="X4" s="52">
        <v>1700</v>
      </c>
      <c r="Y4" s="52">
        <v>95</v>
      </c>
      <c r="Z4" s="53">
        <v>9.51</v>
      </c>
      <c r="AA4" s="53">
        <v>16.600000000000001</v>
      </c>
      <c r="AB4" s="53">
        <v>45</v>
      </c>
      <c r="AC4" s="53">
        <v>0.08</v>
      </c>
      <c r="AD4" s="53">
        <v>12.47</v>
      </c>
      <c r="AE4" s="53">
        <v>0.78</v>
      </c>
      <c r="AG4" s="54"/>
      <c r="AH4" s="49"/>
      <c r="AI4" s="49"/>
      <c r="AJ4" s="55"/>
      <c r="AK4" s="55"/>
      <c r="AL4" s="49"/>
      <c r="AM4" s="54"/>
      <c r="AN4" s="49"/>
      <c r="AO4" s="49"/>
      <c r="AP4" s="49"/>
      <c r="AQ4" s="49"/>
      <c r="AR4" s="49"/>
      <c r="AS4" s="49"/>
      <c r="AT4" s="49"/>
      <c r="AU4" s="49"/>
      <c r="AV4" s="49"/>
      <c r="AW4" s="49"/>
    </row>
    <row r="5" spans="1:49" x14ac:dyDescent="0.25">
      <c r="C5" s="56"/>
      <c r="D5" s="56"/>
      <c r="E5" s="57"/>
      <c r="F5" s="58"/>
      <c r="G5" s="56"/>
      <c r="H5" s="56"/>
      <c r="I5" s="56"/>
      <c r="J5" s="56"/>
      <c r="K5" s="56"/>
      <c r="L5" s="56"/>
      <c r="N5" s="14"/>
      <c r="O5" s="14"/>
      <c r="P5" s="14"/>
      <c r="Q5" s="4"/>
      <c r="R5" s="4"/>
      <c r="S5" s="4"/>
      <c r="T5" s="4"/>
      <c r="U5" s="4"/>
      <c r="W5" s="4"/>
      <c r="X5" s="14"/>
      <c r="Y5" s="14"/>
      <c r="Z5" s="4"/>
      <c r="AA5" s="4"/>
      <c r="AB5" s="4"/>
      <c r="AC5" s="4"/>
      <c r="AD5" s="4"/>
      <c r="AE5" s="4"/>
      <c r="AG5" s="59"/>
      <c r="AH5" s="56"/>
      <c r="AI5" s="56"/>
      <c r="AJ5" s="60"/>
      <c r="AK5" s="60"/>
      <c r="AL5" s="56"/>
      <c r="AM5" s="59"/>
      <c r="AN5" s="56"/>
      <c r="AO5" s="56"/>
      <c r="AP5" s="56"/>
      <c r="AQ5" s="56"/>
      <c r="AR5" s="56"/>
      <c r="AS5" s="56"/>
      <c r="AT5" s="56"/>
      <c r="AU5" s="56"/>
      <c r="AV5" s="56"/>
      <c r="AW5" s="56"/>
    </row>
    <row r="6" spans="1:49" s="48" customFormat="1" x14ac:dyDescent="0.25">
      <c r="A6" s="48" t="s">
        <v>232</v>
      </c>
      <c r="C6" s="49" t="s">
        <v>228</v>
      </c>
      <c r="D6" s="49"/>
      <c r="E6" s="50">
        <v>1.0572944618841177E-2</v>
      </c>
      <c r="F6" s="51">
        <v>5.1508680173862825E-5</v>
      </c>
      <c r="G6" s="49">
        <v>5.3585279457623756</v>
      </c>
      <c r="H6" s="49">
        <v>7.5923646216765421</v>
      </c>
      <c r="I6" s="49">
        <v>6.8920065021365759E-6</v>
      </c>
      <c r="J6" s="49">
        <v>5.2596891726831762E-5</v>
      </c>
      <c r="K6" s="49">
        <v>2.2018066434916758E-2</v>
      </c>
      <c r="L6" s="49">
        <v>1.0277541464578223E-2</v>
      </c>
      <c r="M6" s="61"/>
      <c r="N6" s="52">
        <v>224.03031280768892</v>
      </c>
      <c r="O6" s="52">
        <v>23.429178830997447</v>
      </c>
      <c r="P6" s="52">
        <v>1.7693999664255387</v>
      </c>
      <c r="Q6" s="53">
        <v>31.777894104121248</v>
      </c>
      <c r="R6" s="53">
        <v>5.2815142711905985</v>
      </c>
      <c r="S6" s="53">
        <v>1.0874687882488621</v>
      </c>
      <c r="T6" s="53">
        <v>0.23048087479165907</v>
      </c>
      <c r="U6" s="53">
        <v>1.3928291591992347E-4</v>
      </c>
      <c r="V6" s="61"/>
      <c r="W6" s="53">
        <v>53.97</v>
      </c>
      <c r="X6" s="52">
        <v>216</v>
      </c>
      <c r="Y6" s="52">
        <v>25</v>
      </c>
      <c r="Z6" s="53">
        <v>31.95</v>
      </c>
      <c r="AA6" s="53">
        <v>5.18</v>
      </c>
      <c r="AB6" s="53"/>
      <c r="AC6" s="53"/>
      <c r="AD6" s="53">
        <v>0.86</v>
      </c>
      <c r="AE6" s="53">
        <v>0.15</v>
      </c>
      <c r="AF6" s="61"/>
      <c r="AG6" s="54"/>
      <c r="AH6" s="49"/>
      <c r="AI6" s="49"/>
      <c r="AJ6" s="55"/>
      <c r="AK6" s="55"/>
      <c r="AL6" s="49"/>
      <c r="AM6" s="54"/>
      <c r="AN6" s="49"/>
      <c r="AO6" s="49"/>
      <c r="AP6" s="49"/>
      <c r="AQ6" s="49"/>
      <c r="AR6" s="49"/>
      <c r="AS6" s="49"/>
      <c r="AT6" s="49"/>
      <c r="AU6" s="49"/>
      <c r="AV6" s="49"/>
      <c r="AW6" s="49"/>
    </row>
    <row r="7" spans="1:49" s="48" customFormat="1" x14ac:dyDescent="0.25">
      <c r="A7" s="48" t="s">
        <v>233</v>
      </c>
      <c r="C7" s="49" t="s">
        <v>228</v>
      </c>
      <c r="D7" s="49"/>
      <c r="E7" s="50">
        <v>5.28262329551936E-3</v>
      </c>
      <c r="F7" s="51">
        <v>4.331329981705589E-5</v>
      </c>
      <c r="G7" s="49">
        <v>5.545526398153318</v>
      </c>
      <c r="H7" s="49">
        <v>3.8659255467617433</v>
      </c>
      <c r="I7" s="49">
        <v>5.2821097337873038E-6</v>
      </c>
      <c r="J7" s="49">
        <v>1.760703244595768E-5</v>
      </c>
      <c r="K7" s="49">
        <v>2.202315650999967E-2</v>
      </c>
      <c r="L7" s="49">
        <v>8.346085520032861E-4</v>
      </c>
      <c r="M7" s="61"/>
      <c r="N7" s="52">
        <v>111.93359957938547</v>
      </c>
      <c r="O7" s="52">
        <v>20.063437192503212</v>
      </c>
      <c r="P7" s="52">
        <v>0.19617822516280903</v>
      </c>
      <c r="Q7" s="53">
        <v>34.221344758664337</v>
      </c>
      <c r="R7" s="53">
        <v>2.7983985534471203</v>
      </c>
      <c r="S7" s="53">
        <v>1.1261431916223574</v>
      </c>
      <c r="T7" s="53">
        <v>1.9476152550767383E-2</v>
      </c>
      <c r="U7" s="53">
        <v>4.8517522515543132E-5</v>
      </c>
      <c r="V7" s="61"/>
      <c r="W7" s="53">
        <v>56.16</v>
      </c>
      <c r="X7" s="52">
        <v>128</v>
      </c>
      <c r="Y7" s="52">
        <v>17.399999999999999</v>
      </c>
      <c r="Z7" s="53">
        <v>34.06</v>
      </c>
      <c r="AA7" s="53">
        <v>2.99</v>
      </c>
      <c r="AB7" s="53"/>
      <c r="AC7" s="53"/>
      <c r="AD7" s="53">
        <v>1.07</v>
      </c>
      <c r="AE7" s="53">
        <v>0.03</v>
      </c>
      <c r="AF7" s="61"/>
      <c r="AG7" s="54"/>
      <c r="AH7" s="49"/>
      <c r="AI7" s="49"/>
      <c r="AJ7" s="55"/>
      <c r="AK7" s="55"/>
      <c r="AL7" s="49"/>
      <c r="AM7" s="54"/>
      <c r="AN7" s="49"/>
      <c r="AO7" s="49"/>
      <c r="AP7" s="49"/>
      <c r="AQ7" s="49"/>
      <c r="AR7" s="49"/>
      <c r="AS7" s="49"/>
      <c r="AT7" s="49"/>
      <c r="AU7" s="49"/>
      <c r="AV7" s="49"/>
      <c r="AW7" s="49"/>
    </row>
    <row r="8" spans="1:49" x14ac:dyDescent="0.25">
      <c r="C8" s="56"/>
      <c r="D8" s="56"/>
      <c r="E8" s="57"/>
      <c r="F8" s="58"/>
      <c r="G8" s="56"/>
      <c r="H8" s="56"/>
      <c r="I8" s="56"/>
      <c r="J8" s="56"/>
      <c r="K8" s="56"/>
      <c r="L8" s="56"/>
      <c r="N8" s="14"/>
      <c r="O8" s="14"/>
      <c r="P8" s="14"/>
      <c r="Q8" s="4"/>
      <c r="R8" s="4"/>
      <c r="S8" s="4"/>
      <c r="T8" s="4"/>
      <c r="U8" s="4"/>
      <c r="W8" s="4"/>
      <c r="X8" s="14"/>
      <c r="Y8" s="14"/>
      <c r="Z8" s="4"/>
      <c r="AA8" s="4"/>
      <c r="AB8" s="4"/>
      <c r="AC8" s="4"/>
      <c r="AD8" s="4"/>
      <c r="AE8" s="4"/>
      <c r="AG8" s="59"/>
      <c r="AH8" s="56"/>
      <c r="AI8" s="56"/>
      <c r="AJ8" s="60"/>
      <c r="AK8" s="60"/>
      <c r="AL8" s="56"/>
      <c r="AM8" s="59"/>
      <c r="AN8" s="56"/>
      <c r="AO8" s="56"/>
      <c r="AP8" s="56"/>
      <c r="AQ8" s="56"/>
      <c r="AR8" s="56"/>
      <c r="AS8" s="56"/>
      <c r="AT8" s="56"/>
      <c r="AU8" s="56"/>
      <c r="AV8" s="56"/>
      <c r="AW8" s="56"/>
    </row>
    <row r="9" spans="1:49" s="62" customFormat="1" x14ac:dyDescent="0.25">
      <c r="A9" s="62" t="s">
        <v>230</v>
      </c>
      <c r="C9" s="63" t="s">
        <v>226</v>
      </c>
      <c r="D9" s="63"/>
      <c r="E9" s="64">
        <v>7.262963432171545E-3</v>
      </c>
      <c r="F9" s="65">
        <v>8.5826011095103678E-5</v>
      </c>
      <c r="G9" s="63">
        <v>3.5641093563118167</v>
      </c>
      <c r="H9" s="63">
        <v>9.3214751257243265</v>
      </c>
      <c r="I9" s="63">
        <v>9.0570162462169723E-6</v>
      </c>
      <c r="J9" s="63">
        <v>1.3844296262074513E-3</v>
      </c>
      <c r="K9" s="63">
        <v>0.80714333278694561</v>
      </c>
      <c r="L9" s="63">
        <v>5.2673924470695049E-2</v>
      </c>
      <c r="N9" s="66">
        <v>290.0801460565587</v>
      </c>
      <c r="O9" s="66">
        <v>38.901319810720643</v>
      </c>
      <c r="P9" s="66">
        <v>3.6481646365788674</v>
      </c>
      <c r="Q9" s="67">
        <v>15.638228765131345</v>
      </c>
      <c r="R9" s="67">
        <v>5.2095030575914274</v>
      </c>
      <c r="S9" s="67">
        <v>20.123365851207893</v>
      </c>
      <c r="T9" s="67">
        <v>0.67963161629114255</v>
      </c>
      <c r="U9" s="67">
        <v>2.1093123533631711E-3</v>
      </c>
      <c r="W9" s="67">
        <v>50.66</v>
      </c>
      <c r="X9" s="66">
        <v>367</v>
      </c>
      <c r="Y9" s="66">
        <v>39.4</v>
      </c>
      <c r="Z9" s="67">
        <v>14.85</v>
      </c>
      <c r="AA9" s="67">
        <v>7.21</v>
      </c>
      <c r="AB9" s="67"/>
      <c r="AC9" s="67"/>
      <c r="AD9" s="67">
        <v>19.809999999999999</v>
      </c>
      <c r="AE9" s="67">
        <v>0.67</v>
      </c>
      <c r="AG9" s="68"/>
      <c r="AH9" s="63"/>
      <c r="AI9" s="63"/>
      <c r="AJ9" s="69"/>
      <c r="AK9" s="69"/>
      <c r="AL9" s="63"/>
      <c r="AM9" s="68"/>
      <c r="AN9" s="63"/>
      <c r="AO9" s="63"/>
      <c r="AP9" s="63"/>
      <c r="AQ9" s="63"/>
      <c r="AR9" s="63"/>
      <c r="AS9" s="63"/>
      <c r="AT9" s="63"/>
      <c r="AU9" s="63"/>
      <c r="AV9" s="63"/>
      <c r="AW9" s="63"/>
    </row>
    <row r="10" spans="1:49" s="48" customFormat="1" x14ac:dyDescent="0.25">
      <c r="A10" s="48" t="s">
        <v>231</v>
      </c>
      <c r="C10" s="49" t="s">
        <v>226</v>
      </c>
      <c r="D10" s="49"/>
      <c r="E10" s="50">
        <v>1.3066134643775231E-4</v>
      </c>
      <c r="F10" s="51">
        <v>7.678023615297233E-6</v>
      </c>
      <c r="G10" s="49">
        <v>3.0054156459694021</v>
      </c>
      <c r="H10" s="49">
        <v>0.60932257949345781</v>
      </c>
      <c r="I10" s="49">
        <v>1.2956664850814086E-5</v>
      </c>
      <c r="J10" s="49">
        <v>6.238394187429003E-5</v>
      </c>
      <c r="K10" s="49">
        <v>1.0113302666608186</v>
      </c>
      <c r="L10" s="49">
        <v>5.4417992373419141E-5</v>
      </c>
      <c r="N10" s="52">
        <v>5.2185671609911228</v>
      </c>
      <c r="O10" s="52">
        <v>0.49182330400427299</v>
      </c>
      <c r="P10" s="52">
        <v>8.5249351862499285</v>
      </c>
      <c r="Q10" s="53">
        <v>13.877220955369893</v>
      </c>
      <c r="R10" s="53">
        <v>0.35836067290108209</v>
      </c>
      <c r="S10" s="53">
        <v>26.489501280423305</v>
      </c>
      <c r="T10" s="53">
        <v>7.3889347581097104E-4</v>
      </c>
      <c r="U10" s="53">
        <v>1.0002400596922056E-4</v>
      </c>
      <c r="W10" s="53">
        <v>53.67</v>
      </c>
      <c r="X10" s="52">
        <v>5</v>
      </c>
      <c r="Y10" s="52">
        <v>0.5</v>
      </c>
      <c r="Z10" s="53">
        <v>14.06</v>
      </c>
      <c r="AA10" s="53">
        <v>0.21</v>
      </c>
      <c r="AB10" s="53"/>
      <c r="AC10" s="53"/>
      <c r="AD10" s="53">
        <v>25.35</v>
      </c>
      <c r="AE10" s="53">
        <v>0.08</v>
      </c>
      <c r="AG10" s="54"/>
      <c r="AH10" s="49"/>
      <c r="AI10" s="49"/>
      <c r="AJ10" s="55"/>
      <c r="AK10" s="55"/>
      <c r="AL10" s="49"/>
      <c r="AM10" s="54"/>
      <c r="AN10" s="49"/>
      <c r="AO10" s="49"/>
      <c r="AP10" s="49"/>
      <c r="AQ10" s="49"/>
      <c r="AR10" s="49"/>
      <c r="AS10" s="49"/>
      <c r="AT10" s="49"/>
      <c r="AU10" s="49"/>
      <c r="AV10" s="49"/>
      <c r="AW10" s="49"/>
    </row>
    <row r="11" spans="1:49" s="48" customFormat="1" x14ac:dyDescent="0.25">
      <c r="A11" s="48" t="s">
        <v>370</v>
      </c>
      <c r="C11" s="49" t="s">
        <v>226</v>
      </c>
      <c r="D11" s="49"/>
      <c r="E11" s="50">
        <v>1.3671578912186368E-3</v>
      </c>
      <c r="F11" s="51">
        <v>5.813065272555894E-5</v>
      </c>
      <c r="G11" s="49">
        <v>3.6769875158418044</v>
      </c>
      <c r="H11" s="49">
        <v>4.3441956783462832</v>
      </c>
      <c r="I11" s="49">
        <v>9.1279537337654547E-6</v>
      </c>
      <c r="J11" s="49">
        <v>1.7054860923614401E-3</v>
      </c>
      <c r="K11" s="49">
        <v>0.78279572525134689</v>
      </c>
      <c r="L11" s="49">
        <v>1.1627715926549757E-2</v>
      </c>
      <c r="N11" s="52">
        <v>54.603794232308886</v>
      </c>
      <c r="O11" s="52">
        <v>26.451974699674182</v>
      </c>
      <c r="P11" s="52">
        <v>4.1412806898948489</v>
      </c>
      <c r="Q11" s="53">
        <v>16.826295461737697</v>
      </c>
      <c r="R11" s="53">
        <v>2.5320999561046085</v>
      </c>
      <c r="S11" s="53">
        <v>20.352788666173058</v>
      </c>
      <c r="T11" s="53">
        <v>0.15647037542676517</v>
      </c>
      <c r="U11" s="53">
        <v>2.7100543964985679E-3</v>
      </c>
      <c r="W11" s="53">
        <v>53.19</v>
      </c>
      <c r="X11" s="52">
        <v>62</v>
      </c>
      <c r="Y11" s="52">
        <v>26</v>
      </c>
      <c r="Z11" s="53">
        <v>17.64</v>
      </c>
      <c r="AA11" s="53">
        <v>2.59</v>
      </c>
      <c r="AB11" s="53"/>
      <c r="AC11" s="53"/>
      <c r="AD11" s="53">
        <v>20.94</v>
      </c>
      <c r="AE11" s="53">
        <v>0.21</v>
      </c>
      <c r="AG11" s="54"/>
      <c r="AH11" s="49"/>
      <c r="AI11" s="49"/>
      <c r="AJ11" s="55"/>
      <c r="AK11" s="55"/>
      <c r="AL11" s="49"/>
      <c r="AM11" s="54"/>
      <c r="AN11" s="49"/>
      <c r="AO11" s="49"/>
      <c r="AP11" s="49"/>
      <c r="AQ11" s="49"/>
      <c r="AR11" s="49"/>
      <c r="AS11" s="49"/>
      <c r="AT11" s="49"/>
      <c r="AU11" s="49"/>
      <c r="AV11" s="49"/>
      <c r="AW11" s="49"/>
    </row>
    <row r="12" spans="1:49" s="48" customFormat="1" x14ac:dyDescent="0.25">
      <c r="A12" s="48" t="s">
        <v>371</v>
      </c>
      <c r="C12" s="49" t="s">
        <v>226</v>
      </c>
      <c r="D12" s="49"/>
      <c r="E12" s="50">
        <v>1.0821935293892438E-2</v>
      </c>
      <c r="F12" s="51">
        <v>1.3848797270967715E-4</v>
      </c>
      <c r="G12" s="49">
        <v>3.2601924709745789</v>
      </c>
      <c r="H12" s="49">
        <v>13.502269154690874</v>
      </c>
      <c r="I12" s="49">
        <v>9.7526741344843049E-6</v>
      </c>
      <c r="J12" s="49">
        <v>8.7042616650272425E-4</v>
      </c>
      <c r="K12" s="49">
        <v>0.75453128702935601</v>
      </c>
      <c r="L12" s="49">
        <v>4.94531773139536E-2</v>
      </c>
      <c r="N12" s="52">
        <v>432.22420159264817</v>
      </c>
      <c r="O12" s="52">
        <v>65.334211646057256</v>
      </c>
      <c r="P12" s="52">
        <v>4.4523780888599269</v>
      </c>
      <c r="Q12" s="53">
        <v>14.391684171873756</v>
      </c>
      <c r="R12" s="53">
        <v>7.591896029065957</v>
      </c>
      <c r="S12" s="53">
        <v>18.934339470214468</v>
      </c>
      <c r="T12" s="53">
        <v>0.64195403891628022</v>
      </c>
      <c r="U12" s="53">
        <v>1.3342394837369187E-3</v>
      </c>
      <c r="W12" s="53">
        <v>51.31</v>
      </c>
      <c r="X12" s="52">
        <v>427</v>
      </c>
      <c r="Y12" s="52">
        <v>64.8</v>
      </c>
      <c r="Z12" s="53">
        <v>14.97</v>
      </c>
      <c r="AA12" s="53">
        <v>7.58</v>
      </c>
      <c r="AB12" s="53"/>
      <c r="AC12" s="53"/>
      <c r="AD12" s="53">
        <v>19.41</v>
      </c>
      <c r="AE12" s="53">
        <v>0.64</v>
      </c>
      <c r="AG12" s="54"/>
      <c r="AH12" s="49"/>
      <c r="AI12" s="49"/>
      <c r="AJ12" s="55"/>
      <c r="AK12" s="55"/>
      <c r="AL12" s="49"/>
      <c r="AM12" s="54"/>
      <c r="AN12" s="49"/>
      <c r="AO12" s="49"/>
      <c r="AP12" s="49"/>
      <c r="AQ12" s="49"/>
      <c r="AR12" s="49"/>
      <c r="AS12" s="49"/>
      <c r="AT12" s="49"/>
      <c r="AU12" s="49"/>
      <c r="AV12" s="49"/>
      <c r="AW12" s="49"/>
    </row>
    <row r="13" spans="1:49" x14ac:dyDescent="0.25">
      <c r="C13" s="56"/>
      <c r="D13" s="56"/>
      <c r="E13" s="57"/>
      <c r="F13" s="58"/>
      <c r="G13" s="56"/>
      <c r="H13" s="56"/>
      <c r="I13" s="56"/>
      <c r="J13" s="56"/>
      <c r="K13" s="56"/>
      <c r="L13" s="56"/>
      <c r="N13" s="14"/>
      <c r="O13" s="14"/>
      <c r="P13" s="14"/>
      <c r="Q13" s="4"/>
      <c r="R13" s="4"/>
      <c r="S13" s="4"/>
      <c r="T13" s="4"/>
      <c r="U13" s="4"/>
      <c r="W13" s="4"/>
      <c r="X13" s="14"/>
      <c r="Y13" s="14"/>
      <c r="Z13" s="4"/>
      <c r="AA13" s="4"/>
      <c r="AB13" s="4"/>
      <c r="AC13" s="4"/>
      <c r="AD13" s="4"/>
      <c r="AE13" s="4"/>
      <c r="AG13" s="59"/>
      <c r="AH13" s="56"/>
      <c r="AI13" s="56"/>
      <c r="AJ13" s="60"/>
      <c r="AK13" s="60"/>
      <c r="AL13" s="56"/>
      <c r="AM13" s="59"/>
      <c r="AN13" s="56"/>
      <c r="AO13" s="56"/>
      <c r="AP13" s="56"/>
      <c r="AQ13" s="56"/>
      <c r="AR13" s="56"/>
      <c r="AS13" s="56"/>
      <c r="AT13" s="56"/>
      <c r="AU13" s="56"/>
      <c r="AV13" s="56"/>
      <c r="AW13" s="56"/>
    </row>
    <row r="14" spans="1:49" x14ac:dyDescent="0.25">
      <c r="A14" s="42" t="s">
        <v>361</v>
      </c>
      <c r="B14" s="42"/>
      <c r="C14" s="56"/>
      <c r="D14" s="56"/>
      <c r="E14" s="57"/>
      <c r="F14" s="58"/>
      <c r="G14" s="56"/>
      <c r="H14" s="56"/>
      <c r="I14" s="56"/>
      <c r="J14" s="56"/>
      <c r="K14" s="56"/>
      <c r="L14" s="56"/>
      <c r="N14" s="14"/>
      <c r="O14" s="14"/>
      <c r="P14" s="14"/>
      <c r="Q14" s="4"/>
      <c r="R14" s="4"/>
      <c r="S14" s="4"/>
      <c r="T14" s="4"/>
      <c r="U14" s="4"/>
      <c r="W14" s="4"/>
      <c r="X14" s="14"/>
      <c r="Y14" s="14"/>
      <c r="Z14" s="4"/>
      <c r="AA14" s="4"/>
      <c r="AB14" s="4"/>
      <c r="AC14" s="4"/>
      <c r="AD14" s="4"/>
      <c r="AE14" s="4"/>
      <c r="AG14" s="59"/>
      <c r="AH14" s="56"/>
      <c r="AI14" s="56"/>
      <c r="AJ14" s="60"/>
      <c r="AK14" s="60"/>
      <c r="AL14" s="56"/>
      <c r="AM14" s="59"/>
      <c r="AN14" s="56"/>
      <c r="AO14" s="56"/>
      <c r="AP14" s="56"/>
      <c r="AQ14" s="56"/>
      <c r="AR14" s="56"/>
      <c r="AS14" s="56"/>
      <c r="AT14" s="56"/>
      <c r="AU14" s="56"/>
      <c r="AV14" s="56"/>
      <c r="AW14" s="56"/>
    </row>
    <row r="15" spans="1:49" x14ac:dyDescent="0.25">
      <c r="A15" s="42" t="s">
        <v>362</v>
      </c>
      <c r="B15" s="42"/>
      <c r="C15" s="56"/>
      <c r="D15" s="56"/>
      <c r="E15" s="57"/>
      <c r="F15" s="58"/>
      <c r="G15" s="56"/>
      <c r="H15" s="56"/>
      <c r="I15" s="56"/>
      <c r="J15" s="56"/>
      <c r="K15" s="56"/>
      <c r="L15" s="56"/>
      <c r="N15" s="14"/>
      <c r="O15" s="14"/>
      <c r="P15" s="14"/>
      <c r="Q15" s="4"/>
      <c r="R15" s="4"/>
      <c r="S15" s="4"/>
      <c r="T15" s="4"/>
      <c r="U15" s="4"/>
      <c r="W15" s="4"/>
      <c r="X15" s="14"/>
      <c r="Y15" s="14"/>
      <c r="Z15" s="4"/>
      <c r="AA15" s="4"/>
      <c r="AB15" s="4"/>
      <c r="AC15" s="4"/>
      <c r="AD15" s="4"/>
      <c r="AE15" s="4"/>
      <c r="AG15" s="59"/>
      <c r="AH15" s="56"/>
      <c r="AI15" s="56"/>
      <c r="AJ15" s="60"/>
      <c r="AK15" s="60"/>
      <c r="AL15" s="56"/>
      <c r="AM15" s="59"/>
      <c r="AN15" s="56"/>
      <c r="AO15" s="56"/>
      <c r="AP15" s="56"/>
      <c r="AQ15" s="56"/>
      <c r="AR15" s="56"/>
      <c r="AS15" s="56"/>
      <c r="AT15" s="56"/>
      <c r="AU15" s="56"/>
      <c r="AV15" s="56"/>
      <c r="AW15" s="56"/>
    </row>
    <row r="16" spans="1:49" x14ac:dyDescent="0.25">
      <c r="A16" s="1" t="s">
        <v>372</v>
      </c>
      <c r="C16" s="56" t="s">
        <v>227</v>
      </c>
      <c r="D16" s="56"/>
      <c r="E16" s="57">
        <v>5.8502883699855013E-2</v>
      </c>
      <c r="F16" s="58">
        <v>1.6319747628386447E-4</v>
      </c>
      <c r="G16" s="56">
        <v>2.0986263073825735</v>
      </c>
      <c r="H16" s="56">
        <v>28.714750842153801</v>
      </c>
      <c r="I16" s="56">
        <v>3.5422708030606245E-5</v>
      </c>
      <c r="J16" s="56">
        <v>5.032849923010433E-2</v>
      </c>
      <c r="K16" s="56">
        <v>0.49152653952053554</v>
      </c>
      <c r="L16" s="56">
        <v>5.8712969881167802E-2</v>
      </c>
      <c r="N16" s="14">
        <v>1702.30520467876</v>
      </c>
      <c r="O16" s="14">
        <v>82.746740629574433</v>
      </c>
      <c r="P16" s="14">
        <v>34.365480352795004</v>
      </c>
      <c r="Q16" s="4">
        <v>9.4119188253816368</v>
      </c>
      <c r="R16" s="4">
        <v>16.641516072083405</v>
      </c>
      <c r="S16" s="4">
        <v>12.57859899544831</v>
      </c>
      <c r="T16" s="4">
        <v>0.77431641347631486</v>
      </c>
      <c r="U16" s="4">
        <v>7.8377338347674477E-2</v>
      </c>
      <c r="W16" s="4">
        <v>49.1</v>
      </c>
      <c r="X16" s="14">
        <v>1700</v>
      </c>
      <c r="Y16" s="14">
        <v>95</v>
      </c>
      <c r="Z16" s="4">
        <v>9.51</v>
      </c>
      <c r="AA16" s="4">
        <v>16.600000000000001</v>
      </c>
      <c r="AB16" s="4">
        <v>45</v>
      </c>
      <c r="AC16" s="4">
        <v>0.08</v>
      </c>
      <c r="AD16" s="4">
        <v>12.47</v>
      </c>
      <c r="AE16" s="4">
        <v>0.78</v>
      </c>
      <c r="AG16" s="59"/>
      <c r="AH16" s="56"/>
      <c r="AI16" s="56"/>
      <c r="AJ16" s="56"/>
      <c r="AK16" s="56"/>
      <c r="AL16" s="56"/>
      <c r="AM16" s="59"/>
      <c r="AN16" s="56"/>
      <c r="AO16" s="56"/>
      <c r="AP16" s="56"/>
      <c r="AQ16" s="56"/>
      <c r="AR16" s="56"/>
      <c r="AS16" s="56"/>
      <c r="AT16" s="56"/>
      <c r="AU16" s="56"/>
      <c r="AV16" s="56"/>
      <c r="AW16" s="56"/>
    </row>
    <row r="17" spans="1:49" x14ac:dyDescent="0.25">
      <c r="A17" s="1" t="s">
        <v>373</v>
      </c>
      <c r="C17" s="70" t="s">
        <v>227</v>
      </c>
      <c r="D17" s="70"/>
      <c r="E17" s="57">
        <v>6.3288793959864892E-2</v>
      </c>
      <c r="F17" s="58">
        <v>1.6543917626288764E-4</v>
      </c>
      <c r="G17" s="56">
        <v>2.1522152072098124</v>
      </c>
      <c r="H17" s="56">
        <v>36.329528639587906</v>
      </c>
      <c r="I17" s="56">
        <v>3.4142045789227356E-5</v>
      </c>
      <c r="J17" s="56">
        <v>4.888111903777604E-2</v>
      </c>
      <c r="K17" s="56">
        <v>0.4787049223261356</v>
      </c>
      <c r="L17" s="56">
        <v>5.7427328326096844E-2</v>
      </c>
      <c r="N17" s="71">
        <v>1841.5646638626581</v>
      </c>
      <c r="O17" s="71">
        <v>83.931436135060309</v>
      </c>
      <c r="P17" s="71">
        <v>32.906118564354657</v>
      </c>
      <c r="Q17" s="72">
        <v>9.6522543121432314</v>
      </c>
      <c r="R17" s="72">
        <v>21.054629311266172</v>
      </c>
      <c r="S17" s="72">
        <v>12.25413441026059</v>
      </c>
      <c r="T17" s="72">
        <v>0.75736115878636334</v>
      </c>
      <c r="U17" s="72">
        <v>7.6123311130745663E-2</v>
      </c>
      <c r="W17" s="4">
        <v>49.1</v>
      </c>
      <c r="X17" s="14">
        <v>1700</v>
      </c>
      <c r="Y17" s="14">
        <v>95</v>
      </c>
      <c r="Z17" s="4">
        <v>9.51</v>
      </c>
      <c r="AA17" s="4">
        <v>16.600000000000001</v>
      </c>
      <c r="AB17" s="4">
        <v>45</v>
      </c>
      <c r="AC17" s="4">
        <v>0.08</v>
      </c>
      <c r="AD17" s="4">
        <v>12.47</v>
      </c>
      <c r="AE17" s="4">
        <v>0.78</v>
      </c>
      <c r="AG17" s="59"/>
      <c r="AH17" s="56"/>
      <c r="AI17" s="56"/>
      <c r="AJ17" s="56"/>
      <c r="AK17" s="56"/>
      <c r="AL17" s="56"/>
      <c r="AM17" s="59"/>
      <c r="AN17" s="56"/>
      <c r="AO17" s="56"/>
      <c r="AP17" s="56"/>
      <c r="AQ17" s="56"/>
      <c r="AR17" s="56"/>
      <c r="AS17" s="56"/>
      <c r="AT17" s="56"/>
      <c r="AU17" s="56"/>
      <c r="AV17" s="56"/>
      <c r="AW17" s="56"/>
    </row>
    <row r="18" spans="1:49" x14ac:dyDescent="0.25">
      <c r="A18" s="1" t="s">
        <v>378</v>
      </c>
      <c r="C18" s="70" t="s">
        <v>227</v>
      </c>
      <c r="D18" s="70"/>
      <c r="E18" s="57">
        <v>5.8055313265128035E-2</v>
      </c>
      <c r="F18" s="58">
        <v>1.5066622118618713E-4</v>
      </c>
      <c r="G18" s="56">
        <v>2.1276614526804276</v>
      </c>
      <c r="H18" s="56">
        <v>28.951221650607753</v>
      </c>
      <c r="I18" s="56">
        <v>4.1272927612173598E-5</v>
      </c>
      <c r="J18" s="56">
        <v>4.9345992394721781E-2</v>
      </c>
      <c r="K18" s="56">
        <v>0.48816511615474761</v>
      </c>
      <c r="L18" s="56">
        <v>5.7923588664226144E-2</v>
      </c>
      <c r="N18" s="71">
        <v>1689.2818897186812</v>
      </c>
      <c r="O18" s="71">
        <v>76.124212311228931</v>
      </c>
      <c r="P18" s="71">
        <v>41.032021018609029</v>
      </c>
      <c r="Q18" s="72">
        <v>9.5421356389540328</v>
      </c>
      <c r="R18" s="72">
        <v>16.77856175919722</v>
      </c>
      <c r="S18" s="72">
        <v>12.493534621626804</v>
      </c>
      <c r="T18" s="72">
        <v>0.76390592267666813</v>
      </c>
      <c r="U18" s="72">
        <v>7.6847265489479274E-2</v>
      </c>
      <c r="W18" s="4">
        <v>49.1</v>
      </c>
      <c r="X18" s="14">
        <v>1700</v>
      </c>
      <c r="Y18" s="14">
        <v>95</v>
      </c>
      <c r="Z18" s="4">
        <v>9.51</v>
      </c>
      <c r="AA18" s="4">
        <v>16.600000000000001</v>
      </c>
      <c r="AB18" s="4">
        <v>45</v>
      </c>
      <c r="AC18" s="4">
        <v>0.08</v>
      </c>
      <c r="AD18" s="4">
        <v>12.47</v>
      </c>
      <c r="AE18" s="4">
        <v>0.78</v>
      </c>
      <c r="AG18" s="59"/>
      <c r="AH18" s="56"/>
      <c r="AI18" s="56"/>
      <c r="AJ18" s="56"/>
      <c r="AK18" s="56"/>
      <c r="AL18" s="56"/>
      <c r="AM18" s="59"/>
      <c r="AN18" s="56"/>
      <c r="AO18" s="56"/>
      <c r="AP18" s="56"/>
      <c r="AQ18" s="56"/>
      <c r="AR18" s="56"/>
      <c r="AS18" s="56"/>
      <c r="AT18" s="56"/>
      <c r="AU18" s="56"/>
      <c r="AV18" s="56"/>
      <c r="AW18" s="56"/>
    </row>
    <row r="19" spans="1:49" x14ac:dyDescent="0.25">
      <c r="A19" s="1" t="s">
        <v>374</v>
      </c>
      <c r="C19" s="70" t="s">
        <v>227</v>
      </c>
      <c r="D19" s="70"/>
      <c r="E19" s="57">
        <v>5.9804545022622786E-2</v>
      </c>
      <c r="F19" s="58">
        <v>1.5529818344871331E-4</v>
      </c>
      <c r="G19" s="56">
        <v>2.0898717149512782</v>
      </c>
      <c r="H19" s="56">
        <v>28.591294552533441</v>
      </c>
      <c r="I19" s="56">
        <v>3.6746612421667378E-5</v>
      </c>
      <c r="J19" s="56">
        <v>4.9323577982654722E-2</v>
      </c>
      <c r="K19" s="56">
        <v>0.48795374970954553</v>
      </c>
      <c r="L19" s="56">
        <v>5.7929897087612231E-2</v>
      </c>
      <c r="N19" s="71">
        <v>1740.18068541309</v>
      </c>
      <c r="O19" s="71">
        <v>78.572115654827201</v>
      </c>
      <c r="P19" s="71">
        <v>35.874118163325569</v>
      </c>
      <c r="Q19" s="72">
        <v>9.3726562310727815</v>
      </c>
      <c r="R19" s="72">
        <v>16.569967485811119</v>
      </c>
      <c r="S19" s="72">
        <v>12.488185770157813</v>
      </c>
      <c r="T19" s="72">
        <v>0.76398911921366652</v>
      </c>
      <c r="U19" s="72">
        <v>7.6812359184198598E-2</v>
      </c>
      <c r="W19" s="4">
        <v>49.1</v>
      </c>
      <c r="X19" s="14">
        <v>1700</v>
      </c>
      <c r="Y19" s="14">
        <v>95</v>
      </c>
      <c r="Z19" s="4">
        <v>9.51</v>
      </c>
      <c r="AA19" s="4">
        <v>16.600000000000001</v>
      </c>
      <c r="AB19" s="4">
        <v>45</v>
      </c>
      <c r="AC19" s="4">
        <v>0.08</v>
      </c>
      <c r="AD19" s="4">
        <v>12.47</v>
      </c>
      <c r="AE19" s="4">
        <v>0.78</v>
      </c>
      <c r="AG19" s="59"/>
      <c r="AH19" s="56"/>
      <c r="AI19" s="56"/>
      <c r="AJ19" s="56"/>
      <c r="AK19" s="56"/>
      <c r="AL19" s="56"/>
      <c r="AM19" s="59"/>
      <c r="AN19" s="56"/>
      <c r="AO19" s="56"/>
      <c r="AP19" s="56"/>
      <c r="AQ19" s="56"/>
      <c r="AR19" s="56"/>
      <c r="AS19" s="56"/>
      <c r="AT19" s="56"/>
      <c r="AU19" s="56"/>
      <c r="AV19" s="56"/>
      <c r="AW19" s="56"/>
    </row>
    <row r="20" spans="1:49" x14ac:dyDescent="0.25">
      <c r="A20" s="1" t="s">
        <v>376</v>
      </c>
      <c r="C20" s="70" t="s">
        <v>227</v>
      </c>
      <c r="D20" s="70"/>
      <c r="E20" s="57">
        <v>6.3054653889760351E-2</v>
      </c>
      <c r="F20" s="58">
        <v>1.639972340067655E-4</v>
      </c>
      <c r="G20" s="56">
        <v>2.096903208925935</v>
      </c>
      <c r="H20" s="56">
        <v>28.695060926607734</v>
      </c>
      <c r="I20" s="56">
        <v>4.064888706150597E-5</v>
      </c>
      <c r="J20" s="56">
        <v>4.9477171211243391E-2</v>
      </c>
      <c r="K20" s="56">
        <v>0.48918445649106951</v>
      </c>
      <c r="L20" s="56">
        <v>5.7339834040405928E-2</v>
      </c>
      <c r="N20" s="71">
        <v>1834.751702949352</v>
      </c>
      <c r="O20" s="71">
        <v>83.169397269028622</v>
      </c>
      <c r="P20" s="71">
        <v>40.320903828879864</v>
      </c>
      <c r="Q20" s="72">
        <v>9.4041910737829006</v>
      </c>
      <c r="R20" s="72">
        <v>16.630104862290256</v>
      </c>
      <c r="S20" s="72">
        <v>12.519330107046088</v>
      </c>
      <c r="T20" s="72">
        <v>0.75620726959232354</v>
      </c>
      <c r="U20" s="72">
        <v>7.7051552258285055E-2</v>
      </c>
      <c r="W20" s="4">
        <v>49.1</v>
      </c>
      <c r="X20" s="14">
        <v>1700</v>
      </c>
      <c r="Y20" s="14">
        <v>95</v>
      </c>
      <c r="Z20" s="4">
        <v>9.51</v>
      </c>
      <c r="AA20" s="4">
        <v>16.600000000000001</v>
      </c>
      <c r="AB20" s="4">
        <v>45</v>
      </c>
      <c r="AC20" s="4">
        <v>0.08</v>
      </c>
      <c r="AD20" s="4">
        <v>12.47</v>
      </c>
      <c r="AE20" s="4">
        <v>0.78</v>
      </c>
      <c r="AG20" s="59"/>
      <c r="AH20" s="56"/>
      <c r="AI20" s="56"/>
      <c r="AJ20" s="56"/>
      <c r="AK20" s="56"/>
      <c r="AL20" s="56"/>
      <c r="AM20" s="59"/>
      <c r="AN20" s="56"/>
      <c r="AO20" s="56"/>
      <c r="AP20" s="56"/>
      <c r="AQ20" s="56"/>
      <c r="AR20" s="56"/>
      <c r="AS20" s="56"/>
      <c r="AT20" s="56"/>
      <c r="AU20" s="56"/>
      <c r="AV20" s="56"/>
      <c r="AW20" s="56"/>
    </row>
    <row r="21" spans="1:49" x14ac:dyDescent="0.25">
      <c r="A21" s="1" t="s">
        <v>377</v>
      </c>
      <c r="C21" s="70" t="s">
        <v>227</v>
      </c>
      <c r="D21" s="70"/>
      <c r="E21" s="57">
        <v>5.763183682960453E-2</v>
      </c>
      <c r="F21" s="58">
        <v>1.539784791016318E-4</v>
      </c>
      <c r="G21" s="56">
        <v>2.0914207121103674</v>
      </c>
      <c r="H21" s="56">
        <v>28.675845227569365</v>
      </c>
      <c r="I21" s="56">
        <v>2.8068993586234965E-5</v>
      </c>
      <c r="J21" s="56">
        <v>4.992070509311889E-2</v>
      </c>
      <c r="K21" s="56">
        <v>0.4938735031275765</v>
      </c>
      <c r="L21" s="56">
        <v>5.8366184080469799E-2</v>
      </c>
      <c r="N21" s="71">
        <v>1676.959657126713</v>
      </c>
      <c r="O21" s="71">
        <v>77.8746771826018</v>
      </c>
      <c r="P21" s="71">
        <v>25.985651919919157</v>
      </c>
      <c r="Q21" s="72">
        <v>9.3796031732086007</v>
      </c>
      <c r="R21" s="72">
        <v>16.618968482729059</v>
      </c>
      <c r="S21" s="72">
        <v>12.637991392028502</v>
      </c>
      <c r="T21" s="72">
        <v>0.76974294465018556</v>
      </c>
      <c r="U21" s="72">
        <v>7.7742274327494296E-2</v>
      </c>
      <c r="W21" s="4">
        <v>49.1</v>
      </c>
      <c r="X21" s="14">
        <v>1700</v>
      </c>
      <c r="Y21" s="14">
        <v>95</v>
      </c>
      <c r="Z21" s="4">
        <v>9.51</v>
      </c>
      <c r="AA21" s="4">
        <v>16.600000000000001</v>
      </c>
      <c r="AB21" s="4">
        <v>45</v>
      </c>
      <c r="AC21" s="4">
        <v>0.08</v>
      </c>
      <c r="AD21" s="4">
        <v>12.47</v>
      </c>
      <c r="AE21" s="4">
        <v>0.78</v>
      </c>
      <c r="AG21" s="59"/>
      <c r="AH21" s="56"/>
      <c r="AI21" s="56"/>
      <c r="AJ21" s="56"/>
      <c r="AK21" s="56"/>
      <c r="AL21" s="56"/>
      <c r="AM21" s="59"/>
      <c r="AN21" s="56"/>
      <c r="AO21" s="56"/>
      <c r="AP21" s="56"/>
      <c r="AQ21" s="56"/>
      <c r="AR21" s="56"/>
      <c r="AS21" s="56"/>
      <c r="AT21" s="56"/>
      <c r="AU21" s="56"/>
      <c r="AV21" s="56"/>
      <c r="AW21" s="56"/>
    </row>
    <row r="22" spans="1:49" x14ac:dyDescent="0.25">
      <c r="A22" s="1" t="s">
        <v>375</v>
      </c>
      <c r="C22" s="70" t="s">
        <v>227</v>
      </c>
      <c r="D22" s="70"/>
      <c r="E22" s="57">
        <v>6.2365475159851871E-2</v>
      </c>
      <c r="F22" s="58">
        <v>1.5332839838350473E-4</v>
      </c>
      <c r="G22" s="56">
        <v>2.0982339145099145</v>
      </c>
      <c r="H22" s="56">
        <v>28.910734952010955</v>
      </c>
      <c r="I22" s="56">
        <v>3.8860089948436473E-5</v>
      </c>
      <c r="J22" s="56">
        <v>4.9589698697025418E-2</v>
      </c>
      <c r="K22" s="56">
        <v>0.48660196885249418</v>
      </c>
      <c r="L22" s="56">
        <v>5.7801258095412089E-2</v>
      </c>
      <c r="N22" s="71">
        <v>1814.6981181569149</v>
      </c>
      <c r="O22" s="71">
        <v>77.531121973530617</v>
      </c>
      <c r="P22" s="71">
        <v>38.282503640493495</v>
      </c>
      <c r="Q22" s="72">
        <v>9.4101590219082247</v>
      </c>
      <c r="R22" s="72">
        <v>16.7550978590886</v>
      </c>
      <c r="S22" s="72">
        <v>12.453977525722046</v>
      </c>
      <c r="T22" s="72">
        <v>0.76229260678591471</v>
      </c>
      <c r="U22" s="72">
        <v>7.7226793025672674E-2</v>
      </c>
      <c r="W22" s="4">
        <v>49.1</v>
      </c>
      <c r="X22" s="14">
        <v>1700</v>
      </c>
      <c r="Y22" s="14">
        <v>95</v>
      </c>
      <c r="Z22" s="4">
        <v>9.51</v>
      </c>
      <c r="AA22" s="4">
        <v>16.600000000000001</v>
      </c>
      <c r="AB22" s="4">
        <v>45</v>
      </c>
      <c r="AC22" s="4">
        <v>0.08</v>
      </c>
      <c r="AD22" s="4">
        <v>12.47</v>
      </c>
      <c r="AE22" s="4">
        <v>0.78</v>
      </c>
      <c r="AG22" s="59"/>
      <c r="AH22" s="56"/>
      <c r="AI22" s="56"/>
      <c r="AJ22" s="56"/>
      <c r="AK22" s="56"/>
      <c r="AL22" s="56"/>
      <c r="AM22" s="59"/>
      <c r="AN22" s="56"/>
      <c r="AO22" s="56"/>
      <c r="AP22" s="56"/>
      <c r="AQ22" s="56"/>
      <c r="AR22" s="56"/>
      <c r="AS22" s="56"/>
      <c r="AT22" s="56"/>
      <c r="AU22" s="56"/>
      <c r="AV22" s="56"/>
      <c r="AW22" s="56"/>
    </row>
    <row r="23" spans="1:49" x14ac:dyDescent="0.25">
      <c r="A23" s="1" t="s">
        <v>379</v>
      </c>
      <c r="C23" s="70" t="s">
        <v>227</v>
      </c>
      <c r="D23" s="70"/>
      <c r="E23" s="57">
        <v>6.1583621434762814E-2</v>
      </c>
      <c r="F23" s="58">
        <v>1.704323067330987E-4</v>
      </c>
      <c r="G23" s="56">
        <v>2.1317393318391602</v>
      </c>
      <c r="H23" s="56">
        <v>28.713920579829477</v>
      </c>
      <c r="I23" s="56">
        <v>2.6182354367693421E-5</v>
      </c>
      <c r="J23" s="56">
        <v>4.903317704443802E-2</v>
      </c>
      <c r="K23" s="56">
        <v>0.48427876018851718</v>
      </c>
      <c r="L23" s="56">
        <v>5.7923271968316786E-2</v>
      </c>
      <c r="N23" s="71">
        <v>1791.9478948970677</v>
      </c>
      <c r="O23" s="71">
        <v>86.570209959263735</v>
      </c>
      <c r="P23" s="71">
        <v>23.835757049006101</v>
      </c>
      <c r="Q23" s="72">
        <v>9.560424110554095</v>
      </c>
      <c r="R23" s="72">
        <v>16.641034896958804</v>
      </c>
      <c r="S23" s="72">
        <v>12.39518627310291</v>
      </c>
      <c r="T23" s="72">
        <v>0.76390174603833438</v>
      </c>
      <c r="U23" s="72">
        <v>7.636011338034443E-2</v>
      </c>
      <c r="W23" s="4">
        <v>49.1</v>
      </c>
      <c r="X23" s="14">
        <v>1700</v>
      </c>
      <c r="Y23" s="14">
        <v>95</v>
      </c>
      <c r="Z23" s="4">
        <v>9.51</v>
      </c>
      <c r="AA23" s="4">
        <v>16.600000000000001</v>
      </c>
      <c r="AB23" s="4">
        <v>45</v>
      </c>
      <c r="AC23" s="4">
        <v>0.08</v>
      </c>
      <c r="AD23" s="4">
        <v>12.47</v>
      </c>
      <c r="AE23" s="4">
        <v>0.78</v>
      </c>
      <c r="AG23" s="59"/>
      <c r="AH23" s="56"/>
      <c r="AI23" s="56"/>
      <c r="AJ23" s="56"/>
      <c r="AK23" s="56"/>
      <c r="AL23" s="56"/>
      <c r="AM23" s="59"/>
      <c r="AN23" s="56"/>
      <c r="AO23" s="56"/>
      <c r="AP23" s="56"/>
      <c r="AQ23" s="56"/>
      <c r="AR23" s="56"/>
      <c r="AS23" s="56"/>
      <c r="AT23" s="56"/>
      <c r="AU23" s="56"/>
      <c r="AV23" s="56"/>
      <c r="AW23" s="56"/>
    </row>
    <row r="24" spans="1:49" x14ac:dyDescent="0.25">
      <c r="C24" s="70"/>
      <c r="D24" s="70"/>
      <c r="E24" s="57"/>
      <c r="F24" s="58"/>
      <c r="G24" s="56"/>
      <c r="H24" s="56"/>
      <c r="I24" s="56"/>
      <c r="J24" s="56"/>
      <c r="K24" s="56"/>
      <c r="L24" s="56"/>
      <c r="M24" s="73" t="s">
        <v>363</v>
      </c>
      <c r="N24" s="14">
        <f>AVERAGE(N16:N23)</f>
        <v>1761.4612271004046</v>
      </c>
      <c r="O24" s="14">
        <f>AVERAGE(O16:O23)</f>
        <v>80.814988889389454</v>
      </c>
      <c r="P24" s="71"/>
      <c r="Q24" s="72"/>
      <c r="R24" s="72"/>
      <c r="S24" s="72"/>
      <c r="T24" s="72"/>
      <c r="U24" s="72"/>
      <c r="W24" s="4"/>
      <c r="X24" s="14"/>
      <c r="Y24" s="14"/>
      <c r="Z24" s="4"/>
      <c r="AA24" s="4"/>
      <c r="AB24" s="4"/>
      <c r="AC24" s="4"/>
      <c r="AD24" s="4"/>
      <c r="AE24" s="4"/>
      <c r="AG24" s="59"/>
      <c r="AH24" s="56"/>
      <c r="AI24" s="56"/>
      <c r="AJ24" s="56"/>
      <c r="AK24" s="56"/>
      <c r="AL24" s="56"/>
      <c r="AM24" s="59"/>
      <c r="AN24" s="56"/>
      <c r="AO24" s="56"/>
      <c r="AP24" s="56"/>
      <c r="AQ24" s="56"/>
      <c r="AR24" s="56"/>
      <c r="AS24" s="56"/>
      <c r="AT24" s="56"/>
      <c r="AU24" s="56"/>
      <c r="AV24" s="56"/>
      <c r="AW24" s="56"/>
    </row>
    <row r="25" spans="1:49" x14ac:dyDescent="0.25">
      <c r="C25" s="70"/>
      <c r="D25" s="70"/>
      <c r="E25" s="57"/>
      <c r="F25" s="58"/>
      <c r="G25" s="56"/>
      <c r="H25" s="56"/>
      <c r="I25" s="56"/>
      <c r="J25" s="56"/>
      <c r="K25" s="56"/>
      <c r="L25" s="56"/>
      <c r="M25" s="73" t="s">
        <v>364</v>
      </c>
      <c r="N25" s="74">
        <f>STDEV(N16:N23)/N24</f>
        <v>3.8296766343187794E-2</v>
      </c>
      <c r="O25" s="74">
        <f>STDEV(O16:O23)/O24</f>
        <v>4.6434160875739455E-2</v>
      </c>
      <c r="P25" s="71"/>
      <c r="Q25" s="72"/>
      <c r="R25" s="72"/>
      <c r="S25" s="72"/>
      <c r="T25" s="72"/>
      <c r="U25" s="72"/>
      <c r="W25" s="4"/>
      <c r="X25" s="14"/>
      <c r="Y25" s="14"/>
      <c r="Z25" s="4"/>
      <c r="AA25" s="4"/>
      <c r="AB25" s="4"/>
      <c r="AC25" s="4"/>
      <c r="AD25" s="4"/>
      <c r="AE25" s="4"/>
      <c r="AG25" s="59"/>
      <c r="AH25" s="56"/>
      <c r="AI25" s="56"/>
      <c r="AJ25" s="56"/>
      <c r="AK25" s="56"/>
      <c r="AL25" s="56"/>
      <c r="AM25" s="59"/>
      <c r="AN25" s="56"/>
      <c r="AO25" s="56"/>
      <c r="AP25" s="56"/>
      <c r="AQ25" s="56"/>
      <c r="AR25" s="56"/>
      <c r="AS25" s="56"/>
      <c r="AT25" s="56"/>
      <c r="AU25" s="56"/>
      <c r="AV25" s="56"/>
      <c r="AW25" s="56"/>
    </row>
    <row r="26" spans="1:49" x14ac:dyDescent="0.25">
      <c r="C26" s="70"/>
      <c r="D26" s="70"/>
      <c r="E26" s="57"/>
      <c r="F26" s="58"/>
      <c r="G26" s="56"/>
      <c r="H26" s="56"/>
      <c r="I26" s="56"/>
      <c r="J26" s="56"/>
      <c r="K26" s="56"/>
      <c r="L26" s="56"/>
      <c r="M26" s="73" t="s">
        <v>127</v>
      </c>
      <c r="N26" s="74">
        <f>N24/X16</f>
        <v>1.0361536630002379</v>
      </c>
      <c r="O26" s="74">
        <f>O24/Y16</f>
        <v>0.85068409357252062</v>
      </c>
      <c r="P26" s="71"/>
      <c r="Q26" s="72"/>
      <c r="R26" s="72"/>
      <c r="S26" s="72"/>
      <c r="T26" s="72"/>
      <c r="U26" s="72"/>
      <c r="W26" s="4"/>
      <c r="X26" s="14"/>
      <c r="Y26" s="14"/>
      <c r="Z26" s="4"/>
      <c r="AA26" s="4"/>
      <c r="AB26" s="4"/>
      <c r="AC26" s="4"/>
      <c r="AD26" s="4"/>
      <c r="AE26" s="4"/>
      <c r="AG26" s="59"/>
      <c r="AH26" s="56"/>
      <c r="AI26" s="56"/>
      <c r="AJ26" s="56"/>
      <c r="AK26" s="56"/>
      <c r="AL26" s="56"/>
      <c r="AM26" s="59"/>
      <c r="AN26" s="56"/>
      <c r="AO26" s="56"/>
      <c r="AP26" s="56"/>
      <c r="AQ26" s="56"/>
      <c r="AR26" s="56"/>
      <c r="AS26" s="56"/>
      <c r="AT26" s="56"/>
      <c r="AU26" s="56"/>
      <c r="AV26" s="56"/>
      <c r="AW26" s="56"/>
    </row>
    <row r="27" spans="1:49" x14ac:dyDescent="0.25">
      <c r="C27" s="70"/>
      <c r="D27" s="70"/>
      <c r="E27" s="57"/>
      <c r="F27" s="58"/>
      <c r="G27" s="56"/>
      <c r="H27" s="56"/>
      <c r="I27" s="56"/>
      <c r="J27" s="56"/>
      <c r="K27" s="56"/>
      <c r="L27" s="56"/>
      <c r="N27" s="71"/>
      <c r="O27" s="71"/>
      <c r="P27" s="71"/>
      <c r="Q27" s="72"/>
      <c r="R27" s="72"/>
      <c r="S27" s="72"/>
      <c r="T27" s="72"/>
      <c r="U27" s="72"/>
      <c r="W27" s="4"/>
      <c r="X27" s="14"/>
      <c r="Y27" s="14"/>
      <c r="Z27" s="4"/>
      <c r="AA27" s="4"/>
      <c r="AB27" s="4"/>
      <c r="AC27" s="4"/>
      <c r="AD27" s="4"/>
      <c r="AE27" s="4"/>
      <c r="AG27" s="59"/>
      <c r="AH27" s="56"/>
      <c r="AI27" s="56"/>
      <c r="AJ27" s="56"/>
      <c r="AK27" s="56"/>
      <c r="AL27" s="56"/>
      <c r="AM27" s="59"/>
      <c r="AN27" s="56"/>
      <c r="AO27" s="56"/>
      <c r="AP27" s="56"/>
      <c r="AQ27" s="56"/>
      <c r="AR27" s="56"/>
      <c r="AS27" s="56"/>
      <c r="AT27" s="56"/>
      <c r="AU27" s="56"/>
      <c r="AV27" s="56"/>
      <c r="AW27" s="56"/>
    </row>
    <row r="28" spans="1:49" x14ac:dyDescent="0.25">
      <c r="A28" s="42" t="s">
        <v>365</v>
      </c>
      <c r="B28" s="42"/>
      <c r="C28" s="70"/>
      <c r="D28" s="70"/>
      <c r="E28" s="57"/>
      <c r="F28" s="58"/>
      <c r="G28" s="56"/>
      <c r="H28" s="56"/>
      <c r="I28" s="56"/>
      <c r="J28" s="56"/>
      <c r="K28" s="56"/>
      <c r="L28" s="56"/>
      <c r="N28" s="71"/>
      <c r="O28" s="71"/>
      <c r="P28" s="71"/>
      <c r="Q28" s="72"/>
      <c r="R28" s="72"/>
      <c r="S28" s="72"/>
      <c r="T28" s="72"/>
      <c r="U28" s="72"/>
      <c r="W28" s="4"/>
      <c r="X28" s="14"/>
      <c r="Y28" s="14"/>
      <c r="Z28" s="4"/>
      <c r="AA28" s="4"/>
      <c r="AB28" s="4"/>
      <c r="AC28" s="4"/>
      <c r="AD28" s="4"/>
      <c r="AE28" s="4"/>
      <c r="AG28" s="59"/>
      <c r="AH28" s="56"/>
      <c r="AI28" s="56"/>
      <c r="AJ28" s="56"/>
      <c r="AK28" s="56"/>
      <c r="AL28" s="56"/>
      <c r="AM28" s="59"/>
      <c r="AN28" s="56"/>
      <c r="AO28" s="56"/>
      <c r="AP28" s="56"/>
      <c r="AQ28" s="56"/>
      <c r="AR28" s="56"/>
      <c r="AS28" s="56"/>
      <c r="AT28" s="56"/>
      <c r="AU28" s="56"/>
      <c r="AV28" s="56"/>
      <c r="AW28" s="56"/>
    </row>
    <row r="29" spans="1:49" x14ac:dyDescent="0.25">
      <c r="A29" s="1" t="s">
        <v>371</v>
      </c>
      <c r="C29" s="70" t="s">
        <v>226</v>
      </c>
      <c r="D29" s="70"/>
      <c r="E29" s="57">
        <v>1.131609013878003E-2</v>
      </c>
      <c r="F29" s="58">
        <v>1.1748396343899057E-4</v>
      </c>
      <c r="G29" s="56">
        <v>3.2618882022603919</v>
      </c>
      <c r="H29" s="56">
        <v>13.871087196597664</v>
      </c>
      <c r="I29" s="56">
        <v>9.8686529288752099E-6</v>
      </c>
      <c r="J29" s="56">
        <v>8.1063934772903495E-4</v>
      </c>
      <c r="K29" s="56">
        <v>0.74673495619669261</v>
      </c>
      <c r="L29" s="56">
        <v>4.7563758546958344E-2</v>
      </c>
      <c r="N29" s="71">
        <v>451.96056828624864</v>
      </c>
      <c r="O29" s="71">
        <v>54.894356175105173</v>
      </c>
      <c r="P29" s="71">
        <v>4.5766777622159243</v>
      </c>
      <c r="Q29" s="72">
        <v>14.399169751121931</v>
      </c>
      <c r="R29" s="72">
        <v>7.7992706707444093</v>
      </c>
      <c r="S29" s="72">
        <v>18.740143562357463</v>
      </c>
      <c r="T29" s="72">
        <v>0.61742740433875665</v>
      </c>
      <c r="U29" s="72">
        <v>1.2425947960141371E-3</v>
      </c>
      <c r="W29" s="4">
        <v>51.31</v>
      </c>
      <c r="X29" s="14">
        <v>427</v>
      </c>
      <c r="Y29" s="14">
        <v>64.8</v>
      </c>
      <c r="Z29" s="4">
        <v>14.97</v>
      </c>
      <c r="AA29" s="4">
        <v>7.58</v>
      </c>
      <c r="AB29" s="4"/>
      <c r="AC29" s="4"/>
      <c r="AD29" s="4">
        <v>19.41</v>
      </c>
      <c r="AE29" s="4">
        <v>0.64</v>
      </c>
      <c r="AG29" s="59"/>
      <c r="AH29" s="56"/>
      <c r="AI29" s="56"/>
      <c r="AJ29" s="56"/>
      <c r="AK29" s="56"/>
      <c r="AL29" s="56"/>
      <c r="AM29" s="59"/>
      <c r="AN29" s="56"/>
      <c r="AO29" s="56"/>
      <c r="AP29" s="56"/>
      <c r="AQ29" s="56"/>
      <c r="AR29" s="56"/>
      <c r="AS29" s="56"/>
      <c r="AT29" s="56"/>
      <c r="AU29" s="56"/>
      <c r="AV29" s="56"/>
      <c r="AW29" s="56"/>
    </row>
    <row r="30" spans="1:49" x14ac:dyDescent="0.25">
      <c r="A30" s="1" t="s">
        <v>371</v>
      </c>
      <c r="C30" s="70" t="s">
        <v>226</v>
      </c>
      <c r="D30" s="70"/>
      <c r="E30" s="57">
        <v>9.7597295747801696E-3</v>
      </c>
      <c r="F30" s="58">
        <v>1.3653160482829469E-4</v>
      </c>
      <c r="G30" s="56">
        <v>3.2748045471739076</v>
      </c>
      <c r="H30" s="56">
        <v>13.784174867888884</v>
      </c>
      <c r="I30" s="56">
        <v>8.9528921198881794E-6</v>
      </c>
      <c r="J30" s="56">
        <v>7.923309526101037E-4</v>
      </c>
      <c r="K30" s="56">
        <v>0.74560795478643782</v>
      </c>
      <c r="L30" s="56">
        <v>4.7514565236367538E-2</v>
      </c>
      <c r="N30" s="71">
        <v>389.80008738365342</v>
      </c>
      <c r="O30" s="71">
        <v>64.361816439673987</v>
      </c>
      <c r="P30" s="71">
        <v>3.5952158490522663</v>
      </c>
      <c r="Q30" s="72">
        <v>14.456187230398156</v>
      </c>
      <c r="R30" s="72">
        <v>7.7504026356281166</v>
      </c>
      <c r="S30" s="72">
        <v>18.712071502985175</v>
      </c>
      <c r="T30" s="72">
        <v>0.61678882364209198</v>
      </c>
      <c r="U30" s="72">
        <v>1.2145306309055874E-3</v>
      </c>
      <c r="W30" s="4">
        <v>51.31</v>
      </c>
      <c r="X30" s="14">
        <v>427</v>
      </c>
      <c r="Y30" s="14">
        <v>64.8</v>
      </c>
      <c r="Z30" s="4">
        <v>14.97</v>
      </c>
      <c r="AA30" s="4">
        <v>7.58</v>
      </c>
      <c r="AB30" s="4"/>
      <c r="AC30" s="4"/>
      <c r="AD30" s="4">
        <v>19.41</v>
      </c>
      <c r="AE30" s="4">
        <v>0.64</v>
      </c>
      <c r="AG30" s="59"/>
      <c r="AH30" s="56"/>
      <c r="AI30" s="56"/>
      <c r="AJ30" s="56"/>
      <c r="AK30" s="56"/>
      <c r="AL30" s="56"/>
      <c r="AM30" s="59"/>
      <c r="AN30" s="56"/>
      <c r="AO30" s="56"/>
      <c r="AP30" s="56"/>
      <c r="AQ30" s="56"/>
      <c r="AR30" s="56"/>
      <c r="AS30" s="56"/>
      <c r="AT30" s="56"/>
      <c r="AU30" s="56"/>
      <c r="AV30" s="56"/>
      <c r="AW30" s="56"/>
    </row>
    <row r="31" spans="1:49" x14ac:dyDescent="0.25">
      <c r="A31" s="1" t="s">
        <v>371</v>
      </c>
      <c r="C31" s="70" t="s">
        <v>226</v>
      </c>
      <c r="D31" s="70"/>
      <c r="E31" s="57">
        <v>1.1210578736822357E-2</v>
      </c>
      <c r="F31" s="58">
        <v>1.1380874407085732E-4</v>
      </c>
      <c r="G31" s="56">
        <v>3.2738644523353075</v>
      </c>
      <c r="H31" s="56">
        <v>13.746288007866639</v>
      </c>
      <c r="I31" s="56">
        <v>7.2525180045154188E-6</v>
      </c>
      <c r="J31" s="56">
        <v>9.233013305748474E-4</v>
      </c>
      <c r="K31" s="56">
        <v>0.74649022678474275</v>
      </c>
      <c r="L31" s="56">
        <v>4.7947065991051842E-2</v>
      </c>
      <c r="N31" s="71">
        <v>447.7464808581143</v>
      </c>
      <c r="O31" s="71">
        <v>53.067621167855712</v>
      </c>
      <c r="P31" s="71">
        <v>1.7728486806934098</v>
      </c>
      <c r="Q31" s="72">
        <v>14.452037307309507</v>
      </c>
      <c r="R31" s="72">
        <v>7.7291000605674842</v>
      </c>
      <c r="S31" s="72">
        <v>18.73404768836841</v>
      </c>
      <c r="T31" s="72">
        <v>0.62240313644026246</v>
      </c>
      <c r="U31" s="72">
        <v>1.4152895880755198E-3</v>
      </c>
      <c r="W31" s="4">
        <v>51.31</v>
      </c>
      <c r="X31" s="14">
        <v>427</v>
      </c>
      <c r="Y31" s="14">
        <v>64.8</v>
      </c>
      <c r="Z31" s="4">
        <v>14.97</v>
      </c>
      <c r="AA31" s="4">
        <v>7.58</v>
      </c>
      <c r="AB31" s="4"/>
      <c r="AC31" s="4"/>
      <c r="AD31" s="4">
        <v>19.41</v>
      </c>
      <c r="AE31" s="4">
        <v>0.64</v>
      </c>
      <c r="AG31" s="59"/>
      <c r="AH31" s="56"/>
      <c r="AI31" s="56"/>
      <c r="AJ31" s="56"/>
      <c r="AK31" s="56"/>
      <c r="AL31" s="56"/>
      <c r="AM31" s="59"/>
      <c r="AN31" s="56"/>
      <c r="AO31" s="56"/>
      <c r="AP31" s="56"/>
      <c r="AQ31" s="56"/>
      <c r="AR31" s="56"/>
      <c r="AS31" s="56"/>
      <c r="AT31" s="56"/>
      <c r="AU31" s="56"/>
      <c r="AV31" s="56"/>
      <c r="AW31" s="56"/>
    </row>
    <row r="32" spans="1:49" x14ac:dyDescent="0.25">
      <c r="C32" s="70"/>
      <c r="D32" s="70"/>
      <c r="E32" s="57"/>
      <c r="F32" s="58"/>
      <c r="G32" s="56"/>
      <c r="H32" s="56"/>
      <c r="I32" s="56"/>
      <c r="J32" s="56"/>
      <c r="K32" s="56"/>
      <c r="L32" s="56"/>
      <c r="M32" s="73" t="s">
        <v>363</v>
      </c>
      <c r="N32" s="14">
        <f>AVERAGE(N29:N31)</f>
        <v>429.83571217600547</v>
      </c>
      <c r="O32" s="14">
        <f>AVERAGE(O29:O31)</f>
        <v>57.441264594211624</v>
      </c>
      <c r="P32" s="71"/>
      <c r="Q32" s="72"/>
      <c r="R32" s="72"/>
      <c r="S32" s="72"/>
      <c r="T32" s="72"/>
      <c r="U32" s="72"/>
      <c r="W32" s="4"/>
      <c r="X32" s="14"/>
      <c r="Y32" s="14"/>
      <c r="Z32" s="4"/>
      <c r="AA32" s="4"/>
      <c r="AB32" s="4"/>
      <c r="AC32" s="4"/>
      <c r="AD32" s="4"/>
      <c r="AE32" s="4"/>
      <c r="AG32" s="59"/>
      <c r="AH32" s="56"/>
      <c r="AI32" s="56"/>
      <c r="AJ32" s="56"/>
      <c r="AK32" s="56"/>
      <c r="AL32" s="56"/>
      <c r="AM32" s="59"/>
      <c r="AN32" s="56"/>
      <c r="AO32" s="56"/>
      <c r="AP32" s="56"/>
      <c r="AQ32" s="56"/>
      <c r="AR32" s="56"/>
      <c r="AS32" s="56"/>
      <c r="AT32" s="56"/>
      <c r="AU32" s="56"/>
      <c r="AV32" s="56"/>
      <c r="AW32" s="56"/>
    </row>
    <row r="33" spans="1:49" x14ac:dyDescent="0.25">
      <c r="C33" s="70"/>
      <c r="D33" s="70"/>
      <c r="E33" s="57"/>
      <c r="F33" s="58"/>
      <c r="G33" s="56"/>
      <c r="H33" s="56"/>
      <c r="I33" s="56"/>
      <c r="J33" s="56"/>
      <c r="K33" s="56"/>
      <c r="L33" s="56"/>
      <c r="M33" s="73" t="s">
        <v>364</v>
      </c>
      <c r="N33" s="74">
        <f>STDEV(N29:N31)/N32</f>
        <v>8.081188162136875E-2</v>
      </c>
      <c r="O33" s="74">
        <f>STDEV(O29:O31)/O32</f>
        <v>0.10554383094613057</v>
      </c>
      <c r="P33" s="71"/>
      <c r="Q33" s="72"/>
      <c r="R33" s="72"/>
      <c r="S33" s="72"/>
      <c r="T33" s="72"/>
      <c r="U33" s="72"/>
      <c r="W33" s="4"/>
      <c r="X33" s="14"/>
      <c r="Y33" s="14"/>
      <c r="Z33" s="4"/>
      <c r="AA33" s="4"/>
      <c r="AB33" s="4"/>
      <c r="AC33" s="4"/>
      <c r="AD33" s="4"/>
      <c r="AE33" s="4"/>
      <c r="AG33" s="59"/>
      <c r="AH33" s="56"/>
      <c r="AI33" s="56"/>
      <c r="AJ33" s="56"/>
      <c r="AK33" s="56"/>
      <c r="AL33" s="56"/>
      <c r="AM33" s="59"/>
      <c r="AN33" s="56"/>
      <c r="AO33" s="56"/>
      <c r="AP33" s="56"/>
      <c r="AQ33" s="56"/>
      <c r="AR33" s="56"/>
      <c r="AS33" s="56"/>
      <c r="AT33" s="56"/>
      <c r="AU33" s="56"/>
      <c r="AV33" s="56"/>
      <c r="AW33" s="56"/>
    </row>
    <row r="34" spans="1:49" x14ac:dyDescent="0.25">
      <c r="C34" s="70"/>
      <c r="D34" s="70"/>
      <c r="E34" s="57"/>
      <c r="F34" s="58"/>
      <c r="G34" s="56"/>
      <c r="H34" s="56"/>
      <c r="I34" s="56"/>
      <c r="J34" s="56"/>
      <c r="K34" s="56"/>
      <c r="L34" s="56"/>
      <c r="M34" s="73" t="s">
        <v>127</v>
      </c>
      <c r="N34" s="74">
        <f>N32/X29</f>
        <v>1.0066410121217926</v>
      </c>
      <c r="O34" s="74">
        <f>O32/Y29</f>
        <v>0.88643926842919174</v>
      </c>
      <c r="P34" s="71"/>
      <c r="Q34" s="72"/>
      <c r="R34" s="72"/>
      <c r="S34" s="72"/>
      <c r="T34" s="72"/>
      <c r="U34" s="72"/>
      <c r="W34" s="4"/>
      <c r="X34" s="14"/>
      <c r="Y34" s="14"/>
      <c r="Z34" s="4"/>
      <c r="AA34" s="4"/>
      <c r="AB34" s="4"/>
      <c r="AC34" s="4"/>
      <c r="AD34" s="4"/>
      <c r="AE34" s="4"/>
      <c r="AG34" s="59"/>
      <c r="AH34" s="56"/>
      <c r="AI34" s="56"/>
      <c r="AJ34" s="56"/>
      <c r="AK34" s="56"/>
      <c r="AL34" s="56"/>
      <c r="AM34" s="59"/>
      <c r="AN34" s="56"/>
      <c r="AO34" s="56"/>
      <c r="AP34" s="56"/>
      <c r="AQ34" s="56"/>
      <c r="AR34" s="56"/>
      <c r="AS34" s="56"/>
      <c r="AT34" s="56"/>
      <c r="AU34" s="56"/>
      <c r="AV34" s="56"/>
      <c r="AW34" s="56"/>
    </row>
    <row r="35" spans="1:49" x14ac:dyDescent="0.25">
      <c r="C35" s="70"/>
      <c r="D35" s="70"/>
      <c r="E35" s="57"/>
      <c r="F35" s="58"/>
      <c r="G35" s="56"/>
      <c r="H35" s="56"/>
      <c r="I35" s="56"/>
      <c r="J35" s="56"/>
      <c r="K35" s="56"/>
      <c r="L35" s="56"/>
      <c r="N35" s="71"/>
      <c r="O35" s="71"/>
      <c r="P35" s="71"/>
      <c r="Q35" s="72"/>
      <c r="R35" s="72"/>
      <c r="S35" s="72"/>
      <c r="T35" s="72"/>
      <c r="U35" s="72"/>
      <c r="W35" s="4"/>
      <c r="X35" s="14"/>
      <c r="Y35" s="14"/>
      <c r="Z35" s="4"/>
      <c r="AA35" s="4"/>
      <c r="AB35" s="4"/>
      <c r="AC35" s="4"/>
      <c r="AD35" s="4"/>
      <c r="AE35" s="4"/>
      <c r="AG35" s="59"/>
      <c r="AH35" s="56"/>
      <c r="AI35" s="56"/>
      <c r="AJ35" s="56"/>
      <c r="AK35" s="56"/>
      <c r="AL35" s="56"/>
      <c r="AM35" s="59"/>
      <c r="AN35" s="56"/>
      <c r="AO35" s="56"/>
      <c r="AP35" s="56"/>
      <c r="AQ35" s="56"/>
      <c r="AR35" s="56"/>
      <c r="AS35" s="56"/>
      <c r="AT35" s="56"/>
      <c r="AU35" s="56"/>
      <c r="AV35" s="56"/>
      <c r="AW35" s="56"/>
    </row>
    <row r="36" spans="1:49" x14ac:dyDescent="0.25">
      <c r="A36" s="1" t="s">
        <v>231</v>
      </c>
      <c r="C36" s="70" t="s">
        <v>226</v>
      </c>
      <c r="D36" s="70"/>
      <c r="E36" s="57">
        <v>1.2500296684256744E-4</v>
      </c>
      <c r="F36" s="58">
        <v>1.2713959456595956E-5</v>
      </c>
      <c r="G36" s="56">
        <v>2.9707013867633556</v>
      </c>
      <c r="H36" s="56">
        <v>0.53121041602900665</v>
      </c>
      <c r="I36" s="56">
        <v>1.0830409907470627E-5</v>
      </c>
      <c r="J36" s="56">
        <v>8.7114166647046362E-5</v>
      </c>
      <c r="K36" s="56">
        <v>0.99983003880879728</v>
      </c>
      <c r="L36" s="56">
        <v>8.1651872954582909E-5</v>
      </c>
      <c r="N36" s="71">
        <v>4.9925735160081244</v>
      </c>
      <c r="O36" s="71">
        <v>3.1100186959428253</v>
      </c>
      <c r="P36" s="71">
        <v>6.1413190630338654</v>
      </c>
      <c r="Q36" s="72">
        <v>13.716931164521707</v>
      </c>
      <c r="R36" s="72">
        <v>0.31242059386421034</v>
      </c>
      <c r="S36" s="72">
        <v>26.189870903976136</v>
      </c>
      <c r="T36" s="72">
        <v>1.108678096756785E-3</v>
      </c>
      <c r="U36" s="72">
        <v>1.3967549441275192E-4</v>
      </c>
      <c r="W36" s="4">
        <v>53.67</v>
      </c>
      <c r="X36" s="14">
        <v>5</v>
      </c>
      <c r="Y36" s="14">
        <v>0.5</v>
      </c>
      <c r="Z36" s="4">
        <v>14.06</v>
      </c>
      <c r="AA36" s="4">
        <v>0.21</v>
      </c>
      <c r="AB36" s="4"/>
      <c r="AC36" s="4"/>
      <c r="AD36" s="4">
        <v>25.35</v>
      </c>
      <c r="AE36" s="4">
        <v>0.08</v>
      </c>
      <c r="AG36" s="59"/>
      <c r="AH36" s="56"/>
      <c r="AI36" s="56"/>
      <c r="AJ36" s="56"/>
      <c r="AK36" s="56"/>
      <c r="AL36" s="56"/>
      <c r="AM36" s="59"/>
      <c r="AN36" s="56"/>
      <c r="AO36" s="56"/>
      <c r="AP36" s="56"/>
      <c r="AQ36" s="56"/>
      <c r="AR36" s="56"/>
      <c r="AS36" s="56"/>
      <c r="AT36" s="56"/>
      <c r="AU36" s="56"/>
      <c r="AV36" s="56"/>
      <c r="AW36" s="56"/>
    </row>
    <row r="37" spans="1:49" x14ac:dyDescent="0.25">
      <c r="A37" s="1" t="s">
        <v>231</v>
      </c>
      <c r="C37" s="70" t="s">
        <v>226</v>
      </c>
      <c r="D37" s="70"/>
      <c r="E37" s="57">
        <v>1.1047569645153769E-4</v>
      </c>
      <c r="F37" s="58">
        <v>1.4225571328157766E-5</v>
      </c>
      <c r="G37" s="56">
        <v>3.0001539918096278</v>
      </c>
      <c r="H37" s="56">
        <v>0.60622597370860398</v>
      </c>
      <c r="I37" s="56">
        <v>9.1450101395299946E-6</v>
      </c>
      <c r="J37" s="56">
        <v>1.0923206555549713E-4</v>
      </c>
      <c r="K37" s="56">
        <v>0.98646772718866882</v>
      </c>
      <c r="L37" s="56">
        <v>8.804612539891932E-5</v>
      </c>
      <c r="N37" s="71">
        <v>4.4123595639225819</v>
      </c>
      <c r="O37" s="71">
        <v>3.8959094144199087</v>
      </c>
      <c r="P37" s="71">
        <v>4.2519190766847412</v>
      </c>
      <c r="Q37" s="72">
        <v>13.852925767626438</v>
      </c>
      <c r="R37" s="72">
        <v>0.3565394672374218</v>
      </c>
      <c r="S37" s="72">
        <v>25.841725240041331</v>
      </c>
      <c r="T37" s="72">
        <v>1.1954999585665259E-3</v>
      </c>
      <c r="U37" s="72">
        <v>1.7513848033473084E-4</v>
      </c>
      <c r="W37" s="4">
        <v>53.67</v>
      </c>
      <c r="X37" s="14">
        <v>5</v>
      </c>
      <c r="Y37" s="14">
        <v>0.5</v>
      </c>
      <c r="Z37" s="4">
        <v>14.06</v>
      </c>
      <c r="AA37" s="4">
        <v>0.21</v>
      </c>
      <c r="AB37" s="4"/>
      <c r="AC37" s="4"/>
      <c r="AD37" s="4">
        <v>25.35</v>
      </c>
      <c r="AE37" s="4">
        <v>0.08</v>
      </c>
      <c r="AG37" s="59"/>
      <c r="AH37" s="56"/>
      <c r="AI37" s="56"/>
      <c r="AJ37" s="56"/>
      <c r="AK37" s="56"/>
      <c r="AL37" s="56"/>
      <c r="AM37" s="59"/>
      <c r="AN37" s="56"/>
      <c r="AO37" s="56"/>
      <c r="AP37" s="56"/>
      <c r="AQ37" s="56"/>
      <c r="AR37" s="56"/>
      <c r="AS37" s="56"/>
      <c r="AT37" s="56"/>
      <c r="AU37" s="56"/>
      <c r="AV37" s="56"/>
      <c r="AW37" s="56"/>
    </row>
    <row r="38" spans="1:49" x14ac:dyDescent="0.25">
      <c r="C38" s="70"/>
      <c r="D38" s="70"/>
      <c r="E38" s="57"/>
      <c r="F38" s="58"/>
      <c r="G38" s="56"/>
      <c r="H38" s="56"/>
      <c r="I38" s="56"/>
      <c r="J38" s="56"/>
      <c r="K38" s="56"/>
      <c r="L38" s="56"/>
      <c r="N38" s="71"/>
      <c r="O38" s="71"/>
      <c r="P38" s="71"/>
      <c r="Q38" s="72"/>
      <c r="R38" s="72"/>
      <c r="S38" s="72"/>
      <c r="T38" s="72"/>
      <c r="U38" s="72"/>
      <c r="W38" s="4"/>
      <c r="X38" s="14"/>
      <c r="Y38" s="14"/>
      <c r="Z38" s="4"/>
      <c r="AA38" s="4"/>
      <c r="AB38" s="4"/>
      <c r="AC38" s="4"/>
      <c r="AD38" s="4"/>
      <c r="AE38" s="4"/>
      <c r="AG38" s="59"/>
      <c r="AH38" s="56"/>
      <c r="AI38" s="56"/>
      <c r="AJ38" s="56"/>
      <c r="AK38" s="56"/>
      <c r="AL38" s="56"/>
      <c r="AM38" s="59"/>
      <c r="AN38" s="56"/>
      <c r="AO38" s="56"/>
      <c r="AP38" s="56"/>
      <c r="AQ38" s="56"/>
      <c r="AR38" s="56"/>
      <c r="AS38" s="56"/>
      <c r="AT38" s="56"/>
      <c r="AU38" s="56"/>
      <c r="AV38" s="56"/>
      <c r="AW38" s="56"/>
    </row>
    <row r="39" spans="1:49" x14ac:dyDescent="0.25">
      <c r="A39" s="1" t="s">
        <v>380</v>
      </c>
      <c r="C39" s="70" t="s">
        <v>226</v>
      </c>
      <c r="D39" s="70"/>
      <c r="E39" s="57">
        <v>1.3702001007729833E-3</v>
      </c>
      <c r="F39" s="58">
        <v>5.9953453460541665E-5</v>
      </c>
      <c r="G39" s="56">
        <v>3.6932177065679719</v>
      </c>
      <c r="H39" s="56">
        <v>4.1757651146432773</v>
      </c>
      <c r="I39" s="56">
        <v>1.3690158664218173E-5</v>
      </c>
      <c r="J39" s="56">
        <v>1.6357379231557233E-3</v>
      </c>
      <c r="K39" s="56">
        <v>0.7888058114851122</v>
      </c>
      <c r="L39" s="56">
        <v>1.1348669458200169E-2</v>
      </c>
      <c r="N39" s="71">
        <v>54.725298987234467</v>
      </c>
      <c r="O39" s="71">
        <v>27.391177666386184</v>
      </c>
      <c r="P39" s="71">
        <v>9.2099523893796125</v>
      </c>
      <c r="Q39" s="72">
        <v>16.900566582698072</v>
      </c>
      <c r="R39" s="72">
        <v>2.4339268869022095</v>
      </c>
      <c r="S39" s="72">
        <v>20.507976793790345</v>
      </c>
      <c r="T39" s="72">
        <v>0.15271533824319602</v>
      </c>
      <c r="U39" s="72">
        <v>2.5992230426398226E-3</v>
      </c>
      <c r="W39" s="4">
        <v>53.19</v>
      </c>
      <c r="X39" s="14">
        <v>62</v>
      </c>
      <c r="Y39" s="14">
        <v>26</v>
      </c>
      <c r="Z39" s="4">
        <v>17.64</v>
      </c>
      <c r="AA39" s="4">
        <v>2.59</v>
      </c>
      <c r="AB39" s="4"/>
      <c r="AC39" s="4"/>
      <c r="AD39" s="4">
        <v>20.94</v>
      </c>
      <c r="AE39" s="4">
        <v>0.21</v>
      </c>
      <c r="AG39" s="59"/>
      <c r="AH39" s="56"/>
      <c r="AI39" s="56"/>
      <c r="AJ39" s="56"/>
      <c r="AK39" s="56"/>
      <c r="AL39" s="56"/>
      <c r="AM39" s="59"/>
      <c r="AN39" s="56"/>
      <c r="AO39" s="56"/>
      <c r="AP39" s="56"/>
      <c r="AQ39" s="56"/>
      <c r="AR39" s="56"/>
      <c r="AS39" s="56"/>
      <c r="AT39" s="56"/>
      <c r="AU39" s="56"/>
      <c r="AV39" s="56"/>
      <c r="AW39" s="56"/>
    </row>
    <row r="40" spans="1:49" x14ac:dyDescent="0.25">
      <c r="A40" s="1" t="s">
        <v>380</v>
      </c>
      <c r="C40" s="70" t="s">
        <v>226</v>
      </c>
      <c r="D40" s="70"/>
      <c r="E40" s="57">
        <v>2.0904409897419931E-3</v>
      </c>
      <c r="F40" s="58">
        <v>4.6331753607734316E-5</v>
      </c>
      <c r="G40" s="56">
        <v>3.69538556793955</v>
      </c>
      <c r="H40" s="56">
        <v>4.2661401226668278</v>
      </c>
      <c r="I40" s="56">
        <v>3.088783573848954E-6</v>
      </c>
      <c r="J40" s="56">
        <v>1.6426712642742167E-3</v>
      </c>
      <c r="K40" s="56">
        <v>0.78084869385065514</v>
      </c>
      <c r="L40" s="56">
        <v>1.1339584376090289E-2</v>
      </c>
      <c r="N40" s="71">
        <v>83.491460929147081</v>
      </c>
      <c r="O40" s="71">
        <v>20.372560289353835</v>
      </c>
      <c r="P40" s="71">
        <v>-2.5683194584053881</v>
      </c>
      <c r="Q40" s="72">
        <v>16.91048695251197</v>
      </c>
      <c r="R40" s="72">
        <v>2.4866037391420925</v>
      </c>
      <c r="S40" s="72">
        <v>20.302513820566368</v>
      </c>
      <c r="T40" s="72">
        <v>0.15259308326057558</v>
      </c>
      <c r="U40" s="72">
        <v>2.6102402720764935E-3</v>
      </c>
      <c r="W40" s="4">
        <v>53.19</v>
      </c>
      <c r="X40" s="14">
        <v>62</v>
      </c>
      <c r="Y40" s="14">
        <v>26</v>
      </c>
      <c r="Z40" s="4">
        <v>17.64</v>
      </c>
      <c r="AA40" s="4">
        <v>2.59</v>
      </c>
      <c r="AB40" s="4"/>
      <c r="AC40" s="4"/>
      <c r="AD40" s="4">
        <v>20.94</v>
      </c>
      <c r="AE40" s="4">
        <v>0.21</v>
      </c>
      <c r="AG40" s="59"/>
      <c r="AH40" s="56"/>
      <c r="AI40" s="56"/>
      <c r="AJ40" s="56"/>
      <c r="AK40" s="56"/>
      <c r="AL40" s="56"/>
      <c r="AM40" s="59"/>
      <c r="AN40" s="56"/>
      <c r="AO40" s="56"/>
      <c r="AP40" s="56"/>
      <c r="AQ40" s="56"/>
      <c r="AR40" s="56"/>
      <c r="AS40" s="56"/>
      <c r="AT40" s="56"/>
      <c r="AU40" s="56"/>
      <c r="AV40" s="56"/>
      <c r="AW40" s="56"/>
    </row>
    <row r="41" spans="1:49" x14ac:dyDescent="0.25">
      <c r="A41" s="1" t="s">
        <v>380</v>
      </c>
      <c r="C41" s="70" t="s">
        <v>226</v>
      </c>
      <c r="D41" s="70"/>
      <c r="E41" s="57">
        <v>1.7103397701579578E-3</v>
      </c>
      <c r="F41" s="58">
        <v>6.0434417276381211E-5</v>
      </c>
      <c r="G41" s="56">
        <v>3.7210506574276185</v>
      </c>
      <c r="H41" s="56">
        <v>4.2142446406674043</v>
      </c>
      <c r="I41" s="56">
        <v>1.0166537485746374E-5</v>
      </c>
      <c r="J41" s="56">
        <v>1.7028950288625175E-3</v>
      </c>
      <c r="K41" s="56">
        <v>0.7831273678707662</v>
      </c>
      <c r="L41" s="56">
        <v>1.1134278892861808E-2</v>
      </c>
      <c r="N41" s="71">
        <v>68.310354990376482</v>
      </c>
      <c r="O41" s="71">
        <v>27.63899556224737</v>
      </c>
      <c r="P41" s="71">
        <v>5.2951613575675331</v>
      </c>
      <c r="Q41" s="72">
        <v>17.027933198091436</v>
      </c>
      <c r="R41" s="72">
        <v>2.4563554360217337</v>
      </c>
      <c r="S41" s="72">
        <v>20.361352103558801</v>
      </c>
      <c r="T41" s="72">
        <v>0.14983035442880355</v>
      </c>
      <c r="U41" s="72">
        <v>2.7059371403929259E-3</v>
      </c>
      <c r="W41" s="4">
        <v>53.19</v>
      </c>
      <c r="X41" s="14">
        <v>62</v>
      </c>
      <c r="Y41" s="14">
        <v>26</v>
      </c>
      <c r="Z41" s="4">
        <v>17.64</v>
      </c>
      <c r="AA41" s="4">
        <v>2.59</v>
      </c>
      <c r="AB41" s="4"/>
      <c r="AC41" s="4"/>
      <c r="AD41" s="4">
        <v>20.94</v>
      </c>
      <c r="AE41" s="4">
        <v>0.21</v>
      </c>
      <c r="AG41" s="59"/>
      <c r="AH41" s="56"/>
      <c r="AI41" s="56"/>
      <c r="AJ41" s="56"/>
      <c r="AK41" s="56"/>
      <c r="AL41" s="56"/>
      <c r="AM41" s="59"/>
      <c r="AN41" s="56"/>
      <c r="AO41" s="56"/>
      <c r="AP41" s="56"/>
      <c r="AQ41" s="56"/>
      <c r="AR41" s="56"/>
      <c r="AS41" s="56"/>
      <c r="AT41" s="56"/>
      <c r="AU41" s="56"/>
      <c r="AV41" s="56"/>
      <c r="AW41" s="56"/>
    </row>
    <row r="42" spans="1:49" x14ac:dyDescent="0.25">
      <c r="C42" s="70"/>
      <c r="D42" s="70"/>
      <c r="E42" s="57"/>
      <c r="F42" s="58"/>
      <c r="G42" s="56"/>
      <c r="H42" s="56"/>
      <c r="I42" s="56"/>
      <c r="J42" s="56"/>
      <c r="K42" s="56"/>
      <c r="L42" s="56"/>
      <c r="M42" s="73" t="s">
        <v>363</v>
      </c>
      <c r="N42" s="14">
        <f>AVERAGE(N39:N41)</f>
        <v>68.842371635586005</v>
      </c>
      <c r="O42" s="14">
        <f>AVERAGE(O39:O41)</f>
        <v>25.134244505995795</v>
      </c>
      <c r="P42" s="71"/>
      <c r="Q42" s="72"/>
      <c r="R42" s="72"/>
      <c r="S42" s="72"/>
      <c r="T42" s="72"/>
      <c r="U42" s="72"/>
      <c r="W42" s="4"/>
      <c r="X42" s="14"/>
      <c r="Y42" s="14"/>
      <c r="Z42" s="4"/>
      <c r="AA42" s="4"/>
      <c r="AB42" s="4"/>
      <c r="AC42" s="4"/>
      <c r="AD42" s="4"/>
      <c r="AE42" s="4"/>
      <c r="AG42" s="59"/>
      <c r="AH42" s="56"/>
      <c r="AI42" s="56"/>
      <c r="AJ42" s="56"/>
      <c r="AK42" s="56"/>
      <c r="AL42" s="56"/>
      <c r="AM42" s="59"/>
      <c r="AN42" s="56"/>
      <c r="AO42" s="56"/>
      <c r="AP42" s="56"/>
      <c r="AQ42" s="56"/>
      <c r="AR42" s="56"/>
      <c r="AS42" s="56"/>
      <c r="AT42" s="56"/>
      <c r="AU42" s="56"/>
      <c r="AV42" s="56"/>
      <c r="AW42" s="56"/>
    </row>
    <row r="43" spans="1:49" x14ac:dyDescent="0.25">
      <c r="C43" s="70"/>
      <c r="D43" s="70"/>
      <c r="E43" s="57"/>
      <c r="F43" s="58"/>
      <c r="G43" s="56"/>
      <c r="H43" s="56"/>
      <c r="I43" s="56"/>
      <c r="J43" s="56"/>
      <c r="K43" s="56"/>
      <c r="L43" s="56"/>
      <c r="M43" s="73" t="s">
        <v>364</v>
      </c>
      <c r="N43" s="74">
        <f>STDEV(N39:N41)/N42</f>
        <v>0.20903490517934281</v>
      </c>
      <c r="O43" s="74">
        <f>STDEV(O39:O41)/O42</f>
        <v>0.1641426168900475</v>
      </c>
      <c r="P43" s="71"/>
      <c r="Q43" s="72"/>
      <c r="R43" s="72"/>
      <c r="S43" s="72"/>
      <c r="T43" s="72"/>
      <c r="U43" s="72"/>
      <c r="W43" s="4"/>
      <c r="X43" s="14"/>
      <c r="Y43" s="14"/>
      <c r="Z43" s="4"/>
      <c r="AA43" s="4"/>
      <c r="AB43" s="4"/>
      <c r="AC43" s="4"/>
      <c r="AD43" s="4"/>
      <c r="AE43" s="4"/>
      <c r="AG43" s="59"/>
      <c r="AH43" s="56"/>
      <c r="AI43" s="56"/>
      <c r="AJ43" s="56"/>
      <c r="AK43" s="56"/>
      <c r="AL43" s="56"/>
      <c r="AM43" s="59"/>
      <c r="AN43" s="56"/>
      <c r="AO43" s="56"/>
      <c r="AP43" s="56"/>
      <c r="AQ43" s="56"/>
      <c r="AR43" s="56"/>
      <c r="AS43" s="56"/>
      <c r="AT43" s="56"/>
      <c r="AU43" s="56"/>
      <c r="AV43" s="56"/>
      <c r="AW43" s="56"/>
    </row>
    <row r="44" spans="1:49" x14ac:dyDescent="0.25">
      <c r="C44" s="70"/>
      <c r="D44" s="70"/>
      <c r="E44" s="57"/>
      <c r="F44" s="58"/>
      <c r="G44" s="56"/>
      <c r="H44" s="56"/>
      <c r="I44" s="56"/>
      <c r="J44" s="56"/>
      <c r="K44" s="56"/>
      <c r="L44" s="56"/>
      <c r="M44" s="73" t="s">
        <v>127</v>
      </c>
      <c r="N44" s="74">
        <f>N42/X39</f>
        <v>1.1103608328320322</v>
      </c>
      <c r="O44" s="74">
        <f>O42/Y39</f>
        <v>0.96670171176906905</v>
      </c>
      <c r="P44" s="71"/>
      <c r="Q44" s="72"/>
      <c r="R44" s="72"/>
      <c r="S44" s="72"/>
      <c r="T44" s="72"/>
      <c r="U44" s="72"/>
      <c r="W44" s="4"/>
      <c r="X44" s="14"/>
      <c r="Y44" s="14"/>
      <c r="Z44" s="4"/>
      <c r="AA44" s="4"/>
      <c r="AB44" s="4"/>
      <c r="AC44" s="4"/>
      <c r="AD44" s="4"/>
      <c r="AE44" s="4"/>
      <c r="AG44" s="59"/>
      <c r="AH44" s="56"/>
      <c r="AI44" s="56"/>
      <c r="AJ44" s="56"/>
      <c r="AK44" s="56"/>
      <c r="AL44" s="56"/>
      <c r="AM44" s="59"/>
      <c r="AN44" s="56"/>
      <c r="AO44" s="56"/>
      <c r="AP44" s="56"/>
      <c r="AQ44" s="56"/>
      <c r="AR44" s="56"/>
      <c r="AS44" s="56"/>
      <c r="AT44" s="56"/>
      <c r="AU44" s="56"/>
      <c r="AV44" s="56"/>
      <c r="AW44" s="56"/>
    </row>
    <row r="45" spans="1:49" x14ac:dyDescent="0.25">
      <c r="C45" s="70"/>
      <c r="D45" s="70"/>
      <c r="E45" s="57"/>
      <c r="F45" s="58"/>
      <c r="G45" s="56"/>
      <c r="H45" s="56"/>
      <c r="I45" s="56"/>
      <c r="J45" s="56"/>
      <c r="K45" s="56"/>
      <c r="L45" s="56"/>
      <c r="N45" s="71"/>
      <c r="O45" s="71"/>
      <c r="P45" s="71"/>
      <c r="Q45" s="72"/>
      <c r="R45" s="72"/>
      <c r="S45" s="72"/>
      <c r="T45" s="72"/>
      <c r="U45" s="72"/>
      <c r="W45" s="4"/>
      <c r="X45" s="14"/>
      <c r="Y45" s="14"/>
      <c r="Z45" s="4"/>
      <c r="AA45" s="4"/>
      <c r="AB45" s="4"/>
      <c r="AC45" s="4"/>
      <c r="AD45" s="4"/>
      <c r="AE45" s="4"/>
      <c r="AG45" s="59"/>
      <c r="AH45" s="56"/>
      <c r="AI45" s="56"/>
      <c r="AJ45" s="56"/>
      <c r="AK45" s="56"/>
      <c r="AL45" s="56"/>
      <c r="AM45" s="59"/>
      <c r="AN45" s="56"/>
      <c r="AO45" s="56"/>
      <c r="AP45" s="56"/>
      <c r="AQ45" s="56"/>
      <c r="AR45" s="56"/>
      <c r="AS45" s="56"/>
      <c r="AT45" s="56"/>
      <c r="AU45" s="56"/>
      <c r="AV45" s="56"/>
      <c r="AW45" s="56"/>
    </row>
    <row r="46" spans="1:49" s="62" customFormat="1" x14ac:dyDescent="0.25">
      <c r="A46" s="62" t="s">
        <v>230</v>
      </c>
      <c r="C46" s="75" t="s">
        <v>226</v>
      </c>
      <c r="D46" s="75"/>
      <c r="E46" s="64">
        <v>6.4243696901062318E-3</v>
      </c>
      <c r="F46" s="65">
        <v>8.2894682306130062E-5</v>
      </c>
      <c r="G46" s="63">
        <v>3.6148934112543349</v>
      </c>
      <c r="H46" s="63">
        <v>9.3487185863693512</v>
      </c>
      <c r="I46" s="63">
        <v>1.3815780384355011E-5</v>
      </c>
      <c r="J46" s="63">
        <v>1.3373675412055649E-3</v>
      </c>
      <c r="K46" s="63">
        <v>0.79120265369340703</v>
      </c>
      <c r="L46" s="63">
        <v>5.3129965046075624E-2</v>
      </c>
      <c r="N46" s="76">
        <v>256.58701374876046</v>
      </c>
      <c r="O46" s="76">
        <v>37.180110815135166</v>
      </c>
      <c r="P46" s="76">
        <v>8.6194148241891959</v>
      </c>
      <c r="Q46" s="77">
        <v>15.755313407112936</v>
      </c>
      <c r="R46" s="77">
        <v>5.1898971161418403</v>
      </c>
      <c r="S46" s="77">
        <v>19.598112959563839</v>
      </c>
      <c r="T46" s="77">
        <v>0.68094562951338433</v>
      </c>
      <c r="U46" s="77">
        <v>2.0240246597609261E-3</v>
      </c>
      <c r="W46" s="67">
        <v>50.66</v>
      </c>
      <c r="X46" s="66">
        <v>367</v>
      </c>
      <c r="Y46" s="66">
        <v>39.4</v>
      </c>
      <c r="Z46" s="67">
        <v>14.85</v>
      </c>
      <c r="AA46" s="67">
        <v>7.21</v>
      </c>
      <c r="AB46" s="67"/>
      <c r="AC46" s="67"/>
      <c r="AD46" s="67">
        <v>19.809999999999999</v>
      </c>
      <c r="AE46" s="67">
        <v>0.67</v>
      </c>
      <c r="AG46" s="68"/>
      <c r="AH46" s="63"/>
      <c r="AI46" s="63"/>
      <c r="AJ46" s="63"/>
      <c r="AK46" s="63"/>
      <c r="AL46" s="63"/>
      <c r="AM46" s="68"/>
      <c r="AN46" s="63"/>
      <c r="AO46" s="63"/>
      <c r="AP46" s="63"/>
      <c r="AQ46" s="63"/>
      <c r="AR46" s="63"/>
      <c r="AS46" s="63"/>
      <c r="AT46" s="63"/>
      <c r="AU46" s="63"/>
      <c r="AV46" s="63"/>
      <c r="AW46" s="63"/>
    </row>
    <row r="47" spans="1:49" x14ac:dyDescent="0.25">
      <c r="C47" s="70"/>
      <c r="D47" s="70"/>
      <c r="E47" s="57"/>
      <c r="F47" s="58"/>
      <c r="G47" s="56"/>
      <c r="H47" s="56"/>
      <c r="I47" s="56"/>
      <c r="J47" s="56"/>
      <c r="K47" s="56"/>
      <c r="L47" s="56"/>
      <c r="N47" s="71"/>
      <c r="O47" s="71"/>
      <c r="P47" s="71"/>
      <c r="Q47" s="72"/>
      <c r="R47" s="72"/>
      <c r="S47" s="72"/>
      <c r="T47" s="72"/>
      <c r="U47" s="72"/>
      <c r="W47" s="4"/>
      <c r="X47" s="14"/>
      <c r="Y47" s="14"/>
      <c r="Z47" s="4"/>
      <c r="AA47" s="4"/>
      <c r="AB47" s="4"/>
      <c r="AC47" s="4"/>
      <c r="AD47" s="4"/>
      <c r="AE47" s="4"/>
      <c r="AG47" s="59"/>
      <c r="AH47" s="56"/>
      <c r="AI47" s="56"/>
      <c r="AJ47" s="56"/>
      <c r="AK47" s="56"/>
      <c r="AL47" s="56"/>
      <c r="AM47" s="59"/>
      <c r="AN47" s="56"/>
      <c r="AO47" s="56"/>
      <c r="AP47" s="56"/>
      <c r="AQ47" s="56"/>
      <c r="AR47" s="56"/>
      <c r="AS47" s="56"/>
      <c r="AT47" s="56"/>
      <c r="AU47" s="56"/>
      <c r="AV47" s="56"/>
      <c r="AW47" s="56"/>
    </row>
    <row r="48" spans="1:49" x14ac:dyDescent="0.25">
      <c r="A48" s="42" t="s">
        <v>366</v>
      </c>
      <c r="B48" s="42"/>
      <c r="C48" s="70"/>
      <c r="D48" s="70"/>
      <c r="E48" s="57"/>
      <c r="F48" s="58"/>
      <c r="G48" s="56"/>
      <c r="H48" s="56"/>
      <c r="I48" s="56"/>
      <c r="J48" s="56"/>
      <c r="K48" s="56"/>
      <c r="L48" s="56"/>
      <c r="N48" s="71"/>
      <c r="O48" s="71"/>
      <c r="P48" s="71"/>
      <c r="Q48" s="72"/>
      <c r="R48" s="72"/>
      <c r="S48" s="72"/>
      <c r="T48" s="72"/>
      <c r="U48" s="72"/>
      <c r="W48" s="4"/>
      <c r="X48" s="14"/>
      <c r="Y48" s="14"/>
      <c r="Z48" s="4"/>
      <c r="AA48" s="4"/>
      <c r="AB48" s="4"/>
      <c r="AC48" s="4"/>
      <c r="AD48" s="4"/>
      <c r="AE48" s="4"/>
      <c r="AG48" s="59"/>
      <c r="AH48" s="56"/>
      <c r="AI48" s="56"/>
      <c r="AJ48" s="56"/>
      <c r="AK48" s="56"/>
      <c r="AL48" s="56"/>
      <c r="AM48" s="59"/>
      <c r="AN48" s="56"/>
      <c r="AO48" s="56"/>
      <c r="AP48" s="56"/>
      <c r="AQ48" s="56"/>
      <c r="AR48" s="56"/>
      <c r="AS48" s="56"/>
      <c r="AT48" s="56"/>
      <c r="AU48" s="56"/>
      <c r="AV48" s="56"/>
      <c r="AW48" s="56"/>
    </row>
    <row r="49" spans="1:49" x14ac:dyDescent="0.25">
      <c r="A49" s="1" t="s">
        <v>381</v>
      </c>
      <c r="C49" s="70" t="s">
        <v>367</v>
      </c>
      <c r="D49" s="70"/>
      <c r="E49" s="57">
        <v>4.9891604549639167E-4</v>
      </c>
      <c r="F49" s="58">
        <v>1.4852970445559406E-5</v>
      </c>
      <c r="G49" s="56">
        <v>11.228322832283228</v>
      </c>
      <c r="H49" s="56">
        <v>1.5470854016094677E-2</v>
      </c>
      <c r="I49" s="56">
        <v>8.3176634495132688E-6</v>
      </c>
      <c r="J49" s="56">
        <v>7.0997198729773954E-4</v>
      </c>
      <c r="K49" s="56">
        <v>-6.6925126144362426E-3</v>
      </c>
      <c r="L49" s="56">
        <v>1.8025564932730898E-4</v>
      </c>
      <c r="N49" s="71">
        <v>14.517359269050139</v>
      </c>
      <c r="O49" s="71">
        <v>2.8947131680692859</v>
      </c>
      <c r="P49" s="71">
        <v>1.721616150443662</v>
      </c>
      <c r="Q49" s="72">
        <v>49.228623929896088</v>
      </c>
      <c r="R49" s="72">
        <v>7.3043340029819818E-3</v>
      </c>
      <c r="S49" s="72">
        <v>2.0276083724318217E-3</v>
      </c>
      <c r="T49" s="72">
        <v>1.9366529435301499E-3</v>
      </c>
      <c r="U49" s="72">
        <v>9.0073335120302101E-4</v>
      </c>
      <c r="W49" s="4"/>
      <c r="X49" s="14"/>
      <c r="Y49" s="14"/>
      <c r="Z49" s="4"/>
      <c r="AA49" s="4"/>
      <c r="AB49" s="4"/>
      <c r="AC49" s="4"/>
      <c r="AD49" s="4"/>
      <c r="AE49" s="4"/>
      <c r="AG49" s="59"/>
      <c r="AH49" s="56"/>
      <c r="AI49" s="56"/>
      <c r="AJ49" s="56"/>
      <c r="AK49" s="56"/>
      <c r="AL49" s="56"/>
      <c r="AM49" s="59"/>
      <c r="AN49" s="56"/>
      <c r="AO49" s="56"/>
      <c r="AP49" s="56"/>
      <c r="AQ49" s="56"/>
      <c r="AR49" s="56"/>
      <c r="AS49" s="56"/>
      <c r="AT49" s="56"/>
      <c r="AU49" s="56"/>
      <c r="AV49" s="56"/>
      <c r="AW49" s="56"/>
    </row>
    <row r="50" spans="1:49" x14ac:dyDescent="0.25">
      <c r="A50" s="1" t="s">
        <v>382</v>
      </c>
      <c r="C50" s="70" t="s">
        <v>367</v>
      </c>
      <c r="D50" s="70"/>
      <c r="E50" s="57">
        <v>3.7868263719527878E-4</v>
      </c>
      <c r="F50" s="58">
        <v>1.9193144951583747E-5</v>
      </c>
      <c r="G50" s="56">
        <v>12.333728547017014</v>
      </c>
      <c r="H50" s="56">
        <v>1.8053938928651033E-2</v>
      </c>
      <c r="I50" s="56">
        <v>1.9812278659699346E-5</v>
      </c>
      <c r="J50" s="56">
        <v>1.207310730825429E-4</v>
      </c>
      <c r="K50" s="56">
        <v>-1.3029148835754888E-2</v>
      </c>
      <c r="L50" s="56">
        <v>4.4775749770920525E-4</v>
      </c>
      <c r="N50" s="71">
        <v>11.018831610527931</v>
      </c>
      <c r="O50" s="71">
        <v>4.7633071417205386</v>
      </c>
      <c r="P50" s="71">
        <v>12.392522347700545</v>
      </c>
      <c r="Q50" s="72">
        <v>54.07508257144211</v>
      </c>
      <c r="R50" s="72">
        <v>8.5238991892184132E-3</v>
      </c>
      <c r="S50" s="72">
        <v>-0.12860805938011327</v>
      </c>
      <c r="T50" s="72">
        <v>4.8106723931389825E-3</v>
      </c>
      <c r="U50" s="72">
        <v>1.5317013346664748E-4</v>
      </c>
      <c r="W50" s="4"/>
      <c r="X50" s="14"/>
      <c r="Y50" s="14"/>
      <c r="Z50" s="4"/>
      <c r="AA50" s="4"/>
      <c r="AB50" s="4"/>
      <c r="AC50" s="4"/>
      <c r="AD50" s="4"/>
      <c r="AE50" s="4"/>
      <c r="AG50" s="59"/>
      <c r="AH50" s="56"/>
      <c r="AI50" s="56"/>
      <c r="AJ50" s="56"/>
      <c r="AK50" s="56"/>
      <c r="AL50" s="56"/>
      <c r="AM50" s="59"/>
      <c r="AN50" s="56"/>
      <c r="AO50" s="56"/>
      <c r="AP50" s="56"/>
      <c r="AQ50" s="56"/>
      <c r="AR50" s="56"/>
      <c r="AS50" s="56"/>
      <c r="AT50" s="56"/>
      <c r="AU50" s="56"/>
      <c r="AV50" s="56"/>
      <c r="AW50" s="56"/>
    </row>
    <row r="51" spans="1:49" x14ac:dyDescent="0.25">
      <c r="A51" s="1" t="s">
        <v>383</v>
      </c>
      <c r="C51" s="70" t="s">
        <v>367</v>
      </c>
      <c r="D51" s="70"/>
      <c r="E51" s="57">
        <v>3.3307668178059137E-4</v>
      </c>
      <c r="F51" s="58">
        <v>1.991026648861854E-5</v>
      </c>
      <c r="G51" s="56">
        <v>11.051776991284109</v>
      </c>
      <c r="H51" s="56">
        <v>4.4403327074186337E-2</v>
      </c>
      <c r="I51" s="56">
        <v>1.1671535527810867E-5</v>
      </c>
      <c r="J51" s="56">
        <v>1.8880425118517579E-4</v>
      </c>
      <c r="K51" s="56">
        <v>-6.4384531380052195E-3</v>
      </c>
      <c r="L51" s="56">
        <v>7.185546519651089E-4</v>
      </c>
      <c r="N51" s="71">
        <v>9.6917986446817999</v>
      </c>
      <c r="O51" s="71">
        <v>5.0720525575140147</v>
      </c>
      <c r="P51" s="71">
        <v>4.835148329702518</v>
      </c>
      <c r="Q51" s="72">
        <v>48.454589468761391</v>
      </c>
      <c r="R51" s="72">
        <v>2.0964371550277371E-2</v>
      </c>
      <c r="S51" s="72">
        <v>7.2652815152846051E-3</v>
      </c>
      <c r="T51" s="72">
        <v>7.7200963576384424E-3</v>
      </c>
      <c r="U51" s="72">
        <v>2.3953379701455976E-4</v>
      </c>
      <c r="W51" s="4"/>
      <c r="X51" s="14"/>
      <c r="Y51" s="14"/>
      <c r="Z51" s="4"/>
      <c r="AA51" s="4"/>
      <c r="AB51" s="4"/>
      <c r="AC51" s="4"/>
      <c r="AD51" s="4"/>
      <c r="AE51" s="4"/>
      <c r="AG51" s="59"/>
      <c r="AH51" s="56"/>
      <c r="AI51" s="56"/>
      <c r="AJ51" s="56"/>
      <c r="AK51" s="56"/>
      <c r="AL51" s="56"/>
      <c r="AM51" s="59"/>
      <c r="AN51" s="56"/>
      <c r="AO51" s="56"/>
      <c r="AP51" s="56"/>
      <c r="AQ51" s="56"/>
      <c r="AR51" s="56"/>
      <c r="AS51" s="56"/>
      <c r="AT51" s="56"/>
      <c r="AU51" s="56"/>
      <c r="AV51" s="56"/>
      <c r="AW51" s="56"/>
    </row>
    <row r="52" spans="1:49" x14ac:dyDescent="0.25">
      <c r="A52" s="1" t="s">
        <v>384</v>
      </c>
      <c r="C52" s="70" t="s">
        <v>367</v>
      </c>
      <c r="D52" s="70"/>
      <c r="E52" s="57">
        <v>4.613622032598375E-4</v>
      </c>
      <c r="F52" s="58">
        <v>1.684080508209691E-5</v>
      </c>
      <c r="G52" s="56">
        <v>10.97124008143944</v>
      </c>
      <c r="H52" s="56">
        <v>7.3177878780693401E-2</v>
      </c>
      <c r="I52" s="56">
        <v>2.694528813135505E-6</v>
      </c>
      <c r="J52" s="56">
        <v>2.2229862708367912E-4</v>
      </c>
      <c r="K52" s="56">
        <v>-5.532147498989318E-3</v>
      </c>
      <c r="L52" s="56">
        <v>6.9148345667089902E-4</v>
      </c>
      <c r="N52" s="71">
        <v>13.424625081399666</v>
      </c>
      <c r="O52" s="71">
        <v>6.1069710027821564</v>
      </c>
      <c r="P52" s="71">
        <v>-2.6855950040401577</v>
      </c>
      <c r="Q52" s="72">
        <v>63.734473492399978</v>
      </c>
      <c r="R52" s="72">
        <v>4.5778549761143962E-2</v>
      </c>
      <c r="S52" s="72">
        <v>-1.111675635902068E-2</v>
      </c>
      <c r="T52" s="72">
        <v>9.8437502885997397E-3</v>
      </c>
      <c r="U52" s="72">
        <v>3.736867411297572E-4</v>
      </c>
      <c r="W52" s="4"/>
      <c r="X52" s="14"/>
      <c r="Y52" s="14"/>
      <c r="Z52" s="4"/>
      <c r="AA52" s="4"/>
      <c r="AB52" s="4"/>
      <c r="AC52" s="4"/>
      <c r="AD52" s="4"/>
      <c r="AE52" s="4"/>
      <c r="AG52" s="59"/>
      <c r="AH52" s="56"/>
      <c r="AI52" s="56"/>
      <c r="AJ52" s="56"/>
      <c r="AK52" s="56"/>
      <c r="AL52" s="56"/>
      <c r="AM52" s="59"/>
      <c r="AN52" s="56"/>
      <c r="AO52" s="56"/>
      <c r="AP52" s="56"/>
      <c r="AQ52" s="56"/>
      <c r="AR52" s="56"/>
      <c r="AS52" s="56"/>
      <c r="AT52" s="56"/>
      <c r="AU52" s="56"/>
      <c r="AV52" s="56"/>
      <c r="AW52" s="56"/>
    </row>
    <row r="53" spans="1:49" x14ac:dyDescent="0.25">
      <c r="C53" s="56"/>
      <c r="D53" s="56"/>
      <c r="E53" s="57"/>
      <c r="F53" s="58"/>
      <c r="G53" s="56"/>
      <c r="H53" s="56"/>
      <c r="I53" s="56"/>
      <c r="J53" s="56"/>
      <c r="K53" s="56"/>
      <c r="L53" s="56"/>
      <c r="M53" s="73"/>
      <c r="N53" s="14"/>
      <c r="O53" s="56"/>
      <c r="P53" s="56"/>
      <c r="Q53" s="56"/>
      <c r="R53" s="56"/>
      <c r="S53" s="56"/>
      <c r="T53" s="56"/>
      <c r="U53" s="56"/>
      <c r="W53" s="4"/>
      <c r="X53" s="14"/>
      <c r="Y53" s="14"/>
      <c r="Z53" s="4"/>
      <c r="AA53" s="4"/>
      <c r="AB53" s="4"/>
      <c r="AC53" s="4"/>
      <c r="AD53" s="4"/>
      <c r="AE53" s="4"/>
      <c r="AG53" s="59"/>
      <c r="AH53" s="56"/>
      <c r="AI53" s="56"/>
      <c r="AJ53" s="60"/>
      <c r="AK53" s="60"/>
      <c r="AL53" s="56"/>
      <c r="AM53" s="59"/>
      <c r="AN53" s="56"/>
      <c r="AO53" s="56"/>
      <c r="AP53" s="56"/>
      <c r="AQ53" s="56"/>
      <c r="AR53" s="56"/>
      <c r="AS53" s="56"/>
      <c r="AT53" s="56"/>
      <c r="AU53" s="56"/>
      <c r="AV53" s="56"/>
      <c r="AW53" s="56"/>
    </row>
    <row r="54" spans="1:49" x14ac:dyDescent="0.25">
      <c r="M54" s="73"/>
      <c r="N54" s="81"/>
    </row>
  </sheetData>
  <mergeCells count="3">
    <mergeCell ref="N2:U2"/>
    <mergeCell ref="W2:AE2"/>
    <mergeCell ref="E2:L2"/>
  </mergeCells>
  <phoneticPr fontId="6"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Glass</vt:lpstr>
      <vt:lpstr>Glass Major sec stds</vt:lpstr>
      <vt:lpstr>Glass trace sec stds</vt:lpstr>
      <vt:lpstr>Glass volatile stds</vt:lpstr>
      <vt:lpstr>Pyroxene</vt:lpstr>
      <vt:lpstr>Pyroxene stds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Gleeson</dc:creator>
  <cp:lastModifiedBy>Matthew Gleeson</cp:lastModifiedBy>
  <dcterms:created xsi:type="dcterms:W3CDTF">2020-05-10T08:13:09Z</dcterms:created>
  <dcterms:modified xsi:type="dcterms:W3CDTF">2021-09-16T15:48:43Z</dcterms:modified>
</cp:coreProperties>
</file>