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firstSheet="8" activeTab="14"/>
  </bookViews>
  <sheets>
    <sheet name="2025-26赛季汇总" sheetId="2" r:id="rId1"/>
    <sheet name="中超汇总" sheetId="1" r:id="rId2"/>
    <sheet name="亚冠汇总" sheetId="10" r:id="rId3"/>
    <sheet name="足协杯汇总" sheetId="9" r:id="rId4"/>
    <sheet name="超级杯汇总" sheetId="3" r:id="rId5"/>
    <sheet name="超级杯报名表" sheetId="4" r:id="rId6"/>
    <sheet name="中超联赛报告" sheetId="6" r:id="rId7"/>
    <sheet name="足协杯比赛报告" sheetId="8" r:id="rId8"/>
    <sheet name="亚冠精英联赛比赛报告" sheetId="11" r:id="rId9"/>
    <sheet name="超级杯比赛报告" sheetId="5" r:id="rId10"/>
    <sheet name="中超联赛报名表" sheetId="7" r:id="rId11"/>
    <sheet name="2025-2026赛季上海海港亚冠精英赛报名表" sheetId="13" r:id="rId12"/>
    <sheet name="进球详情" sheetId="14" r:id="rId13"/>
    <sheet name="进球助攻榜" sheetId="15" r:id="rId14"/>
    <sheet name="进球助攻榜1" sheetId="16" r:id="rId15"/>
  </sheets>
  <definedNames>
    <definedName name="_xlnm._FilterDatabase" localSheetId="2" hidden="1">亚冠汇总!$A$6:$V$55</definedName>
    <definedName name="_xlnm._FilterDatabase" localSheetId="4" hidden="1">超级杯汇总!$A$5:$O$39</definedName>
    <definedName name="_xlnm._FilterDatabase" localSheetId="10" hidden="1">中超联赛报名表!#REF!</definedName>
    <definedName name="_xlnm._FilterDatabase" localSheetId="1" hidden="1">中超汇总!$A$6:$AR$47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4" name="ID_AFF38F65DCB34159BB0D341D4F2E2580" descr="主教练：凯文·穆斯卡特"/>
        <xdr:cNvPicPr/>
      </xdr:nvPicPr>
      <xdr:blipFill>
        <a:blip r:embed="rId1"/>
        <a:stretch>
          <a:fillRect/>
        </a:stretch>
      </xdr:blipFill>
      <xdr:spPr>
        <a:xfrm>
          <a:off x="0" y="0"/>
          <a:ext cx="2286000" cy="3248025"/>
        </a:xfrm>
        <a:prstGeom prst="rect">
          <a:avLst/>
        </a:prstGeom>
      </xdr:spPr>
    </xdr:pic>
  </etc:cellImage>
  <etc:cellImage>
    <xdr:pic>
      <xdr:nvPicPr>
        <xdr:cNvPr id="25" name="ID_8BD0F78741BB476090D12BF4D9984A94" descr="第1页-33"/>
        <xdr:cNvPicPr/>
      </xdr:nvPicPr>
      <xdr:blipFill>
        <a:blip r:embed="rId2"/>
        <a:stretch>
          <a:fillRect/>
        </a:stretch>
      </xdr:blipFill>
      <xdr:spPr>
        <a:xfrm>
          <a:off x="0" y="0"/>
          <a:ext cx="5429250" cy="7867650"/>
        </a:xfrm>
        <a:prstGeom prst="rect">
          <a:avLst/>
        </a:prstGeom>
      </xdr:spPr>
    </xdr:pic>
  </etc:cellImage>
  <etc:cellImage>
    <xdr:pic>
      <xdr:nvPicPr>
        <xdr:cNvPr id="31" name="ID_9EF21597C98E428A93F5D28BFD4D5407" descr="第1页-32"/>
        <xdr:cNvPicPr/>
      </xdr:nvPicPr>
      <xdr:blipFill>
        <a:blip r:embed="rId3"/>
        <a:stretch>
          <a:fillRect/>
        </a:stretch>
      </xdr:blipFill>
      <xdr:spPr>
        <a:xfrm>
          <a:off x="0" y="0"/>
          <a:ext cx="5467350" cy="7867650"/>
        </a:xfrm>
        <a:prstGeom prst="rect">
          <a:avLst/>
        </a:prstGeom>
      </xdr:spPr>
    </xdr:pic>
  </etc:cellImage>
  <etc:cellImage>
    <xdr:pic>
      <xdr:nvPicPr>
        <xdr:cNvPr id="39" name="ID_7B4C1D1577854D3AB3D929D4EADBB1F4" descr="第1页-31"/>
        <xdr:cNvPicPr/>
      </xdr:nvPicPr>
      <xdr:blipFill>
        <a:blip r:embed="rId4"/>
        <a:stretch>
          <a:fillRect/>
        </a:stretch>
      </xdr:blipFill>
      <xdr:spPr>
        <a:xfrm>
          <a:off x="0" y="0"/>
          <a:ext cx="5429250" cy="7867650"/>
        </a:xfrm>
        <a:prstGeom prst="rect">
          <a:avLst/>
        </a:prstGeom>
      </xdr:spPr>
    </xdr:pic>
  </etc:cellImage>
  <etc:cellImage>
    <xdr:pic>
      <xdr:nvPicPr>
        <xdr:cNvPr id="40" name="ID_DA4FF7AE414044D49549B39D566320FF" descr="第1页-30"/>
        <xdr:cNvPicPr/>
      </xdr:nvPicPr>
      <xdr:blipFill>
        <a:blip r:embed="rId5"/>
        <a:stretch>
          <a:fillRect/>
        </a:stretch>
      </xdr:blipFill>
      <xdr:spPr>
        <a:xfrm>
          <a:off x="0" y="0"/>
          <a:ext cx="5429250" cy="7848600"/>
        </a:xfrm>
        <a:prstGeom prst="rect">
          <a:avLst/>
        </a:prstGeom>
      </xdr:spPr>
    </xdr:pic>
  </etc:cellImage>
  <etc:cellImage>
    <xdr:pic>
      <xdr:nvPicPr>
        <xdr:cNvPr id="41" name="ID_A5E31E03CF5D4E7989A7C861B2D66BE0" descr="第1页-29"/>
        <xdr:cNvPicPr/>
      </xdr:nvPicPr>
      <xdr:blipFill>
        <a:blip r:embed="rId6"/>
        <a:stretch>
          <a:fillRect/>
        </a:stretch>
      </xdr:blipFill>
      <xdr:spPr>
        <a:xfrm>
          <a:off x="0" y="0"/>
          <a:ext cx="5429250" cy="7867650"/>
        </a:xfrm>
        <a:prstGeom prst="rect">
          <a:avLst/>
        </a:prstGeom>
      </xdr:spPr>
    </xdr:pic>
  </etc:cellImage>
  <etc:cellImage>
    <xdr:pic>
      <xdr:nvPicPr>
        <xdr:cNvPr id="45" name="ID_36BCB4B280D540C98D4037AA30BD9A24" descr="第1页-28"/>
        <xdr:cNvPicPr/>
      </xdr:nvPicPr>
      <xdr:blipFill>
        <a:blip r:embed="rId7"/>
        <a:stretch>
          <a:fillRect/>
        </a:stretch>
      </xdr:blipFill>
      <xdr:spPr>
        <a:xfrm>
          <a:off x="0" y="0"/>
          <a:ext cx="5429250" cy="7848600"/>
        </a:xfrm>
        <a:prstGeom prst="rect">
          <a:avLst/>
        </a:prstGeom>
      </xdr:spPr>
    </xdr:pic>
  </etc:cellImage>
  <etc:cellImage>
    <xdr:pic>
      <xdr:nvPicPr>
        <xdr:cNvPr id="46" name="ID_6877476C04EE4FB39A9D2194D9FB91B9" descr="第1页-27"/>
        <xdr:cNvPicPr/>
      </xdr:nvPicPr>
      <xdr:blipFill>
        <a:blip r:embed="rId8"/>
        <a:stretch>
          <a:fillRect/>
        </a:stretch>
      </xdr:blipFill>
      <xdr:spPr>
        <a:xfrm>
          <a:off x="0" y="0"/>
          <a:ext cx="5429250" cy="7848600"/>
        </a:xfrm>
        <a:prstGeom prst="rect">
          <a:avLst/>
        </a:prstGeom>
      </xdr:spPr>
    </xdr:pic>
  </etc:cellImage>
  <etc:cellImage>
    <xdr:pic>
      <xdr:nvPicPr>
        <xdr:cNvPr id="47" name="ID_785687382600408FBCD660EF7289286F" descr="第1页-26"/>
        <xdr:cNvPicPr/>
      </xdr:nvPicPr>
      <xdr:blipFill>
        <a:blip r:embed="rId9"/>
        <a:stretch>
          <a:fillRect/>
        </a:stretch>
      </xdr:blipFill>
      <xdr:spPr>
        <a:xfrm>
          <a:off x="0" y="0"/>
          <a:ext cx="5429250" cy="7867650"/>
        </a:xfrm>
        <a:prstGeom prst="rect">
          <a:avLst/>
        </a:prstGeom>
      </xdr:spPr>
    </xdr:pic>
  </etc:cellImage>
  <etc:cellImage>
    <xdr:pic>
      <xdr:nvPicPr>
        <xdr:cNvPr id="48" name="ID_F1F956357F654C8BBB6A41DC2184AE28" descr="第1页-24"/>
        <xdr:cNvPicPr/>
      </xdr:nvPicPr>
      <xdr:blipFill>
        <a:blip r:embed="rId10"/>
        <a:stretch>
          <a:fillRect/>
        </a:stretch>
      </xdr:blipFill>
      <xdr:spPr>
        <a:xfrm>
          <a:off x="0" y="0"/>
          <a:ext cx="5486400" cy="7867650"/>
        </a:xfrm>
        <a:prstGeom prst="rect">
          <a:avLst/>
        </a:prstGeom>
      </xdr:spPr>
    </xdr:pic>
  </etc:cellImage>
  <etc:cellImage>
    <xdr:pic>
      <xdr:nvPicPr>
        <xdr:cNvPr id="49" name="ID_5ADA067B34D2456287D8CF4800492298" descr="第1页-22"/>
        <xdr:cNvPicPr/>
      </xdr:nvPicPr>
      <xdr:blipFill>
        <a:blip r:embed="rId11"/>
        <a:stretch>
          <a:fillRect/>
        </a:stretch>
      </xdr:blipFill>
      <xdr:spPr>
        <a:xfrm>
          <a:off x="0" y="0"/>
          <a:ext cx="5467350" cy="7867650"/>
        </a:xfrm>
        <a:prstGeom prst="rect">
          <a:avLst/>
        </a:prstGeom>
      </xdr:spPr>
    </xdr:pic>
  </etc:cellImage>
  <etc:cellImage>
    <xdr:pic>
      <xdr:nvPicPr>
        <xdr:cNvPr id="50" name="ID_BC0B0195603E4866A2D3A2A357F1834F" descr="第1页-23"/>
        <xdr:cNvPicPr/>
      </xdr:nvPicPr>
      <xdr:blipFill>
        <a:blip r:embed="rId12"/>
        <a:stretch>
          <a:fillRect/>
        </a:stretch>
      </xdr:blipFill>
      <xdr:spPr>
        <a:xfrm>
          <a:off x="0" y="0"/>
          <a:ext cx="5410200" cy="7829550"/>
        </a:xfrm>
        <a:prstGeom prst="rect">
          <a:avLst/>
        </a:prstGeom>
      </xdr:spPr>
    </xdr:pic>
  </etc:cellImage>
  <etc:cellImage>
    <xdr:pic>
      <xdr:nvPicPr>
        <xdr:cNvPr id="51" name="ID_6868661E752B4A36899C46D69F3C76F5" descr="第1页-21"/>
        <xdr:cNvPicPr/>
      </xdr:nvPicPr>
      <xdr:blipFill>
        <a:blip r:embed="rId13"/>
        <a:stretch>
          <a:fillRect/>
        </a:stretch>
      </xdr:blipFill>
      <xdr:spPr>
        <a:xfrm>
          <a:off x="0" y="0"/>
          <a:ext cx="5505450" cy="7867650"/>
        </a:xfrm>
        <a:prstGeom prst="rect">
          <a:avLst/>
        </a:prstGeom>
      </xdr:spPr>
    </xdr:pic>
  </etc:cellImage>
  <etc:cellImage>
    <xdr:pic>
      <xdr:nvPicPr>
        <xdr:cNvPr id="52" name="ID_56E34A933AE74600A280B562AA6B1BFB" descr="第1页-18"/>
        <xdr:cNvPicPr/>
      </xdr:nvPicPr>
      <xdr:blipFill>
        <a:blip r:embed="rId14"/>
        <a:stretch>
          <a:fillRect/>
        </a:stretch>
      </xdr:blipFill>
      <xdr:spPr>
        <a:xfrm>
          <a:off x="0" y="0"/>
          <a:ext cx="5410200" cy="7810500"/>
        </a:xfrm>
        <a:prstGeom prst="rect">
          <a:avLst/>
        </a:prstGeom>
      </xdr:spPr>
    </xdr:pic>
  </etc:cellImage>
  <etc:cellImage>
    <xdr:pic>
      <xdr:nvPicPr>
        <xdr:cNvPr id="53" name="ID_FCC4132A9C644BAAA457B216B6E930DE" descr="第1页-17"/>
        <xdr:cNvPicPr/>
      </xdr:nvPicPr>
      <xdr:blipFill>
        <a:blip r:embed="rId15"/>
        <a:stretch>
          <a:fillRect/>
        </a:stretch>
      </xdr:blipFill>
      <xdr:spPr>
        <a:xfrm>
          <a:off x="0" y="0"/>
          <a:ext cx="5505450" cy="7867650"/>
        </a:xfrm>
        <a:prstGeom prst="rect">
          <a:avLst/>
        </a:prstGeom>
      </xdr:spPr>
    </xdr:pic>
  </etc:cellImage>
  <etc:cellImage>
    <xdr:pic>
      <xdr:nvPicPr>
        <xdr:cNvPr id="54" name="ID_B3B4357A6D664E66916F9A85C0E6CFEC" descr="第1页-16"/>
        <xdr:cNvPicPr/>
      </xdr:nvPicPr>
      <xdr:blipFill>
        <a:blip r:embed="rId16"/>
        <a:stretch>
          <a:fillRect/>
        </a:stretch>
      </xdr:blipFill>
      <xdr:spPr>
        <a:xfrm>
          <a:off x="0" y="0"/>
          <a:ext cx="5181600" cy="7505700"/>
        </a:xfrm>
        <a:prstGeom prst="rect">
          <a:avLst/>
        </a:prstGeom>
      </xdr:spPr>
    </xdr:pic>
  </etc:cellImage>
  <etc:cellImage>
    <xdr:pic>
      <xdr:nvPicPr>
        <xdr:cNvPr id="61" name="ID_B35F6E6248A5497A89A78B083AE5105C" descr="第1页-13"/>
        <xdr:cNvPicPr/>
      </xdr:nvPicPr>
      <xdr:blipFill>
        <a:blip r:embed="rId17"/>
        <a:stretch>
          <a:fillRect/>
        </a:stretch>
      </xdr:blipFill>
      <xdr:spPr>
        <a:xfrm>
          <a:off x="0" y="0"/>
          <a:ext cx="5429250" cy="7867650"/>
        </a:xfrm>
        <a:prstGeom prst="rect">
          <a:avLst/>
        </a:prstGeom>
      </xdr:spPr>
    </xdr:pic>
  </etc:cellImage>
  <etc:cellImage>
    <xdr:pic>
      <xdr:nvPicPr>
        <xdr:cNvPr id="62" name="ID_EA504925EEFA4EFDBA397D5E0D808130" descr="第1页-8"/>
        <xdr:cNvPicPr/>
      </xdr:nvPicPr>
      <xdr:blipFill>
        <a:blip r:embed="rId18"/>
        <a:stretch>
          <a:fillRect/>
        </a:stretch>
      </xdr:blipFill>
      <xdr:spPr>
        <a:xfrm>
          <a:off x="0" y="0"/>
          <a:ext cx="5429250" cy="7867650"/>
        </a:xfrm>
        <a:prstGeom prst="rect">
          <a:avLst/>
        </a:prstGeom>
      </xdr:spPr>
    </xdr:pic>
  </etc:cellImage>
  <etc:cellImage>
    <xdr:pic>
      <xdr:nvPicPr>
        <xdr:cNvPr id="63" name="ID_2A58F1E6521F48DFAA01247F7CC3DBFC" descr="第1页-12"/>
        <xdr:cNvPicPr/>
      </xdr:nvPicPr>
      <xdr:blipFill>
        <a:blip r:embed="rId19"/>
        <a:stretch>
          <a:fillRect/>
        </a:stretch>
      </xdr:blipFill>
      <xdr:spPr>
        <a:xfrm>
          <a:off x="0" y="0"/>
          <a:ext cx="5429250" cy="7867650"/>
        </a:xfrm>
        <a:prstGeom prst="rect">
          <a:avLst/>
        </a:prstGeom>
      </xdr:spPr>
    </xdr:pic>
  </etc:cellImage>
  <etc:cellImage>
    <xdr:pic>
      <xdr:nvPicPr>
        <xdr:cNvPr id="64" name="ID_7A3B9512327C4741AB7A0BA3418BB2B7" descr="第1页-6"/>
        <xdr:cNvPicPr/>
      </xdr:nvPicPr>
      <xdr:blipFill>
        <a:blip r:embed="rId20"/>
        <a:stretch>
          <a:fillRect/>
        </a:stretch>
      </xdr:blipFill>
      <xdr:spPr>
        <a:xfrm>
          <a:off x="0" y="0"/>
          <a:ext cx="5429250" cy="7867650"/>
        </a:xfrm>
        <a:prstGeom prst="rect">
          <a:avLst/>
        </a:prstGeom>
      </xdr:spPr>
    </xdr:pic>
  </etc:cellImage>
  <etc:cellImage>
    <xdr:pic>
      <xdr:nvPicPr>
        <xdr:cNvPr id="66" name="ID_A151CEC554234D52848C21D51F20AF21" descr="第1页-20"/>
        <xdr:cNvPicPr/>
      </xdr:nvPicPr>
      <xdr:blipFill>
        <a:blip r:embed="rId21"/>
        <a:stretch>
          <a:fillRect/>
        </a:stretch>
      </xdr:blipFill>
      <xdr:spPr>
        <a:xfrm>
          <a:off x="0" y="0"/>
          <a:ext cx="5429250" cy="7848600"/>
        </a:xfrm>
        <a:prstGeom prst="rect">
          <a:avLst/>
        </a:prstGeom>
      </xdr:spPr>
    </xdr:pic>
  </etc:cellImage>
  <etc:cellImage>
    <xdr:pic>
      <xdr:nvPicPr>
        <xdr:cNvPr id="67" name="ID_27A1D443D4F947CFB1F7C7DF6C5127B5" descr="第1页-19"/>
        <xdr:cNvPicPr/>
      </xdr:nvPicPr>
      <xdr:blipFill>
        <a:blip r:embed="rId22"/>
        <a:stretch>
          <a:fillRect/>
        </a:stretch>
      </xdr:blipFill>
      <xdr:spPr>
        <a:xfrm>
          <a:off x="0" y="0"/>
          <a:ext cx="5410200" cy="7810500"/>
        </a:xfrm>
        <a:prstGeom prst="rect">
          <a:avLst/>
        </a:prstGeom>
      </xdr:spPr>
    </xdr:pic>
  </etc:cellImage>
  <etc:cellImage>
    <xdr:pic>
      <xdr:nvPicPr>
        <xdr:cNvPr id="68" name="ID_BAAF0941CBF347B7A1578427A7D89B7B" descr="第1页-9"/>
        <xdr:cNvPicPr/>
      </xdr:nvPicPr>
      <xdr:blipFill>
        <a:blip r:embed="rId23"/>
        <a:stretch>
          <a:fillRect/>
        </a:stretch>
      </xdr:blipFill>
      <xdr:spPr>
        <a:xfrm>
          <a:off x="0" y="0"/>
          <a:ext cx="5429250" cy="7867650"/>
        </a:xfrm>
        <a:prstGeom prst="rect">
          <a:avLst/>
        </a:prstGeom>
      </xdr:spPr>
    </xdr:pic>
  </etc:cellImage>
  <etc:cellImage>
    <xdr:pic>
      <xdr:nvPicPr>
        <xdr:cNvPr id="69" name="ID_A10F638690084C42B54BC34D75F8BFF4" descr="第1页-25"/>
        <xdr:cNvPicPr/>
      </xdr:nvPicPr>
      <xdr:blipFill>
        <a:blip r:embed="rId24"/>
        <a:stretch>
          <a:fillRect/>
        </a:stretch>
      </xdr:blipFill>
      <xdr:spPr>
        <a:xfrm>
          <a:off x="0" y="0"/>
          <a:ext cx="5486400" cy="7867650"/>
        </a:xfrm>
        <a:prstGeom prst="rect">
          <a:avLst/>
        </a:prstGeom>
      </xdr:spPr>
    </xdr:pic>
  </etc:cellImage>
  <etc:cellImage>
    <xdr:pic>
      <xdr:nvPicPr>
        <xdr:cNvPr id="70" name="ID_690CDBE4DD324025809743FE90C1588E" descr="第1页-11"/>
        <xdr:cNvPicPr/>
      </xdr:nvPicPr>
      <xdr:blipFill>
        <a:blip r:embed="rId25"/>
        <a:stretch>
          <a:fillRect/>
        </a:stretch>
      </xdr:blipFill>
      <xdr:spPr>
        <a:xfrm>
          <a:off x="0" y="0"/>
          <a:ext cx="5181600" cy="7505700"/>
        </a:xfrm>
        <a:prstGeom prst="rect">
          <a:avLst/>
        </a:prstGeom>
      </xdr:spPr>
    </xdr:pic>
  </etc:cellImage>
  <etc:cellImage>
    <xdr:pic>
      <xdr:nvPicPr>
        <xdr:cNvPr id="71" name="ID_1FC3261F0E714FC3BA9B24E30B0FF3F0" descr="第1页-3"/>
        <xdr:cNvPicPr/>
      </xdr:nvPicPr>
      <xdr:blipFill>
        <a:blip r:embed="rId26"/>
        <a:stretch>
          <a:fillRect/>
        </a:stretch>
      </xdr:blipFill>
      <xdr:spPr>
        <a:xfrm>
          <a:off x="0" y="0"/>
          <a:ext cx="5467350" cy="7867650"/>
        </a:xfrm>
        <a:prstGeom prst="rect">
          <a:avLst/>
        </a:prstGeom>
      </xdr:spPr>
    </xdr:pic>
  </etc:cellImage>
  <etc:cellImage>
    <xdr:pic>
      <xdr:nvPicPr>
        <xdr:cNvPr id="72" name="ID_E1FD3079A4E8476AA84049C052C23B6A" descr="第1页-7"/>
        <xdr:cNvPicPr/>
      </xdr:nvPicPr>
      <xdr:blipFill>
        <a:blip r:embed="rId27"/>
        <a:stretch>
          <a:fillRect/>
        </a:stretch>
      </xdr:blipFill>
      <xdr:spPr>
        <a:xfrm>
          <a:off x="0" y="0"/>
          <a:ext cx="5467350" cy="7867650"/>
        </a:xfrm>
        <a:prstGeom prst="rect">
          <a:avLst/>
        </a:prstGeom>
      </xdr:spPr>
    </xdr:pic>
  </etc:cellImage>
  <etc:cellImage>
    <xdr:pic>
      <xdr:nvPicPr>
        <xdr:cNvPr id="73" name="ID_78B2E54254E14A00A17D40ADDED4F824" descr="第1页-10"/>
        <xdr:cNvPicPr/>
      </xdr:nvPicPr>
      <xdr:blipFill>
        <a:blip r:embed="rId28"/>
        <a:stretch>
          <a:fillRect/>
        </a:stretch>
      </xdr:blipFill>
      <xdr:spPr>
        <a:xfrm>
          <a:off x="0" y="0"/>
          <a:ext cx="5429250" cy="7867650"/>
        </a:xfrm>
        <a:prstGeom prst="rect">
          <a:avLst/>
        </a:prstGeom>
      </xdr:spPr>
    </xdr:pic>
  </etc:cellImage>
  <etc:cellImage>
    <xdr:pic>
      <xdr:nvPicPr>
        <xdr:cNvPr id="74" name="ID_97F270A6265F4A01917E286E78240C53" descr="第1页-4"/>
        <xdr:cNvPicPr/>
      </xdr:nvPicPr>
      <xdr:blipFill>
        <a:blip r:embed="rId29"/>
        <a:stretch>
          <a:fillRect/>
        </a:stretch>
      </xdr:blipFill>
      <xdr:spPr>
        <a:xfrm>
          <a:off x="0" y="0"/>
          <a:ext cx="5467350" cy="7867650"/>
        </a:xfrm>
        <a:prstGeom prst="rect">
          <a:avLst/>
        </a:prstGeom>
      </xdr:spPr>
    </xdr:pic>
  </etc:cellImage>
  <etc:cellImage>
    <xdr:pic>
      <xdr:nvPicPr>
        <xdr:cNvPr id="75" name="ID_A924006784914D2DAC38D4CB6437C05C" descr="第1页-2"/>
        <xdr:cNvPicPr/>
      </xdr:nvPicPr>
      <xdr:blipFill>
        <a:blip r:embed="rId30"/>
        <a:stretch>
          <a:fillRect/>
        </a:stretch>
      </xdr:blipFill>
      <xdr:spPr>
        <a:xfrm>
          <a:off x="0" y="0"/>
          <a:ext cx="5467350" cy="7867650"/>
        </a:xfrm>
        <a:prstGeom prst="rect">
          <a:avLst/>
        </a:prstGeom>
      </xdr:spPr>
    </xdr:pic>
  </etc:cellImage>
  <etc:cellImage>
    <xdr:pic>
      <xdr:nvPicPr>
        <xdr:cNvPr id="76" name="ID_04C11E41867A464A9DAF2CE99E2BDC45" descr="第1页-5"/>
        <xdr:cNvPicPr/>
      </xdr:nvPicPr>
      <xdr:blipFill>
        <a:blip r:embed="rId31"/>
        <a:stretch>
          <a:fillRect/>
        </a:stretch>
      </xdr:blipFill>
      <xdr:spPr>
        <a:xfrm>
          <a:off x="0" y="0"/>
          <a:ext cx="5467350" cy="7867650"/>
        </a:xfrm>
        <a:prstGeom prst="rect">
          <a:avLst/>
        </a:prstGeom>
      </xdr:spPr>
    </xdr:pic>
  </etc:cellImage>
  <etc:cellImage>
    <xdr:pic>
      <xdr:nvPicPr>
        <xdr:cNvPr id="16" name="ID_E8EE62E6BFFC4AB7B5F907A03BF861AC" descr="1颜骏凌"/>
        <xdr:cNvPicPr/>
      </xdr:nvPicPr>
      <xdr:blipFill>
        <a:blip r:embed="rId32"/>
        <a:stretch>
          <a:fillRect/>
        </a:stretch>
      </xdr:blipFill>
      <xdr:spPr>
        <a:xfrm>
          <a:off x="0" y="0"/>
          <a:ext cx="2286000" cy="3248025"/>
        </a:xfrm>
        <a:prstGeom prst="rect">
          <a:avLst/>
        </a:prstGeom>
      </xdr:spPr>
    </xdr:pic>
  </etc:cellImage>
  <etc:cellImage>
    <xdr:pic>
      <xdr:nvPicPr>
        <xdr:cNvPr id="18" name="ID_5840BD031B1F447E8BC4CC490C210A3E" descr="2李昂"/>
        <xdr:cNvPicPr/>
      </xdr:nvPicPr>
      <xdr:blipFill>
        <a:blip r:embed="rId33"/>
        <a:stretch>
          <a:fillRect/>
        </a:stretch>
      </xdr:blipFill>
      <xdr:spPr>
        <a:xfrm>
          <a:off x="0" y="0"/>
          <a:ext cx="2286000" cy="3248025"/>
        </a:xfrm>
        <a:prstGeom prst="rect">
          <a:avLst/>
        </a:prstGeom>
      </xdr:spPr>
    </xdr:pic>
  </etc:cellImage>
  <etc:cellImage>
    <xdr:pic>
      <xdr:nvPicPr>
        <xdr:cNvPr id="27" name="ID_8DC57530729D4095AA673EF746A23E5D" descr="3蒋光太"/>
        <xdr:cNvPicPr/>
      </xdr:nvPicPr>
      <xdr:blipFill>
        <a:blip r:embed="rId34"/>
        <a:stretch>
          <a:fillRect/>
        </a:stretch>
      </xdr:blipFill>
      <xdr:spPr>
        <a:xfrm>
          <a:off x="0" y="0"/>
          <a:ext cx="2286000" cy="3248025"/>
        </a:xfrm>
        <a:prstGeom prst="rect">
          <a:avLst/>
        </a:prstGeom>
      </xdr:spPr>
    </xdr:pic>
  </etc:cellImage>
  <etc:cellImage>
    <xdr:pic>
      <xdr:nvPicPr>
        <xdr:cNvPr id="35" name="ID_23666F54320042F7BC6931F120FFA04A" descr="4王燊超"/>
        <xdr:cNvPicPr/>
      </xdr:nvPicPr>
      <xdr:blipFill>
        <a:blip r:embed="rId35"/>
        <a:stretch>
          <a:fillRect/>
        </a:stretch>
      </xdr:blipFill>
      <xdr:spPr>
        <a:xfrm>
          <a:off x="0" y="0"/>
          <a:ext cx="2286000" cy="3248025"/>
        </a:xfrm>
        <a:prstGeom prst="rect">
          <a:avLst/>
        </a:prstGeom>
      </xdr:spPr>
    </xdr:pic>
  </etc:cellImage>
  <etc:cellImage>
    <xdr:pic>
      <xdr:nvPicPr>
        <xdr:cNvPr id="42" name="ID_988C88739470405398C5DDD3204A17AE" descr="张琳芃"/>
        <xdr:cNvPicPr/>
      </xdr:nvPicPr>
      <xdr:blipFill>
        <a:blip r:embed="rId36"/>
        <a:stretch>
          <a:fillRect/>
        </a:stretch>
      </xdr:blipFill>
      <xdr:spPr>
        <a:xfrm>
          <a:off x="0" y="0"/>
          <a:ext cx="2286000" cy="3248025"/>
        </a:xfrm>
        <a:prstGeom prst="rect">
          <a:avLst/>
        </a:prstGeom>
      </xdr:spPr>
    </xdr:pic>
  </etc:cellImage>
  <etc:cellImage>
    <xdr:pic>
      <xdr:nvPicPr>
        <xdr:cNvPr id="59" name="ID_F636A0C50B534D678AC1620C3BF3F0B7" descr="6徐新"/>
        <xdr:cNvPicPr/>
      </xdr:nvPicPr>
      <xdr:blipFill>
        <a:blip r:embed="rId37"/>
        <a:stretch>
          <a:fillRect/>
        </a:stretch>
      </xdr:blipFill>
      <xdr:spPr>
        <a:xfrm>
          <a:off x="0" y="0"/>
          <a:ext cx="2286000" cy="3248025"/>
        </a:xfrm>
        <a:prstGeom prst="rect">
          <a:avLst/>
        </a:prstGeom>
      </xdr:spPr>
    </xdr:pic>
  </etc:cellImage>
  <etc:cellImage>
    <xdr:pic>
      <xdr:nvPicPr>
        <xdr:cNvPr id="82" name="ID_0010D3A3C5044C54B7B3DD732672C187" descr="7武磊"/>
        <xdr:cNvPicPr/>
      </xdr:nvPicPr>
      <xdr:blipFill>
        <a:blip r:embed="rId38"/>
        <a:stretch>
          <a:fillRect/>
        </a:stretch>
      </xdr:blipFill>
      <xdr:spPr>
        <a:xfrm>
          <a:off x="0" y="0"/>
          <a:ext cx="2286000" cy="3248025"/>
        </a:xfrm>
        <a:prstGeom prst="rect">
          <a:avLst/>
        </a:prstGeom>
      </xdr:spPr>
    </xdr:pic>
  </etc:cellImage>
  <etc:cellImage>
    <xdr:pic>
      <xdr:nvPicPr>
        <xdr:cNvPr id="83" name="ID_49F1B2C73980473DBAE2768FE11A5BFA" descr="9古斯塔沃"/>
        <xdr:cNvPicPr/>
      </xdr:nvPicPr>
      <xdr:blipFill>
        <a:blip r:embed="rId39"/>
        <a:stretch>
          <a:fillRect/>
        </a:stretch>
      </xdr:blipFill>
      <xdr:spPr>
        <a:xfrm>
          <a:off x="0" y="0"/>
          <a:ext cx="2286000" cy="3248025"/>
        </a:xfrm>
        <a:prstGeom prst="rect">
          <a:avLst/>
        </a:prstGeom>
      </xdr:spPr>
    </xdr:pic>
  </etc:cellImage>
  <etc:cellImage>
    <xdr:pic>
      <xdr:nvPicPr>
        <xdr:cNvPr id="84" name="ID_97196AD3816545908A54AAFF8C436E61" descr="10马特乌斯·维塔尔"/>
        <xdr:cNvPicPr/>
      </xdr:nvPicPr>
      <xdr:blipFill>
        <a:blip r:embed="rId40"/>
        <a:stretch>
          <a:fillRect/>
        </a:stretch>
      </xdr:blipFill>
      <xdr:spPr>
        <a:xfrm>
          <a:off x="0" y="0"/>
          <a:ext cx="2286000" cy="3248025"/>
        </a:xfrm>
        <a:prstGeom prst="rect">
          <a:avLst/>
        </a:prstGeom>
      </xdr:spPr>
    </xdr:pic>
  </etc:cellImage>
  <etc:cellImage>
    <xdr:pic>
      <xdr:nvPicPr>
        <xdr:cNvPr id="85" name="ID_8A0D5656E6AB4CCD902289CF521DABA3" descr="11吕文君"/>
        <xdr:cNvPicPr/>
      </xdr:nvPicPr>
      <xdr:blipFill>
        <a:blip r:embed="rId41"/>
        <a:stretch>
          <a:fillRect/>
        </a:stretch>
      </xdr:blipFill>
      <xdr:spPr>
        <a:xfrm>
          <a:off x="0" y="0"/>
          <a:ext cx="2286000" cy="3248025"/>
        </a:xfrm>
        <a:prstGeom prst="rect">
          <a:avLst/>
        </a:prstGeom>
      </xdr:spPr>
    </xdr:pic>
  </etc:cellImage>
  <etc:cellImage>
    <xdr:pic>
      <xdr:nvPicPr>
        <xdr:cNvPr id="86" name="ID_DB3A36839FB540A9913CFA074D152DFF" descr="12陈威"/>
        <xdr:cNvPicPr/>
      </xdr:nvPicPr>
      <xdr:blipFill>
        <a:blip r:embed="rId42"/>
        <a:stretch>
          <a:fillRect/>
        </a:stretch>
      </xdr:blipFill>
      <xdr:spPr>
        <a:xfrm>
          <a:off x="0" y="0"/>
          <a:ext cx="2286000" cy="3248025"/>
        </a:xfrm>
        <a:prstGeom prst="rect">
          <a:avLst/>
        </a:prstGeom>
      </xdr:spPr>
    </xdr:pic>
  </etc:cellImage>
  <etc:cellImage>
    <xdr:pic>
      <xdr:nvPicPr>
        <xdr:cNvPr id="87" name="ID_227BF4137B10491D9D96E315037124DD" descr="13魏震"/>
        <xdr:cNvPicPr/>
      </xdr:nvPicPr>
      <xdr:blipFill>
        <a:blip r:embed="rId43"/>
        <a:stretch>
          <a:fillRect/>
        </a:stretch>
      </xdr:blipFill>
      <xdr:spPr>
        <a:xfrm>
          <a:off x="0" y="0"/>
          <a:ext cx="2286000" cy="3248025"/>
        </a:xfrm>
        <a:prstGeom prst="rect">
          <a:avLst/>
        </a:prstGeom>
      </xdr:spPr>
    </xdr:pic>
  </etc:cellImage>
  <etc:cellImage>
    <xdr:pic>
      <xdr:nvPicPr>
        <xdr:cNvPr id="88" name="ID_B29355ABD823484DA88F32CC48E0F26F" descr="14李圣龙"/>
        <xdr:cNvPicPr/>
      </xdr:nvPicPr>
      <xdr:blipFill>
        <a:blip r:embed="rId44"/>
        <a:stretch>
          <a:fillRect/>
        </a:stretch>
      </xdr:blipFill>
      <xdr:spPr>
        <a:xfrm>
          <a:off x="0" y="0"/>
          <a:ext cx="2286000" cy="3248025"/>
        </a:xfrm>
        <a:prstGeom prst="rect">
          <a:avLst/>
        </a:prstGeom>
      </xdr:spPr>
    </xdr:pic>
  </etc:cellImage>
  <etc:cellImage>
    <xdr:pic>
      <xdr:nvPicPr>
        <xdr:cNvPr id="89" name="ID_F857F0CF6A7744D0BA835BC65B589DFE" descr="15明天"/>
        <xdr:cNvPicPr/>
      </xdr:nvPicPr>
      <xdr:blipFill>
        <a:blip r:embed="rId45"/>
        <a:stretch>
          <a:fillRect/>
        </a:stretch>
      </xdr:blipFill>
      <xdr:spPr>
        <a:xfrm>
          <a:off x="0" y="0"/>
          <a:ext cx="2286000" cy="3248025"/>
        </a:xfrm>
        <a:prstGeom prst="rect">
          <a:avLst/>
        </a:prstGeom>
      </xdr:spPr>
    </xdr:pic>
  </etc:cellImage>
  <etc:cellImage>
    <xdr:pic>
      <xdr:nvPicPr>
        <xdr:cNvPr id="90" name="ID_2DD6D2C4359443E8A2D4F75B43C45CB7" descr="17沈子贵"/>
        <xdr:cNvPicPr/>
      </xdr:nvPicPr>
      <xdr:blipFill>
        <a:blip r:embed="rId46"/>
        <a:stretch>
          <a:fillRect/>
        </a:stretch>
      </xdr:blipFill>
      <xdr:spPr>
        <a:xfrm>
          <a:off x="0" y="0"/>
          <a:ext cx="2286000" cy="3248025"/>
        </a:xfrm>
        <a:prstGeom prst="rect">
          <a:avLst/>
        </a:prstGeom>
      </xdr:spPr>
    </xdr:pic>
  </etc:cellImage>
  <etc:cellImage>
    <xdr:pic>
      <xdr:nvPicPr>
        <xdr:cNvPr id="91" name="ID_69357CEFDA3B43F8983CB4C83E09E0B4" descr="18艾菲尔丁·艾斯卡尔"/>
        <xdr:cNvPicPr/>
      </xdr:nvPicPr>
      <xdr:blipFill>
        <a:blip r:embed="rId47"/>
        <a:stretch>
          <a:fillRect/>
        </a:stretch>
      </xdr:blipFill>
      <xdr:spPr>
        <a:xfrm>
          <a:off x="0" y="0"/>
          <a:ext cx="2286000" cy="3248025"/>
        </a:xfrm>
        <a:prstGeom prst="rect">
          <a:avLst/>
        </a:prstGeom>
      </xdr:spPr>
    </xdr:pic>
  </etc:cellImage>
  <etc:cellImage>
    <xdr:pic>
      <xdr:nvPicPr>
        <xdr:cNvPr id="92" name="ID_609518100BAA48FAA7D03A4C92D50AFE" descr="19王振澳"/>
        <xdr:cNvPicPr/>
      </xdr:nvPicPr>
      <xdr:blipFill>
        <a:blip r:embed="rId48"/>
        <a:stretch>
          <a:fillRect/>
        </a:stretch>
      </xdr:blipFill>
      <xdr:spPr>
        <a:xfrm>
          <a:off x="0" y="0"/>
          <a:ext cx="2286000" cy="3248025"/>
        </a:xfrm>
        <a:prstGeom prst="rect">
          <a:avLst/>
        </a:prstGeom>
      </xdr:spPr>
    </xdr:pic>
  </etc:cellImage>
  <etc:cellImage>
    <xdr:pic>
      <xdr:nvPicPr>
        <xdr:cNvPr id="93" name="ID_A71AC7AAC8554700A867217EBD4DB388" descr="20杨世元"/>
        <xdr:cNvPicPr/>
      </xdr:nvPicPr>
      <xdr:blipFill>
        <a:blip r:embed="rId49"/>
        <a:stretch>
          <a:fillRect/>
        </a:stretch>
      </xdr:blipFill>
      <xdr:spPr>
        <a:xfrm>
          <a:off x="0" y="0"/>
          <a:ext cx="2286000" cy="3248025"/>
        </a:xfrm>
        <a:prstGeom prst="rect">
          <a:avLst/>
        </a:prstGeom>
      </xdr:spPr>
    </xdr:pic>
  </etc:cellImage>
  <etc:cellImage>
    <xdr:pic>
      <xdr:nvPicPr>
        <xdr:cNvPr id="94" name="ID_9917A66069C04FCCA8052E89939011A1" descr="22马修斯·尤萨"/>
        <xdr:cNvPicPr/>
      </xdr:nvPicPr>
      <xdr:blipFill>
        <a:blip r:embed="rId50"/>
        <a:stretch>
          <a:fillRect/>
        </a:stretch>
      </xdr:blipFill>
      <xdr:spPr>
        <a:xfrm>
          <a:off x="0" y="0"/>
          <a:ext cx="2286000" cy="3248025"/>
        </a:xfrm>
        <a:prstGeom prst="rect">
          <a:avLst/>
        </a:prstGeom>
      </xdr:spPr>
    </xdr:pic>
  </etc:cellImage>
  <etc:cellImage>
    <xdr:pic>
      <xdr:nvPicPr>
        <xdr:cNvPr id="96" name="ID_4D92DAB707A4461E8EFB63FD856F5D18" descr="23傅欢"/>
        <xdr:cNvPicPr/>
      </xdr:nvPicPr>
      <xdr:blipFill>
        <a:blip r:embed="rId51"/>
        <a:stretch>
          <a:fillRect/>
        </a:stretch>
      </xdr:blipFill>
      <xdr:spPr>
        <a:xfrm>
          <a:off x="0" y="0"/>
          <a:ext cx="2286000" cy="3248025"/>
        </a:xfrm>
        <a:prstGeom prst="rect">
          <a:avLst/>
        </a:prstGeom>
      </xdr:spPr>
    </xdr:pic>
  </etc:cellImage>
  <etc:cellImage>
    <xdr:pic>
      <xdr:nvPicPr>
        <xdr:cNvPr id="97" name="ID_A4E8D4BE3A7843219D029325DC48209A" descr="25杜佳"/>
        <xdr:cNvPicPr/>
      </xdr:nvPicPr>
      <xdr:blipFill>
        <a:blip r:embed="rId52"/>
        <a:stretch>
          <a:fillRect/>
        </a:stretch>
      </xdr:blipFill>
      <xdr:spPr>
        <a:xfrm>
          <a:off x="0" y="0"/>
          <a:ext cx="2286000" cy="3248025"/>
        </a:xfrm>
        <a:prstGeom prst="rect">
          <a:avLst/>
        </a:prstGeom>
      </xdr:spPr>
    </xdr:pic>
  </etc:cellImage>
  <etc:cellImage>
    <xdr:pic>
      <xdr:nvPicPr>
        <xdr:cNvPr id="98" name="ID_56F0F797830248549DA9DF50BEFBCEE2" descr="刘若钒"/>
        <xdr:cNvPicPr/>
      </xdr:nvPicPr>
      <xdr:blipFill>
        <a:blip r:embed="rId53"/>
        <a:stretch>
          <a:fillRect/>
        </a:stretch>
      </xdr:blipFill>
      <xdr:spPr>
        <a:xfrm>
          <a:off x="0" y="0"/>
          <a:ext cx="2286000" cy="3248025"/>
        </a:xfrm>
        <a:prstGeom prst="rect">
          <a:avLst/>
        </a:prstGeom>
      </xdr:spPr>
    </xdr:pic>
  </etc:cellImage>
  <etc:cellImage>
    <xdr:pic>
      <xdr:nvPicPr>
        <xdr:cNvPr id="99" name="ID_A9315D8AAB09494FB014FAF9794D5765" descr="27冯劲"/>
        <xdr:cNvPicPr/>
      </xdr:nvPicPr>
      <xdr:blipFill>
        <a:blip r:embed="rId54"/>
        <a:stretch>
          <a:fillRect/>
        </a:stretch>
      </xdr:blipFill>
      <xdr:spPr>
        <a:xfrm>
          <a:off x="0" y="0"/>
          <a:ext cx="2286000" cy="3248025"/>
        </a:xfrm>
        <a:prstGeom prst="rect">
          <a:avLst/>
        </a:prstGeom>
      </xdr:spPr>
    </xdr:pic>
  </etc:cellImage>
  <etc:cellImage>
    <xdr:pic>
      <xdr:nvPicPr>
        <xdr:cNvPr id="100" name="ID_314CC10C85634389814D5B4B37081718" descr="30加布里埃尔"/>
        <xdr:cNvPicPr/>
      </xdr:nvPicPr>
      <xdr:blipFill>
        <a:blip r:embed="rId55"/>
        <a:stretch>
          <a:fillRect/>
        </a:stretch>
      </xdr:blipFill>
      <xdr:spPr>
        <a:xfrm>
          <a:off x="0" y="0"/>
          <a:ext cx="2286000" cy="3248025"/>
        </a:xfrm>
        <a:prstGeom prst="rect">
          <a:avLst/>
        </a:prstGeom>
      </xdr:spPr>
    </xdr:pic>
  </etc:cellImage>
  <etc:cellImage>
    <xdr:pic>
      <xdr:nvPicPr>
        <xdr:cNvPr id="101" name="ID_367B2AA4D4964ADBBDC1CC0FC46D3D99" descr="48刘磊"/>
        <xdr:cNvPicPr/>
      </xdr:nvPicPr>
      <xdr:blipFill>
        <a:blip r:embed="rId56"/>
        <a:stretch>
          <a:fillRect/>
        </a:stretch>
      </xdr:blipFill>
      <xdr:spPr>
        <a:xfrm>
          <a:off x="0" y="0"/>
          <a:ext cx="2286000" cy="3248025"/>
        </a:xfrm>
        <a:prstGeom prst="rect">
          <a:avLst/>
        </a:prstGeom>
      </xdr:spPr>
    </xdr:pic>
  </etc:cellImage>
  <etc:cellImage>
    <xdr:pic>
      <xdr:nvPicPr>
        <xdr:cNvPr id="102" name="ID_92D5BF133A814F94876A0FD450E8C108" descr="36阿布拉汗·哈力克"/>
        <xdr:cNvPicPr>
          <a:picLocks noChangeAspect="1"/>
        </xdr:cNvPicPr>
      </xdr:nvPicPr>
      <xdr:blipFill>
        <a:blip r:embed="rId57"/>
        <a:stretch>
          <a:fillRect/>
        </a:stretch>
      </xdr:blipFill>
      <xdr:spPr>
        <a:xfrm>
          <a:off x="847725" y="8527415"/>
          <a:ext cx="2282825" cy="3248025"/>
        </a:xfrm>
        <a:prstGeom prst="rect">
          <a:avLst/>
        </a:prstGeom>
      </xdr:spPr>
    </xdr:pic>
  </etc:cellImage>
  <etc:cellImage>
    <xdr:pic>
      <xdr:nvPicPr>
        <xdr:cNvPr id="103" name="ID_50A4DBCD6DA6418AA80C191DC43291CD" descr="32李帅"/>
        <xdr:cNvPicPr>
          <a:picLocks noChangeAspect="1"/>
        </xdr:cNvPicPr>
      </xdr:nvPicPr>
      <xdr:blipFill>
        <a:blip r:embed="rId58"/>
        <a:stretch>
          <a:fillRect/>
        </a:stretch>
      </xdr:blipFill>
      <xdr:spPr>
        <a:xfrm>
          <a:off x="9525" y="8527415"/>
          <a:ext cx="2282825" cy="3248025"/>
        </a:xfrm>
        <a:prstGeom prst="rect">
          <a:avLst/>
        </a:prstGeom>
      </xdr:spPr>
    </xdr:pic>
  </etc:cellImage>
  <etc:cellImage>
    <xdr:pic>
      <xdr:nvPicPr>
        <xdr:cNvPr id="104" name="ID_997E4D0517A84589A1F5D4033751E454" descr="47蒯纪闻"/>
        <xdr:cNvPicPr>
          <a:picLocks noChangeAspect="1"/>
        </xdr:cNvPicPr>
      </xdr:nvPicPr>
      <xdr:blipFill>
        <a:blip r:embed="rId59"/>
        <a:stretch>
          <a:fillRect/>
        </a:stretch>
      </xdr:blipFill>
      <xdr:spPr>
        <a:xfrm>
          <a:off x="3425825" y="8527415"/>
          <a:ext cx="2289175" cy="3248025"/>
        </a:xfrm>
        <a:prstGeom prst="rect">
          <a:avLst/>
        </a:prstGeom>
      </xdr:spPr>
    </xdr:pic>
  </etc:cellImage>
  <etc:cellImage>
    <xdr:pic>
      <xdr:nvPicPr>
        <xdr:cNvPr id="105" name="ID_A3AF9F441C694DABB33A25846EA09DB9" descr="40吾米提江·玉苏普"/>
        <xdr:cNvPicPr>
          <a:picLocks noChangeAspect="1"/>
        </xdr:cNvPicPr>
      </xdr:nvPicPr>
      <xdr:blipFill>
        <a:blip r:embed="rId60"/>
        <a:stretch>
          <a:fillRect/>
        </a:stretch>
      </xdr:blipFill>
      <xdr:spPr>
        <a:xfrm>
          <a:off x="1714500" y="8527415"/>
          <a:ext cx="2282825" cy="3248025"/>
        </a:xfrm>
        <a:prstGeom prst="rect">
          <a:avLst/>
        </a:prstGeom>
      </xdr:spPr>
    </xdr:pic>
  </etc:cellImage>
  <etc:cellImage>
    <xdr:pic>
      <xdr:nvPicPr>
        <xdr:cNvPr id="106" name="ID_3B3E3DFFE26E46DD92A1A84E616BDC83" descr="45莱昂纳多"/>
        <xdr:cNvPicPr>
          <a:picLocks noChangeAspect="1"/>
        </xdr:cNvPicPr>
      </xdr:nvPicPr>
      <xdr:blipFill>
        <a:blip r:embed="rId61"/>
        <a:stretch>
          <a:fillRect/>
        </a:stretch>
      </xdr:blipFill>
      <xdr:spPr>
        <a:xfrm>
          <a:off x="2606675" y="8527415"/>
          <a:ext cx="2286000" cy="3248025"/>
        </a:xfrm>
        <a:prstGeom prst="rect">
          <a:avLst/>
        </a:prstGeom>
      </xdr:spPr>
    </xdr:pic>
  </etc:cellImage>
  <etc:cellImage>
    <xdr:pic>
      <xdr:nvPicPr>
        <xdr:cNvPr id="107" name="ID_05009FB02EB44D439482F6032B4A351E" descr="51刘铁诚"/>
        <xdr:cNvPicPr>
          <a:picLocks noChangeAspect="1"/>
        </xdr:cNvPicPr>
      </xdr:nvPicPr>
      <xdr:blipFill>
        <a:blip r:embed="rId62"/>
        <a:stretch>
          <a:fillRect/>
        </a:stretch>
      </xdr:blipFill>
      <xdr:spPr>
        <a:xfrm>
          <a:off x="1714500" y="10718165"/>
          <a:ext cx="2282825" cy="3248025"/>
        </a:xfrm>
        <a:prstGeom prst="rect">
          <a:avLst/>
        </a:prstGeom>
      </xdr:spPr>
    </xdr:pic>
  </etc:cellImage>
  <etc:cellImage>
    <xdr:pic>
      <xdr:nvPicPr>
        <xdr:cNvPr id="108" name="ID_56D7471F0EF242FA9C2986AF45A6664E" descr="52孟敬朝"/>
        <xdr:cNvPicPr>
          <a:picLocks noChangeAspect="1"/>
        </xdr:cNvPicPr>
      </xdr:nvPicPr>
      <xdr:blipFill>
        <a:blip r:embed="rId63"/>
        <a:stretch>
          <a:fillRect/>
        </a:stretch>
      </xdr:blipFill>
      <xdr:spPr>
        <a:xfrm>
          <a:off x="2606675" y="10718165"/>
          <a:ext cx="2286000" cy="3248025"/>
        </a:xfrm>
        <a:prstGeom prst="rect">
          <a:avLst/>
        </a:prstGeom>
      </xdr:spPr>
    </xdr:pic>
  </etc:cellImage>
  <etc:cellImage>
    <xdr:pic>
      <xdr:nvPicPr>
        <xdr:cNvPr id="109" name="ID_2452D0EB2AE9444D87A5E0A0CC188AD5" descr="49李新翔"/>
        <xdr:cNvPicPr>
          <a:picLocks noChangeAspect="1"/>
        </xdr:cNvPicPr>
      </xdr:nvPicPr>
      <xdr:blipFill>
        <a:blip r:embed="rId64"/>
        <a:stretch>
          <a:fillRect/>
        </a:stretch>
      </xdr:blipFill>
      <xdr:spPr>
        <a:xfrm>
          <a:off x="9525" y="10718165"/>
          <a:ext cx="2282825" cy="3248025"/>
        </a:xfrm>
        <a:prstGeom prst="rect">
          <a:avLst/>
        </a:prstGeom>
      </xdr:spPr>
    </xdr:pic>
  </etc:cellImage>
  <etc:cellImage>
    <xdr:pic>
      <xdr:nvPicPr>
        <xdr:cNvPr id="110" name="ID_40FD317FE6AA4A9BB66E1A07C6E08412" descr="53李智良"/>
        <xdr:cNvPicPr>
          <a:picLocks noChangeAspect="1"/>
        </xdr:cNvPicPr>
      </xdr:nvPicPr>
      <xdr:blipFill>
        <a:blip r:embed="rId65"/>
        <a:stretch>
          <a:fillRect/>
        </a:stretch>
      </xdr:blipFill>
      <xdr:spPr>
        <a:xfrm>
          <a:off x="3425825" y="10718165"/>
          <a:ext cx="2289175" cy="3248025"/>
        </a:xfrm>
        <a:prstGeom prst="rect">
          <a:avLst/>
        </a:prstGeom>
      </xdr:spPr>
    </xdr:pic>
  </etc:cellImage>
  <etc:cellImage>
    <xdr:pic>
      <xdr:nvPicPr>
        <xdr:cNvPr id="111" name="ID_FF4842331D07400FBA90E8D32DAB36A2" descr="50王逸伟"/>
        <xdr:cNvPicPr>
          <a:picLocks noChangeAspect="1"/>
        </xdr:cNvPicPr>
      </xdr:nvPicPr>
      <xdr:blipFill>
        <a:blip r:embed="rId66"/>
        <a:stretch>
          <a:fillRect/>
        </a:stretch>
      </xdr:blipFill>
      <xdr:spPr>
        <a:xfrm>
          <a:off x="847725" y="10718165"/>
          <a:ext cx="2282825" cy="3248025"/>
        </a:xfrm>
        <a:prstGeom prst="rect">
          <a:avLst/>
        </a:prstGeom>
      </xdr:spPr>
    </xdr:pic>
  </etc:cellImage>
  <etc:cellImage>
    <xdr:pic>
      <xdr:nvPicPr>
        <xdr:cNvPr id="112" name="ID_72E44A4ED970403482F02D8EC66C3CC7" descr="主教练：凯文·穆斯卡特"/>
        <xdr:cNvPicPr>
          <a:picLocks noChangeAspect="1"/>
        </xdr:cNvPicPr>
      </xdr:nvPicPr>
      <xdr:blipFill>
        <a:blip r:embed="rId1"/>
        <a:stretch>
          <a:fillRect/>
        </a:stretch>
      </xdr:blipFill>
      <xdr:spPr>
        <a:xfrm>
          <a:off x="4321175" y="10718165"/>
          <a:ext cx="2288540" cy="3248025"/>
        </a:xfrm>
        <a:prstGeom prst="rect">
          <a:avLst/>
        </a:prstGeom>
      </xdr:spPr>
    </xdr:pic>
  </etc:cellImage>
  <etc:cellImage>
    <xdr:pic>
      <xdr:nvPicPr>
        <xdr:cNvPr id="65" name="ID_DF09C8C0D3A945948A0080F05247B06E" descr="21奥斯卡·梅伦多"/>
        <xdr:cNvPicPr/>
      </xdr:nvPicPr>
      <xdr:blipFill>
        <a:blip r:embed="rId67"/>
        <a:stretch>
          <a:fillRect/>
        </a:stretch>
      </xdr:blipFill>
      <xdr:spPr>
        <a:xfrm>
          <a:off x="0" y="0"/>
          <a:ext cx="2286000" cy="3248025"/>
        </a:xfrm>
        <a:prstGeom prst="rect">
          <a:avLst/>
        </a:prstGeom>
      </xdr:spPr>
    </xdr:pic>
  </etc:cellImage>
  <etc:cellImage>
    <xdr:pic>
      <xdr:nvPicPr>
        <xdr:cNvPr id="77" name="ID_B2D3D90411314FE982704693EBBF372B" descr="41王晶磊"/>
        <xdr:cNvPicPr/>
      </xdr:nvPicPr>
      <xdr:blipFill>
        <a:blip r:embed="rId68"/>
        <a:stretch>
          <a:fillRect/>
        </a:stretch>
      </xdr:blipFill>
      <xdr:spPr>
        <a:xfrm>
          <a:off x="0" y="0"/>
          <a:ext cx="2286000" cy="3248025"/>
        </a:xfrm>
        <a:prstGeom prst="rect">
          <a:avLst/>
        </a:prstGeom>
      </xdr:spPr>
    </xdr:pic>
  </etc:cellImage>
  <etc:cellImage>
    <xdr:pic>
      <xdr:nvPicPr>
        <xdr:cNvPr id="78" name="ID_201292CD491848D485933D98761D8E76" descr="29亚历斯祖"/>
        <xdr:cNvPicPr/>
      </xdr:nvPicPr>
      <xdr:blipFill>
        <a:blip r:embed="rId69"/>
        <a:stretch>
          <a:fillRect/>
        </a:stretch>
      </xdr:blipFill>
      <xdr:spPr>
        <a:xfrm>
          <a:off x="0" y="0"/>
          <a:ext cx="2286000" cy="3248025"/>
        </a:xfrm>
        <a:prstGeom prst="rect">
          <a:avLst/>
        </a:prstGeom>
      </xdr:spPr>
    </xdr:pic>
  </etc:cellImage>
</etc:cellImages>
</file>

<file path=xl/sharedStrings.xml><?xml version="1.0" encoding="utf-8"?>
<sst xmlns="http://schemas.openxmlformats.org/spreadsheetml/2006/main" count="8324" uniqueCount="1628">
  <si>
    <t>2025-2026赛季上海海港出场记录表</t>
  </si>
  <si>
    <t>赛事</t>
  </si>
  <si>
    <t>超级杯</t>
  </si>
  <si>
    <t>中超联赛</t>
  </si>
  <si>
    <t>足协杯</t>
  </si>
  <si>
    <t>亚冠联赛</t>
  </si>
  <si>
    <t>比赛时间</t>
  </si>
  <si>
    <t>轮次</t>
  </si>
  <si>
    <t>十六分之一决赛</t>
  </si>
  <si>
    <t>6(补赛)</t>
  </si>
  <si>
    <t>八分之一决赛</t>
  </si>
  <si>
    <t>对手</t>
  </si>
  <si>
    <t>中/上海申花</t>
  </si>
  <si>
    <t>主/深圳新鹏城</t>
  </si>
  <si>
    <t>主/长春亚泰</t>
  </si>
  <si>
    <t>客/青岛西海岸</t>
  </si>
  <si>
    <t>主/梅州客家</t>
  </si>
  <si>
    <t>主/上海申花</t>
  </si>
  <si>
    <t>客/天津津门虎</t>
  </si>
  <si>
    <t>主/成都蓉城</t>
  </si>
  <si>
    <t>客/云南玉昆</t>
  </si>
  <si>
    <t>主/北京国安</t>
  </si>
  <si>
    <t>客/武汉三镇</t>
  </si>
  <si>
    <t>主/青岛海牛</t>
  </si>
  <si>
    <t>主/山东泰山</t>
  </si>
  <si>
    <t>客/苏州东吴</t>
  </si>
  <si>
    <t>客/浙江俱乐部绿城</t>
  </si>
  <si>
    <t>客/河南俱乐部酒祖杜康</t>
  </si>
  <si>
    <t>主/大连英博海发</t>
  </si>
  <si>
    <t>客/深圳新鹏城</t>
  </si>
  <si>
    <t>客/长春亚泰</t>
  </si>
  <si>
    <t>主/青岛西海岸</t>
  </si>
  <si>
    <t>客/梅州客家</t>
  </si>
  <si>
    <t>客/上海申花</t>
  </si>
  <si>
    <t>主/河南俱乐部酒祖杜康</t>
  </si>
  <si>
    <t>主/天津津门虎</t>
  </si>
  <si>
    <t>客/成都蓉城</t>
  </si>
  <si>
    <t>主/云南玉昆</t>
  </si>
  <si>
    <t>主/神户胜利船</t>
  </si>
  <si>
    <t>客/北京国安</t>
  </si>
  <si>
    <t>主/武汉三镇</t>
  </si>
  <si>
    <t>客/广岛三箭</t>
  </si>
  <si>
    <t>客/青岛海牛</t>
  </si>
  <si>
    <t>主/町田泽维亚</t>
  </si>
  <si>
    <t>客/山东泰山</t>
  </si>
  <si>
    <t>主/浙江俱乐部绿城</t>
  </si>
  <si>
    <t>客/武里南联</t>
  </si>
  <si>
    <t>客/大连英博海发</t>
  </si>
  <si>
    <t>主/首尔FC</t>
  </si>
  <si>
    <t>客/柔佛新山</t>
  </si>
  <si>
    <t>客/江原FC</t>
  </si>
  <si>
    <t>主/蔚山HD</t>
  </si>
  <si>
    <t>主裁判</t>
  </si>
  <si>
    <t>唐顺齐(成都)</t>
  </si>
  <si>
    <t>艾堃(北体大)</t>
  </si>
  <si>
    <t>金京元(重庆)</t>
  </si>
  <si>
    <t>张雷(天津)</t>
  </si>
  <si>
    <t>马宁(江苏)</t>
  </si>
  <si>
    <t>刘威(沈阳)</t>
  </si>
  <si>
    <t>李海新(广东)</t>
  </si>
  <si>
    <t>甄伟(天津)</t>
  </si>
  <si>
    <t>黄翼(江苏)</t>
  </si>
  <si>
    <t>麦麦提江·艾合麦提(新疆)</t>
  </si>
  <si>
    <t>牛明辉(北京)</t>
  </si>
  <si>
    <t>王竞(贵州)</t>
  </si>
  <si>
    <t>杜健鑫(甘肃)</t>
  </si>
  <si>
    <t>孙盛宇(长春)</t>
  </si>
  <si>
    <t>穆罕默德·塔奇·阿尔贾法里·本·贾法里(新加坡)</t>
  </si>
  <si>
    <t>万涛(江西)</t>
  </si>
  <si>
    <t>马哈德梅赫·阿达姆·莫哈迈德·图玛(约旦)</t>
  </si>
  <si>
    <t>崔玹在(韩国)</t>
  </si>
  <si>
    <t>亚历山大·乔治·金(澳大利亚)</t>
  </si>
  <si>
    <t>邢琦(浙江)</t>
  </si>
  <si>
    <t>艾哈迈德·伊萨·达尔维什(阿联酋)</t>
  </si>
  <si>
    <t>伊尔吉斯·坦塔舍夫(乌兹别克斯坦)</t>
  </si>
  <si>
    <t>傅明(北京)</t>
  </si>
  <si>
    <t>阿斯克尔·纳贾法列夫(乌兹别克斯坦)</t>
  </si>
  <si>
    <t>金希坤(韩国)</t>
  </si>
  <si>
    <t>穆罕默德·哈立德·胡韦什(沙特阿拉伯)</t>
  </si>
  <si>
    <t>肖恩·埃文斯(澳大利亚)</t>
  </si>
  <si>
    <t>艾哈迈德·哈立德·雅各布·优素福·阿卜杜勒拉希姆·阿里(科威特)</t>
  </si>
  <si>
    <t>阿德尔·阿里·纳克比(阿联酋)</t>
  </si>
  <si>
    <t>号码</t>
  </si>
  <si>
    <t>姓名</t>
  </si>
  <si>
    <t>出生日期</t>
  </si>
  <si>
    <t>位置</t>
  </si>
  <si>
    <t>国籍</t>
  </si>
  <si>
    <t>总出场数</t>
  </si>
  <si>
    <t>首发出场</t>
  </si>
  <si>
    <t>替补出场</t>
  </si>
  <si>
    <t>出场时间</t>
  </si>
  <si>
    <t>进球(PK)</t>
  </si>
  <si>
    <t>助攻</t>
  </si>
  <si>
    <t>黄牌</t>
  </si>
  <si>
    <t>红牌</t>
  </si>
  <si>
    <t>比分</t>
  </si>
  <si>
    <t>2—3</t>
  </si>
  <si>
    <t>3—1</t>
  </si>
  <si>
    <t>2—0</t>
  </si>
  <si>
    <t>3—3</t>
  </si>
  <si>
    <t>2—1</t>
  </si>
  <si>
    <t>1—1</t>
  </si>
  <si>
    <t>4—1</t>
  </si>
  <si>
    <t>1—3</t>
  </si>
  <si>
    <t>3—2</t>
  </si>
  <si>
    <t>1—2</t>
  </si>
  <si>
    <t>6—2</t>
  </si>
  <si>
    <t>2—2</t>
  </si>
  <si>
    <t>3—0</t>
  </si>
  <si>
    <t>4—2</t>
  </si>
  <si>
    <t>1—4</t>
  </si>
  <si>
    <t>0—3</t>
  </si>
  <si>
    <t>4—3</t>
  </si>
  <si>
    <t>0—2</t>
  </si>
  <si>
    <t>1—0</t>
  </si>
  <si>
    <t>0—0</t>
  </si>
  <si>
    <t>颜骏凌</t>
  </si>
  <si>
    <t>门将</t>
  </si>
  <si>
    <t>中国</t>
  </si>
  <si>
    <t>替补</t>
  </si>
  <si>
    <t>李昂(撤销)</t>
  </si>
  <si>
    <t>后卫</t>
  </si>
  <si>
    <t>蒋光太</t>
  </si>
  <si>
    <t>王燊超</t>
  </si>
  <si>
    <t>张琳芃</t>
  </si>
  <si>
    <t>停赛</t>
  </si>
  <si>
    <t>徐新(撤销)</t>
  </si>
  <si>
    <t>前卫</t>
  </si>
  <si>
    <t>武磊(补报)</t>
  </si>
  <si>
    <t>前锋</t>
  </si>
  <si>
    <t>1(1)</t>
  </si>
  <si>
    <t>克劳德(F)(补报)</t>
  </si>
  <si>
    <t>多哥</t>
  </si>
  <si>
    <t>古斯塔沃(F)(撤销)</t>
  </si>
  <si>
    <t>巴西</t>
  </si>
  <si>
    <t>10(1)</t>
  </si>
  <si>
    <t>维塔尔(F)</t>
  </si>
  <si>
    <t>6(1)</t>
  </si>
  <si>
    <t>吕文君(撤销)</t>
  </si>
  <si>
    <t>陈威</t>
  </si>
  <si>
    <t>魏震</t>
  </si>
  <si>
    <t>李圣龙(撤销)</t>
  </si>
  <si>
    <t>明天</t>
  </si>
  <si>
    <t>安永佳(☆)(补报)</t>
  </si>
  <si>
    <t>中国香港</t>
  </si>
  <si>
    <t>沈子贵(☆)</t>
  </si>
  <si>
    <t>中国台北</t>
  </si>
  <si>
    <t>艾菲尔丁·艾斯卡尔(补报)</t>
  </si>
  <si>
    <t>王振澳(撤销)</t>
  </si>
  <si>
    <t>杨世元</t>
  </si>
  <si>
    <t>奥斯卡·梅伦多(F)(补报)</t>
  </si>
  <si>
    <t>西班牙</t>
  </si>
  <si>
    <t>马修斯·尤萨(F)</t>
  </si>
  <si>
    <t>傅欢</t>
  </si>
  <si>
    <t>杜佳(撤销)</t>
  </si>
  <si>
    <t>刘若钒</t>
  </si>
  <si>
    <t>冯劲</t>
  </si>
  <si>
    <t>28(亚冠)</t>
  </si>
  <si>
    <t>岳鑫(补报)</t>
  </si>
  <si>
    <t>28(超级杯)</t>
  </si>
  <si>
    <t>贺惯(撤销)</t>
  </si>
  <si>
    <t>亚历斯祖(☆)(补报)(撤销)</t>
  </si>
  <si>
    <t>加布里埃尔(F)</t>
  </si>
  <si>
    <t>16(3)</t>
  </si>
  <si>
    <t>鲍世蒙(补报)</t>
  </si>
  <si>
    <t>李帅</t>
  </si>
  <si>
    <t>刘祝润(补报)</t>
  </si>
  <si>
    <t>阿布拉汗·哈力克(撤销)</t>
  </si>
  <si>
    <t>卢永涛(补报)</t>
  </si>
  <si>
    <t>吾米提江.玉苏普(U21)(B名单)</t>
  </si>
  <si>
    <t>王晶磊(U21)(B名单)(补报)(撤销)</t>
  </si>
  <si>
    <t>向荣峻(U21)(B名单)(补报)</t>
  </si>
  <si>
    <t>莱昂纳多(F)</t>
  </si>
  <si>
    <t>46(亚冠)</t>
  </si>
  <si>
    <t>杨希(U21)(B名单)(补报)</t>
  </si>
  <si>
    <t>46(超级杯)</t>
  </si>
  <si>
    <t>刘柏杨(撤销)</t>
  </si>
  <si>
    <t>蒯纪闻(U21)(B名单)</t>
  </si>
  <si>
    <t>刘磊(U21)(B名单)(撤销)</t>
  </si>
  <si>
    <t>李新翔(U21)(B名单)</t>
  </si>
  <si>
    <t>王逸伟(U21)(B名单)(撤销)</t>
  </si>
  <si>
    <t>刘铁诚(U21)(B名单)(撤销)</t>
  </si>
  <si>
    <t>孟敬朝(U21)(B名单)</t>
  </si>
  <si>
    <t>李智良(U21)(B名单)</t>
  </si>
  <si>
    <t>王东承(U21)(B名单)(补报)</t>
  </si>
  <si>
    <t>张宇航(U21)(B名单)(补报)</t>
  </si>
  <si>
    <t>张源(补报)</t>
  </si>
  <si>
    <t>粗体字为脑震荡换人</t>
  </si>
  <si>
    <t>红牌或四黄(足协杯，亚冠联赛为两黄)停赛及被足协禁赛</t>
  </si>
  <si>
    <t>注：在超级杯对阵上海申花比赛中，上海海港助理教练罗斯·阿洛伊西被主裁判黄牌警告.在第5轮对阵上海申花比赛中，上海海港主教练凯文·文森特·穆斯卡特被主裁判黄牌警告，赛后新闻发布会上因发布不当言论被禁赛一场.在第9轮对阵云南玉昆比赛中，上海海港助理教练罗斯·阿洛伊西被主裁判黄牌警告.在第14轮对阵浙江俱乐部绿城比赛中，上海海港体能教练格雷戈里·金被主裁判黄牌警告.第二轮对广岛三箭比赛中，上海海港9号古斯塔沃第90分钟被主裁判红牌罚出场，赛后被追加停赛2场，合计3场.第五轮对首尔FC比赛中，上海海港守门员教练伊恩·沃克被主裁判黄牌警告.第六轮对柔佛新山比赛中，上海海港主教练凯文·文森特·穆斯卡特被主裁判黄牌警告.</t>
  </si>
  <si>
    <t>斜体字为额外换人</t>
  </si>
  <si>
    <t>两黄变一红</t>
  </si>
  <si>
    <t>注:1.出场时间不含补时，2助攻数据不含造点球及造乌龙球3.两黄变一红只记录红牌.</t>
  </si>
  <si>
    <t>替补未出场</t>
  </si>
  <si>
    <t>数据来源：中国足球研究院网(中超联赛。足协杯)德国转会市场网(亚冠联赛。超级杯)</t>
  </si>
  <si>
    <t>2025赛季上海海港中超联赛出场记录表</t>
  </si>
  <si>
    <t>李昂</t>
  </si>
  <si>
    <t>徐新</t>
  </si>
  <si>
    <t>武磊</t>
  </si>
  <si>
    <t>7(1)</t>
  </si>
  <si>
    <t>5(1)</t>
  </si>
  <si>
    <t>吕文君</t>
  </si>
  <si>
    <t>李圣龙</t>
  </si>
  <si>
    <t>沈子贵(☆)(撤销)</t>
  </si>
  <si>
    <t>艾菲尔丁·艾斯卡尔(撤销)</t>
  </si>
  <si>
    <t>王振澳</t>
  </si>
  <si>
    <t>杜佳</t>
  </si>
  <si>
    <t>亚历斯祖(☆)(补报)</t>
  </si>
  <si>
    <t>11(3)</t>
  </si>
  <si>
    <t>阿布拉汗·哈力克</t>
  </si>
  <si>
    <t>王晶磊(U21)(B名单)(补报)</t>
  </si>
  <si>
    <t>王逸伟(U21)(B名单)</t>
  </si>
  <si>
    <t>刘铁诚(U21)(B名单)</t>
  </si>
  <si>
    <t>注：在第5轮对阵上海申花比赛中，上海海港主教练凯文·文森特·穆斯卡特被主裁判黄牌警告，赛后新闻发布会上因发布不当言论被禁赛一场.在第9轮对阵云南玉昆比赛中，上海海港助理教练罗斯·阿洛伊西被主裁判黄牌警告.在第14轮对阵浙江俱乐部绿城比赛中，上海海港体能教练格雷戈里·金被主裁判黄牌警告.</t>
  </si>
  <si>
    <t>2025-2026赛季上海海港亚冠精英赛出场记录表</t>
  </si>
  <si>
    <t>奥斯卡·梅伦多(F)</t>
  </si>
  <si>
    <t>马修斯·尤萨(F)(撤销)</t>
  </si>
  <si>
    <t>亚历斯祖(☆)(撤销)</t>
  </si>
  <si>
    <t>王晶磊(U21)(B名单)(撤销)</t>
  </si>
  <si>
    <t>注：第二轮对广岛三箭比赛中，上海海港9号古斯塔沃第90分钟被主裁判红牌罚出场，赛后被追加停赛2场，合计3场.第五轮对首尔FC比赛中，上海海港守门员教练伊恩·沃克被主裁判黄牌警告.第六轮对柔佛新山比赛中，上海海港主教练凯文·文森特·穆斯卡特被主裁判黄牌警告.</t>
  </si>
  <si>
    <t>2025赛季上海海港足协杯出场记录表</t>
  </si>
  <si>
    <t>古斯塔沃(F)</t>
  </si>
  <si>
    <t>艾菲尔丁·艾斯卡尔</t>
  </si>
  <si>
    <t>刘磊((U21)(B名单)</t>
  </si>
  <si>
    <t>2025赛季上海海港超级杯出场记录表</t>
  </si>
  <si>
    <t>贺惯</t>
  </si>
  <si>
    <t>刘柏杨</t>
  </si>
  <si>
    <t>李新翔(U21)</t>
  </si>
  <si>
    <t>孟敬朝(U21)</t>
  </si>
  <si>
    <t>李智良(U21)</t>
  </si>
  <si>
    <t>注：在超级杯对阵上海申花比赛中，上海海港助理教练罗斯·阿洛伊西被主裁判黄牌警告.</t>
  </si>
  <si>
    <t>2025中国足球协会超级杯上海海港报名表</t>
  </si>
  <si>
    <t>古斯塔沃</t>
  </si>
  <si>
    <t>维塔尔</t>
  </si>
  <si>
    <t>马修斯·尤萨</t>
  </si>
  <si>
    <t>加布里埃尔</t>
  </si>
  <si>
    <t>主教练</t>
  </si>
  <si>
    <t>莱昂纳多</t>
  </si>
  <si>
    <t>李新翔</t>
  </si>
  <si>
    <t>孟敬朝</t>
  </si>
  <si>
    <t>李智良</t>
  </si>
  <si>
    <t>穆斯卡特</t>
  </si>
  <si>
    <t>澳大利亚</t>
  </si>
  <si>
    <t>2025华润饮料中国足球超级联赛(第一轮)</t>
  </si>
  <si>
    <t>比赛日期</t>
  </si>
  <si>
    <t>2025年2月23日  19:35</t>
  </si>
  <si>
    <t>比赛场地</t>
  </si>
  <si>
    <t>上汽浦东足球场</t>
  </si>
  <si>
    <t>观众人数</t>
  </si>
  <si>
    <t>艾堃</t>
  </si>
  <si>
    <t>第一助理</t>
  </si>
  <si>
    <t>施翔</t>
  </si>
  <si>
    <t>第二助理</t>
  </si>
  <si>
    <t>席飞</t>
  </si>
  <si>
    <t>第四官员</t>
  </si>
  <si>
    <t>甄伟</t>
  </si>
  <si>
    <t>视频助理裁判</t>
  </si>
  <si>
    <t>王巍</t>
  </si>
  <si>
    <t>视频助理裁判助理</t>
  </si>
  <si>
    <t>白彬</t>
  </si>
  <si>
    <t>比赛监督</t>
  </si>
  <si>
    <t>蔡昆</t>
  </si>
  <si>
    <t>裁判监督</t>
  </si>
  <si>
    <t>胡剑虹</t>
  </si>
  <si>
    <t>上海海港</t>
  </si>
  <si>
    <t>深圳新鹏城</t>
  </si>
  <si>
    <t>上半场</t>
  </si>
  <si>
    <t>下半场</t>
  </si>
  <si>
    <t>首发阵容</t>
  </si>
  <si>
    <t>下场</t>
  </si>
  <si>
    <t>球员</t>
  </si>
  <si>
    <t>颜骏凌C</t>
  </si>
  <si>
    <t>张卫</t>
  </si>
  <si>
    <t>71’*</t>
  </si>
  <si>
    <t>姜至鹏C</t>
  </si>
  <si>
    <t>83’</t>
  </si>
  <si>
    <t>86’</t>
  </si>
  <si>
    <t>90’</t>
  </si>
  <si>
    <t>列昂索</t>
  </si>
  <si>
    <t>30’</t>
  </si>
  <si>
    <t>加西亚</t>
  </si>
  <si>
    <t>71’</t>
  </si>
  <si>
    <t>张晓彬</t>
  </si>
  <si>
    <t>75’</t>
  </si>
  <si>
    <t>90+8</t>
  </si>
  <si>
    <t>赵石</t>
  </si>
  <si>
    <t>27’</t>
  </si>
  <si>
    <t>82’</t>
  </si>
  <si>
    <t>于睿</t>
  </si>
  <si>
    <t>尤萨</t>
  </si>
  <si>
    <t>杨一鸣</t>
  </si>
  <si>
    <t>74’</t>
  </si>
  <si>
    <t>拜合拉木</t>
  </si>
  <si>
    <t>55’</t>
  </si>
  <si>
    <t>张煜东</t>
  </si>
  <si>
    <t>卡尔采夫</t>
  </si>
  <si>
    <t>替补阵容</t>
  </si>
  <si>
    <t>上场</t>
  </si>
  <si>
    <t>季家葆</t>
  </si>
  <si>
    <t>周大地</t>
  </si>
  <si>
    <t>萨卡里亚</t>
  </si>
  <si>
    <t>彭鹏</t>
  </si>
  <si>
    <t>李智</t>
  </si>
  <si>
    <t>安永佳</t>
  </si>
  <si>
    <t>艾菲尔丁</t>
  </si>
  <si>
    <t>张昱杰</t>
  </si>
  <si>
    <t>王峤</t>
  </si>
  <si>
    <t>夏合扎提</t>
  </si>
  <si>
    <t>申桓铭</t>
  </si>
  <si>
    <t>阿布拉汗</t>
  </si>
  <si>
    <t>江唯一</t>
  </si>
  <si>
    <t>凯文·文森特·穆斯卡特(澳大利亚)</t>
  </si>
  <si>
    <t>克里斯蒂安·拉坦齐奥(意大利)</t>
  </si>
  <si>
    <t>红/红/红</t>
  </si>
  <si>
    <t>球衣/球裤/球袜</t>
  </si>
  <si>
    <t>黄/黄/黄</t>
  </si>
  <si>
    <t>3’</t>
  </si>
  <si>
    <t>80’</t>
  </si>
  <si>
    <t>安永佳(萨卡里亚)</t>
  </si>
  <si>
    <t>古斯塔沃(徐新)</t>
  </si>
  <si>
    <t>62’</t>
  </si>
  <si>
    <t>进球</t>
  </si>
  <si>
    <t>古斯塔沃PK</t>
  </si>
  <si>
    <t>90+4</t>
  </si>
  <si>
    <t>(助攻)</t>
  </si>
  <si>
    <t>数据来源：中国足球研究院网</t>
  </si>
  <si>
    <t>2025华润饮料中国足球超级联赛(第二轮)</t>
  </si>
  <si>
    <t>2025年2月28日  19:35</t>
  </si>
  <si>
    <t>金京元</t>
  </si>
  <si>
    <t>唐荣地</t>
  </si>
  <si>
    <t>李英宾</t>
  </si>
  <si>
    <t>穆禹辰</t>
  </si>
  <si>
    <t>顾春含</t>
  </si>
  <si>
    <t>王威</t>
  </si>
  <si>
    <t>王海波</t>
  </si>
  <si>
    <t>徐航</t>
  </si>
  <si>
    <t>长春亚泰</t>
  </si>
  <si>
    <t>罗西奇</t>
  </si>
  <si>
    <t>李申圆</t>
  </si>
  <si>
    <t>89’</t>
  </si>
  <si>
    <t>贝里奇</t>
  </si>
  <si>
    <t>奥莫伊胡安弗</t>
  </si>
  <si>
    <t>78’</t>
  </si>
  <si>
    <t>贺一然</t>
  </si>
  <si>
    <t>76’</t>
  </si>
  <si>
    <t>90+5</t>
  </si>
  <si>
    <t>徐越</t>
  </si>
  <si>
    <t>HT</t>
  </si>
  <si>
    <t>14’</t>
  </si>
  <si>
    <t>67’*</t>
  </si>
  <si>
    <t>朴韬宇</t>
  </si>
  <si>
    <t>90+1</t>
  </si>
  <si>
    <t>20’</t>
  </si>
  <si>
    <t>吴亚轲</t>
  </si>
  <si>
    <t>67’</t>
  </si>
  <si>
    <t>西普里安</t>
  </si>
  <si>
    <t>谭龙C</t>
  </si>
  <si>
    <t>76’*</t>
  </si>
  <si>
    <t>苏祖</t>
  </si>
  <si>
    <t>阿不都海米提</t>
  </si>
  <si>
    <t>王耀鹏</t>
  </si>
  <si>
    <t>张华晨</t>
  </si>
  <si>
    <t>周俊辰</t>
  </si>
  <si>
    <t>48’</t>
  </si>
  <si>
    <t>么旭辰</t>
  </si>
  <si>
    <t>田玉达</t>
  </si>
  <si>
    <t>迪力依米提地</t>
  </si>
  <si>
    <t>景泊羲</t>
  </si>
  <si>
    <t>玄智健</t>
  </si>
  <si>
    <t>严智宇</t>
  </si>
  <si>
    <t>赵英杰</t>
  </si>
  <si>
    <t>邹德海</t>
  </si>
  <si>
    <t>谢晖</t>
  </si>
  <si>
    <t>白/黑/白</t>
  </si>
  <si>
    <t>54’</t>
  </si>
  <si>
    <t>2025华润饮料中国足球超级联赛(第三轮)</t>
  </si>
  <si>
    <t>2025年3月28日  19:00</t>
  </si>
  <si>
    <t>青岛西海岸大学城体育场</t>
  </si>
  <si>
    <t>唐顺齐</t>
  </si>
  <si>
    <t>孙凯</t>
  </si>
  <si>
    <t>谢丽君(女)</t>
  </si>
  <si>
    <t>朱文彬</t>
  </si>
  <si>
    <t>杜健鑫</t>
  </si>
  <si>
    <t>郝树辉</t>
  </si>
  <si>
    <t>岳振宇</t>
  </si>
  <si>
    <t>黄烨军</t>
  </si>
  <si>
    <t>青岛西海岸</t>
  </si>
  <si>
    <t>李昊</t>
  </si>
  <si>
    <t>77’</t>
  </si>
  <si>
    <t>赵宏略</t>
  </si>
  <si>
    <t>李昂C</t>
  </si>
  <si>
    <t>里切利</t>
  </si>
  <si>
    <t>90+7</t>
  </si>
  <si>
    <t>徐彬</t>
  </si>
  <si>
    <t>61’</t>
  </si>
  <si>
    <t>张修维</t>
  </si>
  <si>
    <t>86’*</t>
  </si>
  <si>
    <t>77’*</t>
  </si>
  <si>
    <t>阿齐兹</t>
  </si>
  <si>
    <t>32’</t>
  </si>
  <si>
    <t>戴维森</t>
  </si>
  <si>
    <t>59’</t>
  </si>
  <si>
    <t>何龙海</t>
  </si>
  <si>
    <t>马特乌斯</t>
  </si>
  <si>
    <t>吾米提江</t>
  </si>
  <si>
    <t>张呈栋</t>
  </si>
  <si>
    <t>39’</t>
  </si>
  <si>
    <t>孙捷C</t>
  </si>
  <si>
    <t>52’</t>
  </si>
  <si>
    <t>宋博为</t>
  </si>
  <si>
    <t>内尔松卢斯</t>
  </si>
  <si>
    <t>冯刚</t>
  </si>
  <si>
    <t>王鹏</t>
  </si>
  <si>
    <t>陈柏良</t>
  </si>
  <si>
    <t>81’</t>
  </si>
  <si>
    <t>丁海峰</t>
  </si>
  <si>
    <t>杨希</t>
  </si>
  <si>
    <t>段刘愚</t>
  </si>
  <si>
    <t>王晗懿</t>
  </si>
  <si>
    <t>何小珂</t>
  </si>
  <si>
    <t>陈宇浩</t>
  </si>
  <si>
    <t>高迪</t>
  </si>
  <si>
    <t>邵佳一</t>
  </si>
  <si>
    <t>黄/黑/黄</t>
  </si>
  <si>
    <t>9’</t>
  </si>
  <si>
    <t>26’</t>
  </si>
  <si>
    <t>李新翔(李帅)</t>
  </si>
  <si>
    <t>阿齐兹(戴维森)</t>
  </si>
  <si>
    <t>21’</t>
  </si>
  <si>
    <t>57’</t>
  </si>
  <si>
    <t>古斯塔沃(李新翔)</t>
  </si>
  <si>
    <t>阿齐兹(徐彬)</t>
  </si>
  <si>
    <t>45+1</t>
  </si>
  <si>
    <t>莱昂纳多(李新翔)</t>
  </si>
  <si>
    <t>2025华润饮料中国足球超级联赛(第四轮)</t>
  </si>
  <si>
    <t>2025年4月2日  20:00</t>
  </si>
  <si>
    <t>张雷</t>
  </si>
  <si>
    <t>国景涛</t>
  </si>
  <si>
    <t>张超</t>
  </si>
  <si>
    <t>戴弋戈</t>
  </si>
  <si>
    <t>陈超</t>
  </si>
  <si>
    <t>郭文</t>
  </si>
  <si>
    <t>范崎</t>
  </si>
  <si>
    <t>梅州客家</t>
  </si>
  <si>
    <t>约契奇</t>
  </si>
  <si>
    <t>25’</t>
  </si>
  <si>
    <t>田子羿</t>
  </si>
  <si>
    <t>53’</t>
  </si>
  <si>
    <t>廖均健C</t>
  </si>
  <si>
    <t>61’*</t>
  </si>
  <si>
    <t>恩戈姆</t>
  </si>
  <si>
    <t>50’</t>
  </si>
  <si>
    <t>罗德里格</t>
  </si>
  <si>
    <t>72’</t>
  </si>
  <si>
    <t>13’</t>
  </si>
  <si>
    <t>杨超声</t>
  </si>
  <si>
    <t>72’*</t>
  </si>
  <si>
    <t>57’*</t>
  </si>
  <si>
    <t>魏志伟</t>
  </si>
  <si>
    <t>王嘉楠</t>
  </si>
  <si>
    <t>刘云</t>
  </si>
  <si>
    <t>茹子楠</t>
  </si>
  <si>
    <r>
      <rPr>
        <b/>
        <sz val="11"/>
        <color rgb="FF000000"/>
        <rFont val="Arial"/>
        <charset val="134"/>
      </rPr>
      <t xml:space="preserve">	</t>
    </r>
    <r>
      <rPr>
        <b/>
        <sz val="10"/>
        <color rgb="FF000000"/>
        <rFont val="微软雅黑"/>
        <charset val="134"/>
      </rPr>
      <t>57’</t>
    </r>
  </si>
  <si>
    <t>郭全博</t>
  </si>
  <si>
    <t>麦高崚</t>
  </si>
  <si>
    <t>李宁</t>
  </si>
  <si>
    <t>迈克尔</t>
  </si>
  <si>
    <t>莫里斯</t>
  </si>
  <si>
    <t>孙健祥</t>
  </si>
  <si>
    <t>季胜攀</t>
  </si>
  <si>
    <t>文达</t>
  </si>
  <si>
    <t>张昊</t>
  </si>
  <si>
    <t>凌中阳</t>
  </si>
  <si>
    <t>饶伟辉</t>
  </si>
  <si>
    <t>张家杰</t>
  </si>
  <si>
    <t>易县龙</t>
  </si>
  <si>
    <t>米兰·里斯蒂奇(塞尔维亚)</t>
  </si>
  <si>
    <t>白/白/白</t>
  </si>
  <si>
    <t>古斯塔沃(维塔尔)</t>
  </si>
  <si>
    <t>6’</t>
  </si>
  <si>
    <t>90+9</t>
  </si>
  <si>
    <t>王燊超OG</t>
  </si>
  <si>
    <t>李圣龙(李帅)</t>
  </si>
  <si>
    <t>44’</t>
  </si>
  <si>
    <t>2025华润饮料中国足球超级联赛(第五轮)</t>
  </si>
  <si>
    <t>2025年4月6日  19:35</t>
  </si>
  <si>
    <t>马宁</t>
  </si>
  <si>
    <t>汤朝</t>
  </si>
  <si>
    <t>苏子豪</t>
  </si>
  <si>
    <t>麦麦提江</t>
  </si>
  <si>
    <t>屠希亮</t>
  </si>
  <si>
    <t>姚庆</t>
  </si>
  <si>
    <t>上海申花</t>
  </si>
  <si>
    <t>蒋圣龙</t>
  </si>
  <si>
    <t>85’*</t>
  </si>
  <si>
    <t>朱辰杰</t>
  </si>
  <si>
    <t>路易斯</t>
  </si>
  <si>
    <t>34’</t>
  </si>
  <si>
    <t>90+2</t>
  </si>
  <si>
    <t>特谢拉</t>
  </si>
  <si>
    <t>85’</t>
  </si>
  <si>
    <t>米内罗</t>
  </si>
  <si>
    <t>马纳法</t>
  </si>
  <si>
    <t>63’</t>
  </si>
  <si>
    <t>吴曦C</t>
  </si>
  <si>
    <t>李可</t>
  </si>
  <si>
    <t>69’90+2</t>
  </si>
  <si>
    <t>陈晋一</t>
  </si>
  <si>
    <t>鲍亚雄</t>
  </si>
  <si>
    <t>杨皓宇</t>
  </si>
  <si>
    <t>薛庆浩</t>
  </si>
  <si>
    <t>王世龙</t>
  </si>
  <si>
    <t>金顺凯</t>
  </si>
  <si>
    <t>徐皓阳</t>
  </si>
  <si>
    <t>谢鹏飞</t>
  </si>
  <si>
    <t>杨泽翔</t>
  </si>
  <si>
    <t>高天意</t>
  </si>
  <si>
    <t>沈子贵</t>
  </si>
  <si>
    <t>于汉超</t>
  </si>
  <si>
    <t>艾迪</t>
  </si>
  <si>
    <t>汪海健</t>
  </si>
  <si>
    <t>蒯纪闻</t>
  </si>
  <si>
    <t>刘诚宇</t>
  </si>
  <si>
    <t>周正凯</t>
  </si>
  <si>
    <t>莱昂尼德·斯卢茨基(俄罗斯)</t>
  </si>
  <si>
    <t>蓝/蓝/蓝</t>
  </si>
  <si>
    <t>5’</t>
  </si>
  <si>
    <t>于汉超(陈晋一)</t>
  </si>
  <si>
    <t>注：第77分钟，上海海港主教练凯文·文森特·穆斯卡特被主裁判黄牌警告</t>
  </si>
  <si>
    <t>2025华润饮料中国足球超级联赛(第七轮)</t>
  </si>
  <si>
    <t>2025年4月16日  18:00</t>
  </si>
  <si>
    <t>天津泰达足球场</t>
  </si>
  <si>
    <t>刘威</t>
  </si>
  <si>
    <t>曹奕</t>
  </si>
  <si>
    <t>刘鹏</t>
  </si>
  <si>
    <t>王阳</t>
  </si>
  <si>
    <t>刘钊</t>
  </si>
  <si>
    <t>张雪森</t>
  </si>
  <si>
    <t>徐磊</t>
  </si>
  <si>
    <t>李东楠</t>
  </si>
  <si>
    <t>天津津门虎</t>
  </si>
  <si>
    <t>王政豪</t>
  </si>
  <si>
    <t>HT*</t>
  </si>
  <si>
    <t>阮杨</t>
  </si>
  <si>
    <t>王献钧</t>
  </si>
  <si>
    <t>王燊超C</t>
  </si>
  <si>
    <t>谢维军</t>
  </si>
  <si>
    <t>84’</t>
  </si>
  <si>
    <t>李永佳</t>
  </si>
  <si>
    <t>84’*</t>
  </si>
  <si>
    <t>55’*</t>
  </si>
  <si>
    <t>刘俊贤</t>
  </si>
  <si>
    <t>66’</t>
  </si>
  <si>
    <t>钱宇淼</t>
  </si>
  <si>
    <t>闫炳良</t>
  </si>
  <si>
    <t>苏缘杰</t>
  </si>
  <si>
    <t>郭皓C</t>
  </si>
  <si>
    <t>90+3</t>
  </si>
  <si>
    <t>张威</t>
  </si>
  <si>
    <t>66’*</t>
  </si>
  <si>
    <t>李岳峰</t>
  </si>
  <si>
    <t>哈达斯</t>
  </si>
  <si>
    <t>基莱斯</t>
  </si>
  <si>
    <t>杨梓豪</t>
  </si>
  <si>
    <t>方镜淇</t>
  </si>
  <si>
    <t>巴顿</t>
  </si>
  <si>
    <t>王秋明</t>
  </si>
  <si>
    <t>孙铭谦</t>
  </si>
  <si>
    <t>于根伟</t>
  </si>
  <si>
    <t>罗斯·阿洛伊西(澳大利亚)代理</t>
  </si>
  <si>
    <t>紫/紫/紫</t>
  </si>
  <si>
    <t>哈达斯PK</t>
  </si>
  <si>
    <t>16’</t>
  </si>
  <si>
    <t>加布里埃尔(莱昂纳多)</t>
  </si>
  <si>
    <t>谢维军OG</t>
  </si>
  <si>
    <t>王燊超(维塔尔)</t>
  </si>
  <si>
    <t>2025华润饮料中国足球超级联赛(第八轮)</t>
  </si>
  <si>
    <t>2025年4月20日  19:35</t>
  </si>
  <si>
    <t>李海新</t>
  </si>
  <si>
    <t>马济</t>
  </si>
  <si>
    <t>贾志亮</t>
  </si>
  <si>
    <t>宁兆兵</t>
  </si>
  <si>
    <t>姜战岳</t>
  </si>
  <si>
    <t>成都蓉城</t>
  </si>
  <si>
    <t>65’</t>
  </si>
  <si>
    <t>胡荷韬</t>
  </si>
  <si>
    <t>莱切特</t>
  </si>
  <si>
    <t>88’</t>
  </si>
  <si>
    <t>韦世豪</t>
  </si>
  <si>
    <t>69’</t>
  </si>
  <si>
    <t>8’</t>
  </si>
  <si>
    <t>周定洋C</t>
  </si>
  <si>
    <t>15’</t>
  </si>
  <si>
    <t>费利佩</t>
  </si>
  <si>
    <t>罗慕洛</t>
  </si>
  <si>
    <t>古尔芬克尔</t>
  </si>
  <si>
    <t>56’</t>
  </si>
  <si>
    <t>88’*</t>
  </si>
  <si>
    <t>杨明洋</t>
  </si>
  <si>
    <t>28’</t>
  </si>
  <si>
    <t>李扬</t>
  </si>
  <si>
    <t>元敏诚</t>
  </si>
  <si>
    <t>71’**</t>
  </si>
  <si>
    <t>刘殿座</t>
  </si>
  <si>
    <t>蹇韬</t>
  </si>
  <si>
    <t>德尔加多</t>
  </si>
  <si>
    <t>严鼎皓</t>
  </si>
  <si>
    <t>王东升</t>
  </si>
  <si>
    <t>董岩鋒</t>
  </si>
  <si>
    <t>唐淼</t>
  </si>
  <si>
    <t>廖力生</t>
  </si>
  <si>
    <t>木热合买提江</t>
  </si>
  <si>
    <t>杨帅</t>
  </si>
  <si>
    <t>木塔力甫</t>
  </si>
  <si>
    <t>甘超</t>
  </si>
  <si>
    <t>李漠雨</t>
  </si>
  <si>
    <t>徐正源(韩国)</t>
  </si>
  <si>
    <t>31’</t>
  </si>
  <si>
    <t>罗慕洛(胡荷韬)</t>
  </si>
  <si>
    <t>韦世豪(古尔芬克尔)</t>
  </si>
  <si>
    <t>莱切特(费利佩)</t>
  </si>
  <si>
    <t>2025华润饮料中国足球超级联赛(第九轮)</t>
  </si>
  <si>
    <t>2025年4月25日  20:00</t>
  </si>
  <si>
    <t>云南玉溪高原体育运动中心</t>
  </si>
  <si>
    <t>罗政</t>
  </si>
  <si>
    <t>马云坤</t>
  </si>
  <si>
    <t>单丹奥</t>
  </si>
  <si>
    <t>孙震</t>
  </si>
  <si>
    <t>牛锦山</t>
  </si>
  <si>
    <t>云南玉昆</t>
  </si>
  <si>
    <t>马镇</t>
  </si>
  <si>
    <t>徐宏杰</t>
  </si>
  <si>
    <t>40’</t>
  </si>
  <si>
    <t>迪力穆拉提</t>
  </si>
  <si>
    <t>赵宇豪C</t>
  </si>
  <si>
    <t>65’*</t>
  </si>
  <si>
    <t>叶楚贵</t>
  </si>
  <si>
    <t>内内</t>
  </si>
  <si>
    <t>弋腾</t>
  </si>
  <si>
    <t>奥斯卡</t>
  </si>
  <si>
    <t>79’*</t>
  </si>
  <si>
    <t>张宸梁</t>
  </si>
  <si>
    <t>79’</t>
  </si>
  <si>
    <t>韩子龙</t>
  </si>
  <si>
    <t>侯永永</t>
  </si>
  <si>
    <t>罗竞</t>
  </si>
  <si>
    <t>恩里克</t>
  </si>
  <si>
    <t>邱圣钧</t>
  </si>
  <si>
    <t>张祥硕</t>
  </si>
  <si>
    <t>孙学龙</t>
  </si>
  <si>
    <t>段德智</t>
  </si>
  <si>
    <t>张宇峰</t>
  </si>
  <si>
    <t>李彪</t>
  </si>
  <si>
    <t>尹聪耀</t>
  </si>
  <si>
    <t>余鉴贤</t>
  </si>
  <si>
    <t>杨贺</t>
  </si>
  <si>
    <t>耿晓峰</t>
  </si>
  <si>
    <t>常伟(代理)</t>
  </si>
  <si>
    <t>橙/橙/橙</t>
  </si>
  <si>
    <t>恩里克(奥斯卡)</t>
  </si>
  <si>
    <t>孙学龙(恩里克)</t>
  </si>
  <si>
    <t>加布里埃尔(维塔尔)</t>
  </si>
  <si>
    <t>73’</t>
  </si>
  <si>
    <t>莱昂纳多(武磊)</t>
  </si>
  <si>
    <t>注：第99分钟，云南玉昆翻译张琦彬和上海海港助理教练教练阿洛伊西分别被主裁判黄牌警告</t>
  </si>
  <si>
    <t>2025华润饮料中国足球超级联赛(第十轮)</t>
  </si>
  <si>
    <t>2025年5月1日  19:35</t>
  </si>
  <si>
    <t>刘星</t>
  </si>
  <si>
    <t>胡成军</t>
  </si>
  <si>
    <t>邢琦</t>
  </si>
  <si>
    <t>孙盛宇</t>
  </si>
  <si>
    <t>席兵</t>
  </si>
  <si>
    <t>北京国安</t>
  </si>
  <si>
    <t>恩加德乌</t>
  </si>
  <si>
    <t>塞尔吉尼奥</t>
  </si>
  <si>
    <t>64’</t>
  </si>
  <si>
    <t>贡萨洛</t>
  </si>
  <si>
    <t>张玉宁</t>
  </si>
  <si>
    <t>64’*</t>
  </si>
  <si>
    <t>林良铭</t>
  </si>
  <si>
    <t>达万</t>
  </si>
  <si>
    <t>81’*</t>
  </si>
  <si>
    <t>柏杨</t>
  </si>
  <si>
    <t>王刚C</t>
  </si>
  <si>
    <t>22’</t>
  </si>
  <si>
    <t>法比奥</t>
  </si>
  <si>
    <t>24’</t>
  </si>
  <si>
    <t>侯森</t>
  </si>
  <si>
    <t>曹永竞</t>
  </si>
  <si>
    <t>吴少聪</t>
  </si>
  <si>
    <t>李磊</t>
  </si>
  <si>
    <t>池忠国</t>
  </si>
  <si>
    <t>杨立瑜</t>
  </si>
  <si>
    <t>方昊</t>
  </si>
  <si>
    <t>乃比江</t>
  </si>
  <si>
    <t>王子铭</t>
  </si>
  <si>
    <t>张源</t>
  </si>
  <si>
    <t>郑图罗</t>
  </si>
  <si>
    <t>李睿跃</t>
  </si>
  <si>
    <t>努尔艾力</t>
  </si>
  <si>
    <t>李尚涵</t>
  </si>
  <si>
    <t>恩里克·基克·塞蒂恩(西班牙)</t>
  </si>
  <si>
    <t>刘若钒(维塔尔)</t>
  </si>
  <si>
    <t>43’</t>
  </si>
  <si>
    <t>法比奥(林良铭)</t>
  </si>
  <si>
    <t>林良铭(塞尔吉尼奥)</t>
  </si>
  <si>
    <t>2025华润饮料中国足球超级联赛(第十一轮)</t>
  </si>
  <si>
    <t>2025年5月5日  19:00</t>
  </si>
  <si>
    <t>武汉体育中心</t>
  </si>
  <si>
    <t>黄翼</t>
  </si>
  <si>
    <t>关长亮</t>
  </si>
  <si>
    <t>梁松尚</t>
  </si>
  <si>
    <t>张杨帆</t>
  </si>
  <si>
    <t>李鹏</t>
  </si>
  <si>
    <t>王劼</t>
  </si>
  <si>
    <t>林山</t>
  </si>
  <si>
    <t>武汉三镇</t>
  </si>
  <si>
    <t>朴志洙</t>
  </si>
  <si>
    <t>龙威</t>
  </si>
  <si>
    <t>绍尔</t>
  </si>
  <si>
    <t>62’*</t>
  </si>
  <si>
    <t>汪晋贤</t>
  </si>
  <si>
    <t>图多列</t>
  </si>
  <si>
    <t>帕拉西奥斯</t>
  </si>
  <si>
    <t>廖承坚</t>
  </si>
  <si>
    <t>邵镤亮</t>
  </si>
  <si>
    <t>刘奕鸣C</t>
  </si>
  <si>
    <t>邓涵文</t>
  </si>
  <si>
    <t>68’</t>
  </si>
  <si>
    <t>73’*</t>
  </si>
  <si>
    <t>王毅</t>
  </si>
  <si>
    <t>80’*</t>
  </si>
  <si>
    <t>魏黾哲</t>
  </si>
  <si>
    <t>肖开提江</t>
  </si>
  <si>
    <t>达兰</t>
  </si>
  <si>
    <t>郑凯木</t>
  </si>
  <si>
    <t>陈哲超</t>
  </si>
  <si>
    <t>张涛</t>
  </si>
  <si>
    <t>刘轶恒</t>
  </si>
  <si>
    <t>郑浩乾</t>
  </si>
  <si>
    <t>钟晋宝</t>
  </si>
  <si>
    <t>尤文杰</t>
  </si>
  <si>
    <t>张振阳</t>
  </si>
  <si>
    <t>邓卓翔(代理)</t>
  </si>
  <si>
    <t>12’</t>
  </si>
  <si>
    <t>王燊超(徐新)</t>
  </si>
  <si>
    <t>45’</t>
  </si>
  <si>
    <t>维塔尔(徐新)</t>
  </si>
  <si>
    <t>2025华润饮料中国足球超级联赛(第十二轮)</t>
  </si>
  <si>
    <t>2025年5月9日  19:35</t>
  </si>
  <si>
    <t>高鹏</t>
  </si>
  <si>
    <t>贺凯</t>
  </si>
  <si>
    <t>杨楠</t>
  </si>
  <si>
    <t>张毅</t>
  </si>
  <si>
    <t>龚建亭</t>
  </si>
  <si>
    <t>青岛海牛</t>
  </si>
  <si>
    <t>61’**</t>
  </si>
  <si>
    <t>刘军帅</t>
  </si>
  <si>
    <t>金洋洋</t>
  </si>
  <si>
    <t>奥古斯托</t>
  </si>
  <si>
    <t>萨里奇</t>
  </si>
  <si>
    <t>冯伯元</t>
  </si>
  <si>
    <t>23’</t>
  </si>
  <si>
    <t>席尔瓦</t>
  </si>
  <si>
    <t>贾非凡</t>
  </si>
  <si>
    <t>尼古拉</t>
  </si>
  <si>
    <t>牟鹏飞C</t>
  </si>
  <si>
    <t>罗森文</t>
  </si>
  <si>
    <t>韦所为</t>
  </si>
  <si>
    <t>HT**</t>
  </si>
  <si>
    <t>刘君</t>
  </si>
  <si>
    <t>沙一博</t>
  </si>
  <si>
    <t>林创益</t>
  </si>
  <si>
    <t>陈纯新</t>
  </si>
  <si>
    <t>宋文杰</t>
  </si>
  <si>
    <t>韩镕泽</t>
  </si>
  <si>
    <t>宋龙</t>
  </si>
  <si>
    <t>胡靖航</t>
  </si>
  <si>
    <t>郑龙</t>
  </si>
  <si>
    <t>车世伟</t>
  </si>
  <si>
    <t>金永浩</t>
  </si>
  <si>
    <t>黄皓隽</t>
  </si>
  <si>
    <t>李宵鹏</t>
  </si>
  <si>
    <t>维塔尔(加布里埃尔)</t>
  </si>
  <si>
    <t>4’</t>
  </si>
  <si>
    <t>奥古斯托PK</t>
  </si>
  <si>
    <t>莱昂纳多(明天)</t>
  </si>
  <si>
    <t>2025华润饮料中国足球超级联赛(第十三轮)</t>
  </si>
  <si>
    <t>2025年5月17日  20:00</t>
  </si>
  <si>
    <t>郑国哲</t>
  </si>
  <si>
    <t>刘庆伟</t>
  </si>
  <si>
    <t>山东泰山</t>
  </si>
  <si>
    <t>蒋光太C</t>
  </si>
  <si>
    <t>卡扎尔</t>
  </si>
  <si>
    <t>克雷桑</t>
  </si>
  <si>
    <t>卡扎伊什维利</t>
  </si>
  <si>
    <t>刘洋</t>
  </si>
  <si>
    <t>王大雷C</t>
  </si>
  <si>
    <t>泽卡</t>
  </si>
  <si>
    <t>17’</t>
  </si>
  <si>
    <t>刘彬彬</t>
  </si>
  <si>
    <t>李源一</t>
  </si>
  <si>
    <t>彭欣力</t>
  </si>
  <si>
    <t>石柯</t>
  </si>
  <si>
    <t>黄政宇</t>
  </si>
  <si>
    <t>于金永</t>
  </si>
  <si>
    <t>毕津浩</t>
  </si>
  <si>
    <t>郑铮</t>
  </si>
  <si>
    <t>马德鲁加</t>
  </si>
  <si>
    <t>张弛</t>
  </si>
  <si>
    <t>卢永涛</t>
  </si>
  <si>
    <t>谢文能</t>
  </si>
  <si>
    <t>买乌郎</t>
  </si>
  <si>
    <t>陈蒲</t>
  </si>
  <si>
    <t>阿卜杜肉苏力</t>
  </si>
  <si>
    <t>赵剑非</t>
  </si>
  <si>
    <t>刘国宝</t>
  </si>
  <si>
    <t>崔康熙(韩国)</t>
  </si>
  <si>
    <t>白/蓝/蓝</t>
  </si>
  <si>
    <t>武磊PK</t>
  </si>
  <si>
    <t>58’</t>
  </si>
  <si>
    <t>注：第77分钟，山东泰山体能教练文虎一被主裁判黄牌警告</t>
  </si>
  <si>
    <t>2025华润饮料中国足球超级联赛(第十四轮)</t>
  </si>
  <si>
    <t>2025年6月14日  15:30</t>
  </si>
  <si>
    <t>杭州黄龙体育中心</t>
  </si>
  <si>
    <t>王竞</t>
  </si>
  <si>
    <t>万涛</t>
  </si>
  <si>
    <t>危盛</t>
  </si>
  <si>
    <t>浙江俱乐部绿城</t>
  </si>
  <si>
    <t>梁诺恒</t>
  </si>
  <si>
    <t>刘浩帆</t>
  </si>
  <si>
    <t>钱杰给</t>
  </si>
  <si>
    <t>李提香</t>
  </si>
  <si>
    <t>弗兰克C</t>
  </si>
  <si>
    <t>童磊</t>
  </si>
  <si>
    <t>90+10</t>
  </si>
  <si>
    <t>汪士钦</t>
  </si>
  <si>
    <t>孙国文</t>
  </si>
  <si>
    <t>赵博</t>
  </si>
  <si>
    <t>卢卡斯</t>
  </si>
  <si>
    <t>74’*</t>
  </si>
  <si>
    <t>王钰栋</t>
  </si>
  <si>
    <t>董春雨</t>
  </si>
  <si>
    <t>王瑒</t>
  </si>
  <si>
    <t>姚均晟</t>
  </si>
  <si>
    <t>陶强龙</t>
  </si>
  <si>
    <t>麻皓齐</t>
  </si>
  <si>
    <t>吴伟</t>
  </si>
  <si>
    <t>阿布力克木</t>
  </si>
  <si>
    <t>董宇</t>
  </si>
  <si>
    <t>岳鑫</t>
  </si>
  <si>
    <t>张佳祺</t>
  </si>
  <si>
    <t>奥乌苏</t>
  </si>
  <si>
    <t>霍深坪</t>
  </si>
  <si>
    <t>劳尔·卡内达·佩雷斯(西班牙)</t>
  </si>
  <si>
    <t>绿/绿/绿</t>
  </si>
  <si>
    <t>陶强龙(奥乌苏)</t>
  </si>
  <si>
    <t>弗兰克(奥乌苏)</t>
  </si>
  <si>
    <t>90+12</t>
  </si>
  <si>
    <t>51’</t>
  </si>
  <si>
    <t>莱昂纳多(加布里埃尔)</t>
  </si>
  <si>
    <t>注：第85分钟，上海海港体能教练格雷戈里·金被主裁判黄牌警告</t>
  </si>
  <si>
    <t>2025华润饮料中国足球超级联赛(第六轮)</t>
  </si>
  <si>
    <t>2025年6月18日  19:35</t>
  </si>
  <si>
    <t>郑州航海体育场</t>
  </si>
  <si>
    <t>吴明峰</t>
  </si>
  <si>
    <t>甘树然</t>
  </si>
  <si>
    <t>苏继革</t>
  </si>
  <si>
    <t>河南俱乐部酒祖杜康</t>
  </si>
  <si>
    <t>60’</t>
  </si>
  <si>
    <t>刘易鑫</t>
  </si>
  <si>
    <t>周缘德</t>
  </si>
  <si>
    <t>90’*</t>
  </si>
  <si>
    <t>叶力江</t>
  </si>
  <si>
    <t>王上源C</t>
  </si>
  <si>
    <t>卡多索</t>
  </si>
  <si>
    <t>黄紫昌</t>
  </si>
  <si>
    <t>阿奇姆彭</t>
  </si>
  <si>
    <t>王国明</t>
  </si>
  <si>
    <t>杨意林</t>
  </si>
  <si>
    <t>87’</t>
  </si>
  <si>
    <t>迈达纳</t>
  </si>
  <si>
    <t>纳萨里奥</t>
  </si>
  <si>
    <t>刘家辉</t>
  </si>
  <si>
    <t>钟义浩</t>
  </si>
  <si>
    <t>杜智轩</t>
  </si>
  <si>
    <t>刘斌</t>
  </si>
  <si>
    <t>杨阔</t>
  </si>
  <si>
    <t>何超</t>
  </si>
  <si>
    <t>陈克强</t>
  </si>
  <si>
    <t>徐嘉敏</t>
  </si>
  <si>
    <t>牛梓屹</t>
  </si>
  <si>
    <t>郑达伦</t>
  </si>
  <si>
    <t>刘鑫瑜</t>
  </si>
  <si>
    <t>72’85’</t>
  </si>
  <si>
    <t>李星贤</t>
  </si>
  <si>
    <t>丹尼尔·安东尼奥·洛佩斯·拉莫斯(葡萄牙)</t>
  </si>
  <si>
    <t>阿奇姆彭(王上源)</t>
  </si>
  <si>
    <t>70’</t>
  </si>
  <si>
    <t>李新翔(莱昂纳多)</t>
  </si>
  <si>
    <t>加布里埃尔(蒯纪闻)</t>
  </si>
  <si>
    <t>莱昂纳多(尤萨)</t>
  </si>
  <si>
    <t>2025华润饮料中国足球超级联赛(第十五轮)</t>
  </si>
  <si>
    <t>2025年6月26日  19:35</t>
  </si>
  <si>
    <t>杨欣</t>
  </si>
  <si>
    <t>牛明辉</t>
  </si>
  <si>
    <t>李思成</t>
  </si>
  <si>
    <t>曾劼</t>
  </si>
  <si>
    <t>大连英博海发</t>
  </si>
  <si>
    <t>马马杜</t>
  </si>
  <si>
    <t>晋鹏翔</t>
  </si>
  <si>
    <t>宋岳</t>
  </si>
  <si>
    <t>83’*</t>
  </si>
  <si>
    <t>拉布亚德</t>
  </si>
  <si>
    <t>马莱莱</t>
  </si>
  <si>
    <t>朱鹏宇</t>
  </si>
  <si>
    <t>毛伟杰</t>
  </si>
  <si>
    <t>60’*</t>
  </si>
  <si>
    <t>63’*</t>
  </si>
  <si>
    <t>黄子豪</t>
  </si>
  <si>
    <t>曹海清</t>
  </si>
  <si>
    <t>吕焯毅</t>
  </si>
  <si>
    <t>47’</t>
  </si>
  <si>
    <t>廖锦涛</t>
  </si>
  <si>
    <t>赵佳楠</t>
  </si>
  <si>
    <t>阿利米</t>
  </si>
  <si>
    <t>赵学斌</t>
  </si>
  <si>
    <t>闫鹏</t>
  </si>
  <si>
    <t>隋维杰</t>
  </si>
  <si>
    <t>刘逸</t>
  </si>
  <si>
    <t>王成快</t>
  </si>
  <si>
    <t>吕鹏</t>
  </si>
  <si>
    <t>黄山</t>
  </si>
  <si>
    <t>孙铂</t>
  </si>
  <si>
    <t>温家宝</t>
  </si>
  <si>
    <t>崔麒</t>
  </si>
  <si>
    <t>李国旭</t>
  </si>
  <si>
    <t>蓝/白/蓝</t>
  </si>
  <si>
    <t>18’</t>
  </si>
  <si>
    <t>李新翔(加布里埃尔)</t>
  </si>
  <si>
    <t>张琳芃(蒯纪闻)</t>
  </si>
  <si>
    <t>2025华润饮料中国足球超级联赛(第十六轮)</t>
  </si>
  <si>
    <t>2025年6月30日  20:00</t>
  </si>
  <si>
    <t>深圳体育中心</t>
  </si>
  <si>
    <t>何龙</t>
  </si>
  <si>
    <t>周旭</t>
  </si>
  <si>
    <t>张丰年</t>
  </si>
  <si>
    <t>胡睿宝</t>
  </si>
  <si>
    <t>68’*</t>
  </si>
  <si>
    <t>杜加利奇C</t>
  </si>
  <si>
    <t>姜至鹏</t>
  </si>
  <si>
    <t>南松</t>
  </si>
  <si>
    <t>李宁(加西亚)</t>
  </si>
  <si>
    <t>10’</t>
  </si>
  <si>
    <t>莱昂纳多(维塔尔)</t>
  </si>
  <si>
    <t>2025华润饮料中国足球超级联赛(第十七轮)</t>
  </si>
  <si>
    <t>2025年6月18日  16:30</t>
  </si>
  <si>
    <t>长春体育中心</t>
  </si>
  <si>
    <t>杨洋</t>
  </si>
  <si>
    <t>陈金栋</t>
  </si>
  <si>
    <t>刘建华</t>
  </si>
  <si>
    <t>90+6</t>
  </si>
  <si>
    <t>徐浩峰</t>
  </si>
  <si>
    <t>梅伦多</t>
  </si>
  <si>
    <t>安智诚</t>
  </si>
  <si>
    <t>卡米洛</t>
  </si>
  <si>
    <t>孙沁涵</t>
  </si>
  <si>
    <t>武之程</t>
  </si>
  <si>
    <t>何塞·里卡多·里贝罗·苏亚雷斯(葡萄牙)</t>
  </si>
  <si>
    <t>红/黑/红</t>
  </si>
  <si>
    <t>奥莫伊胡安弗PK</t>
  </si>
  <si>
    <t>阿不都海米提OG</t>
  </si>
  <si>
    <t>徐新(蒯纪闻)</t>
  </si>
  <si>
    <t>注：上半时补时第6分钟，长春亚泰主教练何塞·里卡多·里贝罗·苏亚雷斯被主裁判黄牌警告</t>
  </si>
  <si>
    <t>2025华润饮料中国足球超级联赛(第十八轮)</t>
  </si>
  <si>
    <t>2025年7月26日  19:00</t>
  </si>
  <si>
    <t>王喜洪</t>
  </si>
  <si>
    <t>赵飞</t>
  </si>
  <si>
    <t>里切利C</t>
  </si>
  <si>
    <t>89’*</t>
  </si>
  <si>
    <t>38’</t>
  </si>
  <si>
    <t>宋浩宇</t>
  </si>
  <si>
    <t>90+11</t>
  </si>
  <si>
    <t>东航</t>
  </si>
  <si>
    <t>亚历斯祖</t>
  </si>
  <si>
    <t>白/蓝/白</t>
  </si>
  <si>
    <t>45+11</t>
  </si>
  <si>
    <t>内尔松卢斯(段刘愚)</t>
  </si>
  <si>
    <t>加布里埃尔PK</t>
  </si>
  <si>
    <t>高迪(徐彬)</t>
  </si>
  <si>
    <t>注：第39分钟，上海海港45号莱昂纳多罚失点球</t>
  </si>
  <si>
    <t>2025华润饮料中国足球超级联赛(第十九轮)</t>
  </si>
  <si>
    <t>2025年8月2日  20:00</t>
  </si>
  <si>
    <t>梅州五华奥体中心</t>
  </si>
  <si>
    <t>赵渤洋</t>
  </si>
  <si>
    <t>吕品</t>
  </si>
  <si>
    <t>严立夫</t>
  </si>
  <si>
    <t>李利</t>
  </si>
  <si>
    <t>皮德华</t>
  </si>
  <si>
    <t>90+8A</t>
  </si>
  <si>
    <t>67’**</t>
  </si>
  <si>
    <t>杨一虎</t>
  </si>
  <si>
    <t>45+7</t>
  </si>
  <si>
    <t>奥马尔松</t>
  </si>
  <si>
    <t>45+3</t>
  </si>
  <si>
    <t>邓宇彪</t>
  </si>
  <si>
    <t>魏洺赫</t>
  </si>
  <si>
    <t>90+8H</t>
  </si>
  <si>
    <t>魏祥鑫</t>
  </si>
  <si>
    <t>59’↑90+8H↓</t>
  </si>
  <si>
    <t>杨瑞琦</t>
  </si>
  <si>
    <t>钟浩然</t>
  </si>
  <si>
    <t>温展霖</t>
  </si>
  <si>
    <t>曲刚(代理)</t>
  </si>
  <si>
    <t>钟浩然(恩戈姆)</t>
  </si>
  <si>
    <t>罗德里格(奥马尔松)</t>
  </si>
  <si>
    <t>莱昂纳多(刘若钒)</t>
  </si>
  <si>
    <t>29’</t>
  </si>
  <si>
    <t>王嘉楠OG</t>
  </si>
  <si>
    <t>41’</t>
  </si>
  <si>
    <t>刘若钒(王燊超)</t>
  </si>
  <si>
    <t>注：标注H为脑震荡换人，A为额外换人</t>
  </si>
  <si>
    <t>2025华润饮料中国足球超级联赛(第二十轮)</t>
  </si>
  <si>
    <t>2025年8月9日  19:35</t>
  </si>
  <si>
    <t>上海体育场</t>
  </si>
  <si>
    <t>塔基(新加坡)</t>
  </si>
  <si>
    <t>90+13</t>
  </si>
  <si>
    <t>69’*</t>
  </si>
  <si>
    <t>阿马杜</t>
  </si>
  <si>
    <t>49’</t>
  </si>
  <si>
    <t>69’**</t>
  </si>
  <si>
    <t>阿苏埃</t>
  </si>
  <si>
    <t>韩嘉文</t>
  </si>
  <si>
    <t>加布里埃尔(刘若钒)</t>
  </si>
  <si>
    <t>46’</t>
  </si>
  <si>
    <t>莱昂纳多(李帅)</t>
  </si>
  <si>
    <t>2025华润饮料中国足球超级联赛(第二十一轮)</t>
  </si>
  <si>
    <t>2025年8月15日  19:35</t>
  </si>
  <si>
    <t>薛俊</t>
  </si>
  <si>
    <t>81’**</t>
  </si>
  <si>
    <t>黄锐烽</t>
  </si>
  <si>
    <t>纳萨里奥C</t>
  </si>
  <si>
    <t>王上源</t>
  </si>
  <si>
    <t>蓝/蓝/白</t>
  </si>
  <si>
    <t>卡多索PK</t>
  </si>
  <si>
    <t>维塔尔(刘若钒)</t>
  </si>
  <si>
    <t>37’</t>
  </si>
  <si>
    <t>45+5</t>
  </si>
  <si>
    <t>梅伦多(加布里埃尔)</t>
  </si>
  <si>
    <t>2025华润饮料中国足球超级联赛(第二十二轮)</t>
  </si>
  <si>
    <t>2025年8月23日  19:00</t>
  </si>
  <si>
    <t>马哈德迈(约旦)</t>
  </si>
  <si>
    <t>于健</t>
  </si>
  <si>
    <t>刘铁军</t>
  </si>
  <si>
    <t>萨尔瓦多</t>
  </si>
  <si>
    <t>黄嘉辉</t>
  </si>
  <si>
    <t>19’</t>
  </si>
  <si>
    <t>王秋明C</t>
  </si>
  <si>
    <t>胡安·罗斯</t>
  </si>
  <si>
    <t>杨帆</t>
  </si>
  <si>
    <t>陈哲宣</t>
  </si>
  <si>
    <t>李嗣镕</t>
  </si>
  <si>
    <t>郭皓</t>
  </si>
  <si>
    <t>石炎</t>
  </si>
  <si>
    <t>42’</t>
  </si>
  <si>
    <t>基莱斯(萨尔瓦多)</t>
  </si>
  <si>
    <t>2025华润饮料中国足球超级联赛(第二十三轮)</t>
  </si>
  <si>
    <t>2025年8月30日  19:35</t>
  </si>
  <si>
    <t>五粮液文化体育中心</t>
  </si>
  <si>
    <t>张美林</t>
  </si>
  <si>
    <t>唐鑫</t>
  </si>
  <si>
    <t>冉伟枫</t>
  </si>
  <si>
    <t>韩鹏飞</t>
  </si>
  <si>
    <t>唐创</t>
  </si>
  <si>
    <t>徐虹</t>
  </si>
  <si>
    <t>廖荣祥</t>
  </si>
  <si>
    <t>王子腾</t>
  </si>
  <si>
    <t>古尔芬克尔(韦世豪)</t>
  </si>
  <si>
    <t>35’</t>
  </si>
  <si>
    <t>李帅(梅伦多)</t>
  </si>
  <si>
    <t>费利佩(古尔芬克尔)</t>
  </si>
  <si>
    <t>费利佩PK</t>
  </si>
  <si>
    <t>莱切特(周定洋)</t>
  </si>
  <si>
    <t>2025华润饮料中国足球超级联赛(第二十四轮)</t>
  </si>
  <si>
    <t>2025年9月12日  18:00</t>
  </si>
  <si>
    <t>张海军</t>
  </si>
  <si>
    <t>金剑</t>
  </si>
  <si>
    <t>李海河</t>
  </si>
  <si>
    <t>李松益</t>
  </si>
  <si>
    <t>90+3*</t>
  </si>
  <si>
    <t>约尼查C</t>
  </si>
  <si>
    <t>77’**</t>
  </si>
  <si>
    <t>赵宇豪</t>
  </si>
  <si>
    <t>约恩·安德森(挪威)</t>
  </si>
  <si>
    <t>奥斯卡(侯永永)</t>
  </si>
  <si>
    <t>维塔尔PK</t>
  </si>
  <si>
    <t>刘若钒(莱昂纳多)</t>
  </si>
  <si>
    <t>注：第8分钟，上海海港30号加布里埃尔罚失点球</t>
  </si>
  <si>
    <t>2025华润饮料中国足球超级联赛(第二十五轮)</t>
  </si>
  <si>
    <t>2025年9月21日  18:00</t>
  </si>
  <si>
    <t>北京工人体育场</t>
  </si>
  <si>
    <t>45+10</t>
  </si>
  <si>
    <t>法比奥C</t>
  </si>
  <si>
    <t>范双杰</t>
  </si>
  <si>
    <t>何宇鹏</t>
  </si>
  <si>
    <t>张稀哲</t>
  </si>
  <si>
    <t>冯博轩</t>
  </si>
  <si>
    <t>王刚</t>
  </si>
  <si>
    <t>江文豪</t>
  </si>
  <si>
    <t>法比奥PK</t>
  </si>
  <si>
    <t>7’</t>
  </si>
  <si>
    <t>2025华润饮料中国足球超级联赛(第二十六轮)</t>
  </si>
  <si>
    <t>2025年9月26日  20:00</t>
  </si>
  <si>
    <t>张彦斌</t>
  </si>
  <si>
    <t>范方源</t>
  </si>
  <si>
    <t>王津</t>
  </si>
  <si>
    <t>朴志洙C</t>
  </si>
  <si>
    <t>82’*</t>
  </si>
  <si>
    <t>郭嘉宇</t>
  </si>
  <si>
    <t>刘奕鸣</t>
  </si>
  <si>
    <t>任航</t>
  </si>
  <si>
    <t>则科如拉</t>
  </si>
  <si>
    <t>阮景威</t>
  </si>
  <si>
    <t>王康</t>
  </si>
  <si>
    <t>李帅(刘若钒)</t>
  </si>
  <si>
    <t>钟晋宝(帕拉西奥斯)</t>
  </si>
  <si>
    <t>莱昂纳多(蒯纪闻)</t>
  </si>
  <si>
    <t>绍尔(钟晋宝)</t>
  </si>
  <si>
    <t>莱昂纳多(傅欢)</t>
  </si>
  <si>
    <t>注：第50分钟，武汉三镇领队于晨被主裁判黄牌警告</t>
  </si>
  <si>
    <t>2025华润饮料中国足球超级联赛(第二十七轮)</t>
  </si>
  <si>
    <t>2025年10月17日  18:00</t>
  </si>
  <si>
    <t>青岛青春足球场</t>
  </si>
  <si>
    <t>苏晓飞</t>
  </si>
  <si>
    <t>86’**</t>
  </si>
  <si>
    <t>刘佳燊</t>
  </si>
  <si>
    <t>兰克尔泽</t>
  </si>
  <si>
    <t>肖鲲</t>
  </si>
  <si>
    <t>孙正傲</t>
  </si>
  <si>
    <t>李海龙</t>
  </si>
  <si>
    <t>牟鹏飞</t>
  </si>
  <si>
    <t>橙/蓝/蓝</t>
  </si>
  <si>
    <t>11’</t>
  </si>
  <si>
    <t>加布里埃尔(李帅)</t>
  </si>
  <si>
    <t>2025华润饮料中国足球超级联赛(第二十八轮)</t>
  </si>
  <si>
    <t>2025年10月26日  15:30</t>
  </si>
  <si>
    <t>济南奥体中心</t>
  </si>
  <si>
    <t>坦塔舍夫(乌兹别克斯坦)</t>
  </si>
  <si>
    <t>何鑫</t>
  </si>
  <si>
    <t>高准翼</t>
  </si>
  <si>
    <t>李小恒</t>
  </si>
  <si>
    <t>彭啸</t>
  </si>
  <si>
    <t>吴兴涵</t>
  </si>
  <si>
    <t>孙启航</t>
  </si>
  <si>
    <t>韩鹏(代理)</t>
  </si>
  <si>
    <t>卡扎伊什维利(泽卡)</t>
  </si>
  <si>
    <t>李新翔(刘若钒)</t>
  </si>
  <si>
    <t>刘洋(泽卡)</t>
  </si>
  <si>
    <t>卡扎伊什维利(克雷桑)</t>
  </si>
  <si>
    <t>注：山东泰山15号洛佩斯赛前热身受伤，由55号彭啸替补进入首发名单</t>
  </si>
  <si>
    <t>2025华润饮料中国足球超级联赛(第二十九轮)</t>
  </si>
  <si>
    <t>2025年10月31日  18:00</t>
  </si>
  <si>
    <t>傅明</t>
  </si>
  <si>
    <t>陈炜</t>
  </si>
  <si>
    <t>阿拉木斯</t>
  </si>
  <si>
    <t>米特里策</t>
  </si>
  <si>
    <t>程进C</t>
  </si>
  <si>
    <t>亚戈</t>
  </si>
  <si>
    <t>弗兰克</t>
  </si>
  <si>
    <t>埃利亚斯·马蒂·罗梅罗(西班牙)代理</t>
  </si>
  <si>
    <t>刘浩帆OG</t>
  </si>
  <si>
    <t>王燊超(李帅)</t>
  </si>
  <si>
    <t>2025华润饮料中国足球超级联赛(第三十轮)</t>
  </si>
  <si>
    <t>2025年11月22日  15:30</t>
  </si>
  <si>
    <t>大连梭鱼湾足球场</t>
  </si>
  <si>
    <t>刘洪山</t>
  </si>
  <si>
    <t>杨志强</t>
  </si>
  <si>
    <t>吕鹏C</t>
  </si>
  <si>
    <t>佩尼亚</t>
  </si>
  <si>
    <t>杨铭锐</t>
  </si>
  <si>
    <t>54’*</t>
  </si>
  <si>
    <t>葛彭</t>
  </si>
  <si>
    <t>彭顺杰</t>
  </si>
  <si>
    <t>蓝/黑/蓝</t>
  </si>
  <si>
    <t>2025中国足协杯十六分之一决赛</t>
  </si>
  <si>
    <t>2025年5月21日  19:30</t>
  </si>
  <si>
    <t>苏州体育中心</t>
  </si>
  <si>
    <t>尹智恺</t>
  </si>
  <si>
    <t>罗景文</t>
  </si>
  <si>
    <t>张正平</t>
  </si>
  <si>
    <t>苏州东吴</t>
  </si>
  <si>
    <t>王夕杰</t>
  </si>
  <si>
    <t>徐武</t>
  </si>
  <si>
    <t>埃斯特雷拉</t>
  </si>
  <si>
    <t>高大伦</t>
  </si>
  <si>
    <t>张竟哲</t>
  </si>
  <si>
    <t>藏哈尔</t>
  </si>
  <si>
    <t>吴俊杰</t>
  </si>
  <si>
    <t>李新宇</t>
  </si>
  <si>
    <t>胡靖</t>
  </si>
  <si>
    <t>马辅渔</t>
  </si>
  <si>
    <t>邓宇彪C</t>
  </si>
  <si>
    <t>68’**</t>
  </si>
  <si>
    <t>刘宇</t>
  </si>
  <si>
    <t>科维奇</t>
  </si>
  <si>
    <t>张凌峰</t>
  </si>
  <si>
    <t>袁俊杰</t>
  </si>
  <si>
    <t>朱越</t>
  </si>
  <si>
    <t>安德烈</t>
  </si>
  <si>
    <t>文俊杰</t>
  </si>
  <si>
    <t>陈骜</t>
  </si>
  <si>
    <t>王一凡</t>
  </si>
  <si>
    <t>阿斯汗</t>
  </si>
  <si>
    <t>艾尼法</t>
  </si>
  <si>
    <t>金大仪(韩国)</t>
  </si>
  <si>
    <t>加布里埃尔(李新翔)</t>
  </si>
  <si>
    <t>蒯纪闻(加布里埃尔)</t>
  </si>
  <si>
    <t>古斯塔沃(蒯纪闻)</t>
  </si>
  <si>
    <t>李圣龙(冯劲)</t>
  </si>
  <si>
    <t>注：第83分钟，苏州东吴助理教练朱谷丰被主裁判黄牌警告</t>
  </si>
  <si>
    <t>数据来源：德国转会市场网</t>
  </si>
  <si>
    <t>2025中国足协杯八分之一决赛</t>
  </si>
  <si>
    <t>2025年6月22日  18:00</t>
  </si>
  <si>
    <t>李旭升</t>
  </si>
  <si>
    <t>87’*</t>
  </si>
  <si>
    <t>69’↑81’↓</t>
  </si>
  <si>
    <t>王汉龙</t>
  </si>
  <si>
    <t>加布里埃尔(冯劲)</t>
  </si>
  <si>
    <t>路易斯(吴曦)</t>
  </si>
  <si>
    <t>2025-2026亚洲冠军精英联赛小组赛(第一轮)</t>
  </si>
  <si>
    <t>2025年9月17日  20:15</t>
  </si>
  <si>
    <t>方基烨(韩国)</t>
  </si>
  <si>
    <t>千真熙(韩国)</t>
  </si>
  <si>
    <t>金宇成(韩国)</t>
  </si>
  <si>
    <t>蔡尚拹(韩国)</t>
  </si>
  <si>
    <t>叶冠求(中国香港)</t>
  </si>
  <si>
    <t>科马利斯瓦兰(印度)</t>
  </si>
  <si>
    <t>上海海港(中国)</t>
  </si>
  <si>
    <t>神户胜利船(日本)</t>
  </si>
  <si>
    <t>前川黛也</t>
  </si>
  <si>
    <t>图勒</t>
  </si>
  <si>
    <t>山川哲史C</t>
  </si>
  <si>
    <t>扇原贵宏</t>
  </si>
  <si>
    <t>井手口阳介</t>
  </si>
  <si>
    <t>宫代大圣</t>
  </si>
  <si>
    <t>60’**</t>
  </si>
  <si>
    <t>大迫勇也</t>
  </si>
  <si>
    <t>本多勇喜</t>
  </si>
  <si>
    <t>井出遥也</t>
  </si>
  <si>
    <t>酒井高德</t>
  </si>
  <si>
    <t>埃里克</t>
  </si>
  <si>
    <t>饭野七圣</t>
  </si>
  <si>
    <t>武藤嘉纪</t>
  </si>
  <si>
    <t>汰木康也</t>
  </si>
  <si>
    <t>卡埃塔诺</t>
  </si>
  <si>
    <t>锹先祐弥</t>
  </si>
  <si>
    <t>帕特里克</t>
  </si>
  <si>
    <t>小松莲</t>
  </si>
  <si>
    <t>山内翔</t>
  </si>
  <si>
    <t>岩波拓也</t>
  </si>
  <si>
    <t>乌邦</t>
  </si>
  <si>
    <t>奥宾纳</t>
  </si>
  <si>
    <t>克利斯曼</t>
  </si>
  <si>
    <t>吉田孝行(日本)</t>
  </si>
  <si>
    <t>埃里克(大迫勇也)</t>
  </si>
  <si>
    <t>宫代大圣(埃里克)</t>
  </si>
  <si>
    <t>大迫勇也(酒井高德)</t>
  </si>
  <si>
    <t>2025-2026亚洲冠军精英联赛小组赛(第二轮)</t>
  </si>
  <si>
    <t>2025年9月30日  18:00</t>
  </si>
  <si>
    <t>广岛足球场</t>
  </si>
  <si>
    <t>阿什利·比彻姆(澳大利亚)</t>
  </si>
  <si>
    <t>詹姆斯·林赛(澳大利亚)</t>
  </si>
  <si>
    <t>亚当·克西(澳大利亚)</t>
  </si>
  <si>
    <t>凯瑟琳·亚采维奇(女)(澳大利亚)</t>
  </si>
  <si>
    <t>凯茜·赖贝尔特(女)(澳大利亚)</t>
  </si>
  <si>
    <t>申在玹(韩国)</t>
  </si>
  <si>
    <t>权钟哲(韩国)</t>
  </si>
  <si>
    <t>广岛三箭(日本)</t>
  </si>
  <si>
    <t>大迫敬介</t>
  </si>
  <si>
    <t>荒木隼人</t>
  </si>
  <si>
    <t>川边骏C</t>
  </si>
  <si>
    <t>儒尼奥尔</t>
  </si>
  <si>
    <t>田中聪</t>
  </si>
  <si>
    <t>中野就斗</t>
  </si>
  <si>
    <t>木下康介</t>
  </si>
  <si>
    <t>东俊希</t>
  </si>
  <si>
    <t>盐谷司</t>
  </si>
  <si>
    <t>金朱晟</t>
  </si>
  <si>
    <t>前田直辉</t>
  </si>
  <si>
    <t>山崎大地</t>
  </si>
  <si>
    <t>新井直人</t>
  </si>
  <si>
    <t>菅大辉</t>
  </si>
  <si>
    <t>佐佐木翔</t>
  </si>
  <si>
    <t>田中雄大</t>
  </si>
  <si>
    <t>茶岛雄介</t>
  </si>
  <si>
    <t>郑民基</t>
  </si>
  <si>
    <t>阿尔斯兰</t>
  </si>
  <si>
    <t>越道草太</t>
  </si>
  <si>
    <t>中岛洋太朗</t>
  </si>
  <si>
    <t>加藤陆次树</t>
  </si>
  <si>
    <t>热尔曼</t>
  </si>
  <si>
    <t>迈克尔·海因茨·斯基伯(德国)</t>
  </si>
  <si>
    <t>荒木隼人(东俊希)</t>
  </si>
  <si>
    <t>加布里埃尔(魏震)</t>
  </si>
  <si>
    <t>2025-2026亚洲冠军精英联赛小组赛(第三轮)</t>
  </si>
  <si>
    <t>2025年10月21日  20:15</t>
  </si>
  <si>
    <t>达尔维什(阿联酋)</t>
  </si>
  <si>
    <t>纳伊米(阿联酋)</t>
  </si>
  <si>
    <t>马尔祖基(阿联酋)</t>
  </si>
  <si>
    <t>穆拉(阿联酋)</t>
  </si>
  <si>
    <t>阿尔扎阿比(阿联酋)</t>
  </si>
  <si>
    <t>纳克比(阿联酋)</t>
  </si>
  <si>
    <t>苏哈特里尔(印度尼西亚)</t>
  </si>
  <si>
    <t>康拉姆(泰国)</t>
  </si>
  <si>
    <t>町田泽维亚(日本)</t>
  </si>
  <si>
    <t>谷晃生</t>
  </si>
  <si>
    <t>张琳芃C</t>
  </si>
  <si>
    <t>昌子源C</t>
  </si>
  <si>
    <t>德雷舍维奇</t>
  </si>
  <si>
    <t>望月海辉</t>
  </si>
  <si>
    <t>相马勇纪</t>
  </si>
  <si>
    <t>藤尾翔太</t>
  </si>
  <si>
    <t>增山朝阳</t>
  </si>
  <si>
    <t>杜克</t>
  </si>
  <si>
    <t>前宽之</t>
  </si>
  <si>
    <t>下田北斗</t>
  </si>
  <si>
    <t>中山雄太</t>
  </si>
  <si>
    <t>今井智基</t>
  </si>
  <si>
    <t>罗相浩</t>
  </si>
  <si>
    <t>守田达弥</t>
  </si>
  <si>
    <t>沼田骏也</t>
  </si>
  <si>
    <t>林幸多郎</t>
  </si>
  <si>
    <t>车在勋</t>
  </si>
  <si>
    <t>新井荣聪</t>
  </si>
  <si>
    <t>槌口坚</t>
  </si>
  <si>
    <t>吴世勋</t>
  </si>
  <si>
    <t>黑田刚(日本)</t>
  </si>
  <si>
    <t>相马勇纪(下田北斗)</t>
  </si>
  <si>
    <t>2025-2026亚洲冠军精英联赛小组赛(第四轮)</t>
  </si>
  <si>
    <t>2025年11月4日  20:15</t>
  </si>
  <si>
    <t>武里南体育场</t>
  </si>
  <si>
    <t>纳贾法列夫(乌兹别克斯坦)</t>
  </si>
  <si>
    <t>塞拉齐迪诺夫(乌兹别克斯坦)</t>
  </si>
  <si>
    <t>沙夫卡托夫(乌兹别克斯坦)</t>
  </si>
  <si>
    <t>里斯库拉耶夫(乌兹别克斯坦)</t>
  </si>
  <si>
    <t>诺尔萨法罗夫(乌兹别克斯坦)</t>
  </si>
  <si>
    <t>舒库鲁拉耶夫(乌兹别克斯坦)</t>
  </si>
  <si>
    <t>斯里尼瓦桑(印度)</t>
  </si>
  <si>
    <t>武里南联(泰国)</t>
  </si>
  <si>
    <t>提拉通</t>
  </si>
  <si>
    <t>古德</t>
  </si>
  <si>
    <t>比索利</t>
  </si>
  <si>
    <t>素巴猜</t>
  </si>
  <si>
    <t>埃瑟里奇</t>
  </si>
  <si>
    <t>杜格尔C</t>
  </si>
  <si>
    <t>申德勒</t>
  </si>
  <si>
    <t>高明锡</t>
  </si>
  <si>
    <t>乔西奇</t>
  </si>
  <si>
    <t>斯托科维奇</t>
  </si>
  <si>
    <t>祖利</t>
  </si>
  <si>
    <t>沙沙勒</t>
  </si>
  <si>
    <t>班沙</t>
  </si>
  <si>
    <t>鲍尔</t>
  </si>
  <si>
    <t>拉他那功</t>
  </si>
  <si>
    <t>素帕那</t>
  </si>
  <si>
    <t>凡迪</t>
  </si>
  <si>
    <t>德斯波托维奇</t>
  </si>
  <si>
    <t>比提瓦</t>
  </si>
  <si>
    <t>察猜</t>
  </si>
  <si>
    <t>伊比沙</t>
  </si>
  <si>
    <t>穆利奇</t>
  </si>
  <si>
    <t>马克·杰克逊(英格兰)</t>
  </si>
  <si>
    <r>
      <rPr>
        <b/>
        <sz val="11"/>
        <color theme="1"/>
        <rFont val="微软雅黑"/>
        <charset val="134"/>
      </rPr>
      <t>素巴猜</t>
    </r>
    <r>
      <rPr>
        <b/>
        <sz val="11"/>
        <color rgb="FF000000"/>
        <rFont val="微软雅黑"/>
        <charset val="134"/>
      </rPr>
      <t>(</t>
    </r>
    <r>
      <rPr>
        <b/>
        <sz val="11"/>
        <color theme="1"/>
        <rFont val="微软雅黑"/>
        <charset val="134"/>
      </rPr>
      <t>祖利</t>
    </r>
    <r>
      <rPr>
        <b/>
        <sz val="11"/>
        <color rgb="FF000000"/>
        <rFont val="微软雅黑"/>
        <charset val="134"/>
      </rPr>
      <t>)</t>
    </r>
  </si>
  <si>
    <r>
      <rPr>
        <b/>
        <sz val="11"/>
        <color theme="1"/>
        <rFont val="微软雅黑"/>
        <charset val="134"/>
      </rPr>
      <t>古德</t>
    </r>
    <r>
      <rPr>
        <b/>
        <sz val="11"/>
        <color rgb="FF000000"/>
        <rFont val="微软雅黑"/>
        <charset val="134"/>
      </rPr>
      <t>(</t>
    </r>
    <r>
      <rPr>
        <b/>
        <sz val="11"/>
        <color theme="1"/>
        <rFont val="微软雅黑"/>
        <charset val="134"/>
      </rPr>
      <t>乔西奇</t>
    </r>
    <r>
      <rPr>
        <b/>
        <sz val="11"/>
        <color rgb="FF000000"/>
        <rFont val="微软雅黑"/>
        <charset val="134"/>
      </rPr>
      <t>)</t>
    </r>
  </si>
  <si>
    <t>2025-2026亚洲冠军精英联赛小组赛(第五轮)</t>
  </si>
  <si>
    <t>2025年11月25日  18:00</t>
  </si>
  <si>
    <t>胡韦什(沙特阿拉伯)</t>
  </si>
  <si>
    <t>沙马里(沙特阿拉伯)</t>
  </si>
  <si>
    <t>苏丹(沙特阿拉伯)</t>
  </si>
  <si>
    <t>沙姆拉尼(沙特阿拉伯)</t>
  </si>
  <si>
    <t>沙赫丹(沙特阿拉伯)</t>
  </si>
  <si>
    <t>胡恩夫什(沙特阿拉伯)</t>
  </si>
  <si>
    <t>梅英煌(越南)</t>
  </si>
  <si>
    <t>达乌德(马来西亚)</t>
  </si>
  <si>
    <t>首尔FC(韩国)</t>
  </si>
  <si>
    <t>阿拉伯</t>
  </si>
  <si>
    <t>郑承原</t>
  </si>
  <si>
    <t>李胜模</t>
  </si>
  <si>
    <t>林加德C</t>
  </si>
  <si>
    <t>崔俊</t>
  </si>
  <si>
    <t>郑泰旭</t>
  </si>
  <si>
    <t>姜贤茂</t>
  </si>
  <si>
    <t>黄度允</t>
  </si>
  <si>
    <t>杜甘季奇</t>
  </si>
  <si>
    <t>朴秀日</t>
  </si>
  <si>
    <t>曹永旭</t>
  </si>
  <si>
    <t>千成薰</t>
  </si>
  <si>
    <t>李韩道</t>
  </si>
  <si>
    <t>崔喆元</t>
  </si>
  <si>
    <t>文宣民</t>
  </si>
  <si>
    <t>巴托</t>
  </si>
  <si>
    <t>柳在文</t>
  </si>
  <si>
    <t>裴炫瑞</t>
  </si>
  <si>
    <t>金志源</t>
  </si>
  <si>
    <t>朴声勋</t>
  </si>
  <si>
    <t>奥利维拉</t>
  </si>
  <si>
    <t>闵智埙</t>
  </si>
  <si>
    <t>金基东(韩国)</t>
  </si>
  <si>
    <t>维塔尔(尤萨)</t>
  </si>
  <si>
    <t>林加德(杜甘季奇)</t>
  </si>
  <si>
    <t>席尔瓦(林加德)</t>
  </si>
  <si>
    <t>林加德(黄度允)</t>
  </si>
  <si>
    <t>注：第83分钟，上海海港守门员教练伊恩·沃克被主裁判黄牌警告</t>
  </si>
  <si>
    <t>2025-2026亚洲冠军精英联赛小组赛(第六轮)</t>
  </si>
  <si>
    <t>2025年12月9日  20:15</t>
  </si>
  <si>
    <t>苏丹易卜拉欣体育场</t>
  </si>
  <si>
    <t>卡尼·罗宾逊(澳大利亚)</t>
  </si>
  <si>
    <t>欧文·戈德里克(澳大利亚)</t>
  </si>
  <si>
    <t>哈尼法(新加坡)</t>
  </si>
  <si>
    <t>卢真根(韩国)</t>
  </si>
  <si>
    <t>柔佛新山(马来西亚)</t>
  </si>
  <si>
    <t>法扎伊勒</t>
  </si>
  <si>
    <t>格劳德尔</t>
  </si>
  <si>
    <t>伯格森</t>
  </si>
  <si>
    <t>雅伊罗</t>
  </si>
  <si>
    <t>哈兹米</t>
  </si>
  <si>
    <t>伊斯拉菲洛夫</t>
  </si>
  <si>
    <t>阿里巴斯</t>
  </si>
  <si>
    <t>门德斯</t>
  </si>
  <si>
    <t>因萨C</t>
  </si>
  <si>
    <t>帕拉</t>
  </si>
  <si>
    <t>阿巴德</t>
  </si>
  <si>
    <t>萨阿德</t>
  </si>
  <si>
    <t>朴俊炯</t>
  </si>
  <si>
    <t>劳里</t>
  </si>
  <si>
    <t>马丁</t>
  </si>
  <si>
    <t>法伊兹</t>
  </si>
  <si>
    <t>科尔宾-王</t>
  </si>
  <si>
    <t>奎斯塔</t>
  </si>
  <si>
    <t>苏维奥雷</t>
  </si>
  <si>
    <t>贝尔梅霍</t>
  </si>
  <si>
    <t>伊达尔戈</t>
  </si>
  <si>
    <t>弗朗西斯科·哈维尔·穆尼奥斯(西班牙)</t>
  </si>
  <si>
    <t>注：第65分钟，上海海港主教练凯文·文森特·穆斯卡特被主裁判黄牌警告</t>
  </si>
  <si>
    <t>2025-2026亚洲冠军精英联赛小组赛(第七轮)</t>
  </si>
  <si>
    <t>2026年2月11日  18:00</t>
  </si>
  <si>
    <t>春川松岩体育场</t>
  </si>
  <si>
    <t>阿里(科威特)</t>
  </si>
  <si>
    <t>阿内齐(科威特)</t>
  </si>
  <si>
    <t>阿巴斯(科威特)</t>
  </si>
  <si>
    <t>阿什卡纳尼(科威特)</t>
  </si>
  <si>
    <t>贾迈利(科威特)</t>
  </si>
  <si>
    <t>萨姆汉(科威特)</t>
  </si>
  <si>
    <t>陈良震(中华台北)</t>
  </si>
  <si>
    <t>山内博(日本)</t>
  </si>
  <si>
    <t>江原FC(韩国)</t>
  </si>
  <si>
    <t>87’**</t>
  </si>
  <si>
    <t>徐珉优C</t>
  </si>
  <si>
    <t>金大元</t>
  </si>
  <si>
    <t>克劳德</t>
  </si>
  <si>
    <t>高映埈</t>
  </si>
  <si>
    <t>李期奕</t>
  </si>
  <si>
    <t>朴相赫</t>
  </si>
  <si>
    <t>朴青孝</t>
  </si>
  <si>
    <t>图奇</t>
  </si>
  <si>
    <t>鲍世蒙</t>
  </si>
  <si>
    <t>宋俊锡</t>
  </si>
  <si>
    <t>牟在现</t>
  </si>
  <si>
    <t>刘祝润</t>
  </si>
  <si>
    <t>信敏河</t>
  </si>
  <si>
    <t>姜俊赫</t>
  </si>
  <si>
    <t>姜润求</t>
  </si>
  <si>
    <t>赵炫泰</t>
  </si>
  <si>
    <t>朴昊永</t>
  </si>
  <si>
    <t>李孝彬</t>
  </si>
  <si>
    <t>金道现</t>
  </si>
  <si>
    <t>李承原</t>
  </si>
  <si>
    <t>金泰焕</t>
  </si>
  <si>
    <t>黄恩总</t>
  </si>
  <si>
    <t>李志镐</t>
  </si>
  <si>
    <t>王东承</t>
  </si>
  <si>
    <t>赫莱希勒</t>
  </si>
  <si>
    <t>张宇航</t>
  </si>
  <si>
    <t>金正勋</t>
  </si>
  <si>
    <t>崔炳赞</t>
  </si>
  <si>
    <t>郑暻镐(韩国)</t>
  </si>
  <si>
    <t>2025-2026亚洲冠军精英联赛小组赛(第八轮)</t>
  </si>
  <si>
    <t>2026年2月18日  18:00</t>
  </si>
  <si>
    <t>阿里·纳克比(阿联酋)</t>
  </si>
  <si>
    <t>阿里(阿联酋)</t>
  </si>
  <si>
    <t>哈迪姆(阿联酋)</t>
  </si>
  <si>
    <t>赛义德·纳克比(阿联酋)</t>
  </si>
  <si>
    <t>西图温(缅甸)</t>
  </si>
  <si>
    <t>佩雷拉(印度)</t>
  </si>
  <si>
    <t>蔚山HD(韩国)</t>
  </si>
  <si>
    <t>赵玹泽</t>
  </si>
  <si>
    <t>80’**</t>
  </si>
  <si>
    <t>博扬尼奇</t>
  </si>
  <si>
    <t>李东炅</t>
  </si>
  <si>
    <t>姜祥佑</t>
  </si>
  <si>
    <t>金英权C</t>
  </si>
  <si>
    <t>41’H</t>
  </si>
  <si>
    <t>佩德里尼奥</t>
  </si>
  <si>
    <t>赵贤祐</t>
  </si>
  <si>
    <t>李奎成</t>
  </si>
  <si>
    <t>78’*</t>
  </si>
  <si>
    <t>李在翊</t>
  </si>
  <si>
    <t>崔锡铉</t>
  </si>
  <si>
    <t>卡列洛</t>
  </si>
  <si>
    <t>尹钟奎</t>
  </si>
  <si>
    <t>马尔康</t>
  </si>
  <si>
    <t>李镇贤</t>
  </si>
  <si>
    <t>许栗</t>
  </si>
  <si>
    <t>90+3A</t>
  </si>
  <si>
    <t>张时荣</t>
  </si>
  <si>
    <t>80’↑90+3A↓</t>
  </si>
  <si>
    <t>柳圣民</t>
  </si>
  <si>
    <t>赵敏瑞</t>
  </si>
  <si>
    <t>特罗亚克</t>
  </si>
  <si>
    <t>白寅优</t>
  </si>
  <si>
    <t>沈相胶</t>
  </si>
  <si>
    <t>金铉锡(韩国)</t>
  </si>
  <si>
    <t>2025中国足球协会超级杯</t>
  </si>
  <si>
    <t>2025年2月7日  19:35</t>
  </si>
  <si>
    <t>昆山奥体中心</t>
  </si>
  <si>
    <t>高峻</t>
  </si>
  <si>
    <t>加布里埃尔(古斯塔沃)</t>
  </si>
  <si>
    <t>于汉超(蒋圣龙)</t>
  </si>
  <si>
    <t>路易斯(高天意)</t>
  </si>
  <si>
    <t>注：第87分钟，上海海港助理教练罗斯·阿洛伊西被主裁判黄牌警告</t>
  </si>
  <si>
    <t>2025中国足球超级联赛上海海港报名表</t>
  </si>
  <si>
    <t>古斯塔沃(撤销)</t>
  </si>
  <si>
    <t>沈子贵(撤销)</t>
  </si>
  <si>
    <t>梅伦多(补报)</t>
  </si>
  <si>
    <t>亚历斯祖(补报)</t>
  </si>
  <si>
    <t>吾米提江.玉苏普</t>
  </si>
  <si>
    <t>王晶磊(补报)</t>
  </si>
  <si>
    <t>刘磊(撤销)</t>
  </si>
  <si>
    <t>王逸伟</t>
  </si>
  <si>
    <t>刘铁诚</t>
  </si>
  <si>
    <t>2025-2026赛季上海海港亚冠精英赛报名表</t>
  </si>
  <si>
    <t>王晶磊</t>
  </si>
  <si>
    <t>2024-25赛季上海上港进球记录</t>
  </si>
  <si>
    <t>序号</t>
  </si>
  <si>
    <t>赛事类别</t>
  </si>
  <si>
    <t>进球时间</t>
  </si>
  <si>
    <t>进球队员</t>
  </si>
  <si>
    <t>助攻队员</t>
  </si>
  <si>
    <t>造点(乌龙)队员</t>
  </si>
  <si>
    <t>比赛类型</t>
  </si>
  <si>
    <t>主队</t>
  </si>
  <si>
    <t>客队</t>
  </si>
  <si>
    <t>赛果</t>
  </si>
  <si>
    <t>备注</t>
  </si>
  <si>
    <t>—</t>
  </si>
  <si>
    <t>中国足协超级杯</t>
  </si>
  <si>
    <t>负</t>
  </si>
  <si>
    <t>中超联赛第一轮</t>
  </si>
  <si>
    <t>胜</t>
  </si>
  <si>
    <t>中超联赛第二轮</t>
  </si>
  <si>
    <t>中超联赛第三轮</t>
  </si>
  <si>
    <t>平</t>
  </si>
  <si>
    <t>中超联赛第四轮</t>
  </si>
  <si>
    <t>中超联赛第五轮</t>
  </si>
  <si>
    <t>中超联赛第七轮</t>
  </si>
  <si>
    <t>中超联赛第八轮</t>
  </si>
  <si>
    <t>中超联赛第九轮</t>
  </si>
  <si>
    <t>中超联赛第十轮</t>
  </si>
  <si>
    <t>中超联赛第十一轮</t>
  </si>
  <si>
    <t>中超联赛第十二轮</t>
  </si>
  <si>
    <t>中超联赛第十三轮</t>
  </si>
  <si>
    <t>足协杯十六分之一决赛</t>
  </si>
  <si>
    <t>中超联赛第十四轮</t>
  </si>
  <si>
    <t>中超联赛第六轮</t>
  </si>
  <si>
    <t>足协杯八分之一决赛</t>
  </si>
  <si>
    <t>中超联赛第十五轮</t>
  </si>
  <si>
    <t>中超联赛第十六轮</t>
  </si>
  <si>
    <t>中超联赛第十七轮</t>
  </si>
  <si>
    <t>中超联赛第十八轮</t>
  </si>
  <si>
    <t>中超联赛第十九轮</t>
  </si>
  <si>
    <t>中超联赛第二十轮</t>
  </si>
  <si>
    <t>中超联赛第二十一轮</t>
  </si>
  <si>
    <t>中超联赛第二十二轮</t>
  </si>
  <si>
    <t>中超联赛第二十三轮</t>
  </si>
  <si>
    <t>中超联赛第二十四轮</t>
  </si>
  <si>
    <t>中超联赛第二十五轮</t>
  </si>
  <si>
    <t>中超联赛第二十六轮</t>
  </si>
  <si>
    <t>亚冠精英联赛</t>
  </si>
  <si>
    <t>亚冠精英联赛小组赛第二轮</t>
  </si>
  <si>
    <t>广岛三箭</t>
  </si>
  <si>
    <t>中超联赛第二十七轮</t>
  </si>
  <si>
    <t>中超联赛第二十八轮</t>
  </si>
  <si>
    <t>中超联赛第二十九轮</t>
  </si>
  <si>
    <t>中超联赛第三十轮</t>
  </si>
  <si>
    <t>亚冠联赛小组赛第五轮</t>
  </si>
  <si>
    <t>首尔FC</t>
  </si>
  <si>
    <t>2025-26赛季队内射手榜</t>
  </si>
  <si>
    <t>排名</t>
  </si>
  <si>
    <t>亚冠联赛(含资格赛)</t>
  </si>
  <si>
    <t>合计</t>
  </si>
  <si>
    <t>11(3PK)</t>
  </si>
  <si>
    <t>16(3PK)</t>
  </si>
  <si>
    <t>7(1PK)</t>
  </si>
  <si>
    <t>10(1PK)</t>
  </si>
  <si>
    <t>5(1PK)</t>
  </si>
  <si>
    <t>6(1PK)</t>
  </si>
  <si>
    <t>1(1PK)</t>
  </si>
  <si>
    <t>1(1OG)</t>
  </si>
  <si>
    <t>1(10G)</t>
  </si>
  <si>
    <t>72(6PK)(4OG)</t>
  </si>
  <si>
    <t>84(6PK)(4OG)</t>
  </si>
  <si>
    <t>2025-26赛季队内助攻榜</t>
  </si>
  <si>
    <t>9(1OG)</t>
  </si>
  <si>
    <t>10(1OG)</t>
  </si>
  <si>
    <t>7(2PK)</t>
  </si>
  <si>
    <t>8(2PK)</t>
  </si>
  <si>
    <t>8(1PK)(1OG)</t>
  </si>
  <si>
    <t>3(1PK)(1OG)</t>
  </si>
  <si>
    <t>2(1PK)</t>
  </si>
  <si>
    <t>2(1OG)</t>
  </si>
  <si>
    <t>58(6PK)(4OG)</t>
  </si>
  <si>
    <t>68(6PK)(4OG)</t>
  </si>
  <si>
    <t>点球</t>
  </si>
  <si>
    <t>乌龙球</t>
  </si>
  <si>
    <t>总进球(点球)(乌龙球)</t>
  </si>
  <si>
    <t>造点球</t>
  </si>
  <si>
    <t>造乌龙球</t>
  </si>
  <si>
    <t>总助攻数(造点球)(造乌龙球)</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</si>
</sst>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60">
    <font>
      <sz val="11"/>
      <color theme="1"/>
      <name val="宋体"/>
      <charset val="134"/>
      <scheme val="minor"/>
    </font>
    <font>
      <b/>
      <sz val="12"/>
      <color theme="0"/>
      <name val="微软雅黑"/>
      <charset val="134"/>
    </font>
    <font>
      <b/>
      <sz val="10"/>
      <color theme="0"/>
      <name val="微软雅黑"/>
      <charset val="134"/>
    </font>
    <font>
      <b/>
      <sz val="10"/>
      <name val="微软雅黑"/>
      <charset val="134"/>
    </font>
    <font>
      <b/>
      <sz val="11"/>
      <color theme="1"/>
      <name val="宋体"/>
      <charset val="134"/>
      <scheme val="minor"/>
    </font>
    <font>
      <b/>
      <sz val="12"/>
      <color rgb="FFFFFFFF"/>
      <name val="微软雅黑"/>
      <charset val="134"/>
    </font>
    <font>
      <b/>
      <sz val="10"/>
      <color rgb="FF000000"/>
      <name val="微软雅黑"/>
      <charset val="134"/>
    </font>
    <font>
      <b/>
      <sz val="10"/>
      <color rgb="FFFF0000"/>
      <name val="微软雅黑"/>
      <charset val="134"/>
    </font>
    <font>
      <b/>
      <sz val="10"/>
      <color rgb="FF00B050"/>
      <name val="微软雅黑"/>
      <charset val="134"/>
    </font>
    <font>
      <b/>
      <sz val="10"/>
      <color theme="1"/>
      <name val="微软雅黑"/>
      <charset val="134"/>
    </font>
    <font>
      <sz val="12"/>
      <name val="宋体"/>
      <charset val="134"/>
    </font>
    <font>
      <b/>
      <sz val="14"/>
      <color rgb="FFFFFFFF"/>
      <name val="微软雅黑"/>
      <charset val="134"/>
    </font>
    <font>
      <sz val="10"/>
      <color rgb="FF000000"/>
      <name val="微软雅黑"/>
      <charset val="134"/>
    </font>
    <font>
      <sz val="10"/>
      <color indexed="8"/>
      <name val="微软雅黑"/>
      <charset val="134"/>
    </font>
    <font>
      <sz val="10"/>
      <name val="微软雅黑"/>
      <charset val="134"/>
    </font>
    <font>
      <sz val="11"/>
      <color theme="1"/>
      <name val="微软雅黑"/>
      <charset val="134"/>
    </font>
    <font>
      <b/>
      <sz val="16"/>
      <color rgb="FF000000"/>
      <name val="微软雅黑"/>
      <charset val="134"/>
    </font>
    <font>
      <b/>
      <sz val="11"/>
      <color rgb="FF000000"/>
      <name val="微软雅黑"/>
      <charset val="134"/>
    </font>
    <font>
      <b/>
      <sz val="11"/>
      <color theme="1"/>
      <name val="微软雅黑"/>
      <charset val="134"/>
    </font>
    <font>
      <b/>
      <sz val="22"/>
      <color rgb="FF000000"/>
      <name val="微软雅黑"/>
      <charset val="134"/>
    </font>
    <font>
      <sz val="10"/>
      <color indexed="8"/>
      <name val="宋体"/>
      <charset val="134"/>
    </font>
    <font>
      <b/>
      <sz val="22"/>
      <color indexed="9"/>
      <name val="微软雅黑"/>
      <charset val="134"/>
    </font>
    <font>
      <b/>
      <sz val="10"/>
      <color indexed="10"/>
      <name val="微软雅黑"/>
      <charset val="134"/>
    </font>
    <font>
      <b/>
      <sz val="10"/>
      <color indexed="9"/>
      <name val="微软雅黑"/>
      <charset val="134"/>
    </font>
    <font>
      <sz val="10"/>
      <color indexed="10"/>
      <name val="微软雅黑"/>
      <charset val="134"/>
    </font>
    <font>
      <sz val="9"/>
      <color indexed="8"/>
      <name val="微软雅黑"/>
      <charset val="134"/>
    </font>
    <font>
      <sz val="9"/>
      <color theme="1"/>
      <name val="微软雅黑"/>
      <charset val="134"/>
    </font>
    <font>
      <sz val="9"/>
      <color rgb="FF0070C0"/>
      <name val="微软雅黑"/>
      <charset val="134"/>
    </font>
    <font>
      <sz val="9"/>
      <color rgb="FF00B050"/>
      <name val="微软雅黑"/>
      <charset val="134"/>
    </font>
    <font>
      <sz val="10"/>
      <color theme="1"/>
      <name val="微软雅黑"/>
      <charset val="134"/>
    </font>
    <font>
      <sz val="6"/>
      <color indexed="8"/>
      <name val="微软雅黑"/>
      <charset val="134"/>
    </font>
    <font>
      <sz val="9"/>
      <color rgb="FF000000"/>
      <name val="微软雅黑"/>
      <charset val="134"/>
    </font>
    <font>
      <sz val="9"/>
      <name val="微软雅黑"/>
      <charset val="134"/>
    </font>
    <font>
      <sz val="10"/>
      <color rgb="FFFF0000"/>
      <name val="微软雅黑"/>
      <charset val="134"/>
    </font>
    <font>
      <sz val="9"/>
      <color rgb="FFFF0000"/>
      <name val="微软雅黑"/>
      <charset val="134"/>
    </font>
    <font>
      <b/>
      <sz val="9"/>
      <color theme="1"/>
      <name val="微软雅黑"/>
      <charset val="134"/>
    </font>
    <font>
      <b/>
      <sz val="9"/>
      <color rgb="FF00B050"/>
      <name val="微软雅黑"/>
      <charset val="134"/>
    </font>
    <font>
      <i/>
      <sz val="9"/>
      <color theme="1"/>
      <name val="微软雅黑"/>
      <charset val="134"/>
    </font>
    <font>
      <i/>
      <sz val="9"/>
      <color rgb="FF00B05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ＭＳ Ｐゴシック"/>
      <charset val="134"/>
    </font>
    <font>
      <b/>
      <sz val="11"/>
      <color rgb="FF000000"/>
      <name val="Arial"/>
      <charset val="134"/>
    </font>
  </fonts>
  <fills count="44">
    <fill>
      <patternFill patternType="none"/>
    </fill>
    <fill>
      <patternFill patternType="gray125"/>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rgb="FF000000"/>
        <bgColor indexed="64"/>
      </patternFill>
    </fill>
    <fill>
      <patternFill patternType="solid">
        <fgColor rgb="FFA5A5A5"/>
        <bgColor rgb="FFD8D8D8"/>
      </patternFill>
    </fill>
    <fill>
      <patternFill patternType="solid">
        <fgColor rgb="FFA5A5A5"/>
        <bgColor indexed="64"/>
      </patternFill>
    </fill>
    <fill>
      <patternFill patternType="solid">
        <fgColor rgb="FFFFFFFF"/>
        <bgColor indexed="64"/>
      </patternFill>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rgb="FF0070C0"/>
        <bgColor indexed="64"/>
      </patternFill>
    </fill>
    <fill>
      <patternFill patternType="solid">
        <fgColor theme="0" tint="-0.3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0" fillId="14" borderId="15"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16" applyNumberFormat="0" applyFill="0" applyAlignment="0" applyProtection="0">
      <alignment vertical="center"/>
    </xf>
    <xf numFmtId="0" fontId="45" fillId="0" borderId="16" applyNumberFormat="0" applyFill="0" applyAlignment="0" applyProtection="0">
      <alignment vertical="center"/>
    </xf>
    <xf numFmtId="0" fontId="46" fillId="0" borderId="17" applyNumberFormat="0" applyFill="0" applyAlignment="0" applyProtection="0">
      <alignment vertical="center"/>
    </xf>
    <xf numFmtId="0" fontId="46" fillId="0" borderId="0" applyNumberFormat="0" applyFill="0" applyBorder="0" applyAlignment="0" applyProtection="0">
      <alignment vertical="center"/>
    </xf>
    <xf numFmtId="0" fontId="47" fillId="15" borderId="18" applyNumberFormat="0" applyAlignment="0" applyProtection="0">
      <alignment vertical="center"/>
    </xf>
    <xf numFmtId="0" fontId="48" fillId="16" borderId="19" applyNumberFormat="0" applyAlignment="0" applyProtection="0">
      <alignment vertical="center"/>
    </xf>
    <xf numFmtId="0" fontId="49" fillId="16" borderId="18" applyNumberFormat="0" applyAlignment="0" applyProtection="0">
      <alignment vertical="center"/>
    </xf>
    <xf numFmtId="0" fontId="50" fillId="7" borderId="20" applyNumberFormat="0" applyAlignment="0" applyProtection="0">
      <alignment vertical="center"/>
    </xf>
    <xf numFmtId="0" fontId="51" fillId="0" borderId="21" applyNumberFormat="0" applyFill="0" applyAlignment="0" applyProtection="0">
      <alignment vertical="center"/>
    </xf>
    <xf numFmtId="0" fontId="52" fillId="0" borderId="22" applyNumberFormat="0" applyFill="0" applyAlignment="0" applyProtection="0">
      <alignment vertical="center"/>
    </xf>
    <xf numFmtId="0" fontId="53" fillId="17" borderId="0" applyNumberFormat="0" applyBorder="0" applyAlignment="0" applyProtection="0">
      <alignment vertical="center"/>
    </xf>
    <xf numFmtId="0" fontId="54" fillId="18" borderId="0" applyNumberFormat="0" applyBorder="0" applyAlignment="0" applyProtection="0">
      <alignment vertical="center"/>
    </xf>
    <xf numFmtId="0" fontId="55" fillId="19" borderId="0" applyNumberFormat="0" applyBorder="0" applyAlignment="0" applyProtection="0">
      <alignment vertical="center"/>
    </xf>
    <xf numFmtId="0" fontId="56" fillId="20" borderId="0" applyNumberFormat="0" applyBorder="0" applyAlignment="0" applyProtection="0">
      <alignment vertical="center"/>
    </xf>
    <xf numFmtId="0" fontId="57" fillId="21" borderId="0" applyNumberFormat="0" applyBorder="0" applyAlignment="0" applyProtection="0">
      <alignment vertical="center"/>
    </xf>
    <xf numFmtId="0" fontId="57" fillId="22"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7" fillId="25" borderId="0" applyNumberFormat="0" applyBorder="0" applyAlignment="0" applyProtection="0">
      <alignment vertical="center"/>
    </xf>
    <xf numFmtId="0" fontId="57" fillId="26"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7" fillId="29" borderId="0" applyNumberFormat="0" applyBorder="0" applyAlignment="0" applyProtection="0">
      <alignment vertical="center"/>
    </xf>
    <xf numFmtId="0" fontId="57" fillId="30"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7" fillId="33" borderId="0" applyNumberFormat="0" applyBorder="0" applyAlignment="0" applyProtection="0">
      <alignment vertical="center"/>
    </xf>
    <xf numFmtId="0" fontId="57" fillId="34" borderId="0" applyNumberFormat="0" applyBorder="0" applyAlignment="0" applyProtection="0">
      <alignment vertical="center"/>
    </xf>
    <xf numFmtId="0" fontId="56" fillId="35" borderId="0" applyNumberFormat="0" applyBorder="0" applyAlignment="0" applyProtection="0">
      <alignment vertical="center"/>
    </xf>
    <xf numFmtId="0" fontId="56" fillId="36" borderId="0" applyNumberFormat="0" applyBorder="0" applyAlignment="0" applyProtection="0">
      <alignment vertical="center"/>
    </xf>
    <xf numFmtId="0" fontId="57" fillId="37" borderId="0" applyNumberFormat="0" applyBorder="0" applyAlignment="0" applyProtection="0">
      <alignment vertical="center"/>
    </xf>
    <xf numFmtId="0" fontId="57" fillId="38" borderId="0" applyNumberFormat="0" applyBorder="0" applyAlignment="0" applyProtection="0">
      <alignment vertical="center"/>
    </xf>
    <xf numFmtId="0" fontId="56" fillId="39" borderId="0" applyNumberFormat="0" applyBorder="0" applyAlignment="0" applyProtection="0">
      <alignment vertical="center"/>
    </xf>
    <xf numFmtId="0" fontId="56" fillId="40" borderId="0" applyNumberFormat="0" applyBorder="0" applyAlignment="0" applyProtection="0">
      <alignment vertical="center"/>
    </xf>
    <xf numFmtId="0" fontId="57" fillId="41" borderId="0" applyNumberFormat="0" applyBorder="0" applyAlignment="0" applyProtection="0">
      <alignment vertical="center"/>
    </xf>
    <xf numFmtId="0" fontId="57" fillId="42" borderId="0" applyNumberFormat="0" applyBorder="0" applyAlignment="0" applyProtection="0">
      <alignment vertical="center"/>
    </xf>
    <xf numFmtId="0" fontId="56" fillId="43" borderId="0" applyNumberFormat="0" applyBorder="0" applyAlignment="0" applyProtection="0">
      <alignment vertical="center"/>
    </xf>
    <xf numFmtId="0" fontId="58" fillId="0" borderId="0"/>
    <xf numFmtId="0" fontId="10" fillId="0" borderId="0"/>
    <xf numFmtId="0" fontId="58" fillId="0" borderId="0"/>
  </cellStyleXfs>
  <cellXfs count="193">
    <xf numFmtId="0" fontId="0" fillId="0" borderId="0" xfId="0">
      <alignment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4" xfId="0" applyFont="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alignment vertical="center"/>
    </xf>
    <xf numFmtId="0" fontId="5" fillId="2" borderId="1" xfId="0" applyFont="1" applyFill="1" applyBorder="1" applyAlignment="1">
      <alignment horizontal="center" vertical="center"/>
    </xf>
    <xf numFmtId="0" fontId="6" fillId="0" borderId="1" xfId="0" applyFont="1" applyFill="1" applyBorder="1" applyAlignment="1">
      <alignment horizontal="center" vertical="center"/>
    </xf>
    <xf numFmtId="0" fontId="3" fillId="0" borderId="1" xfId="0" applyNumberFormat="1" applyFont="1" applyFill="1" applyBorder="1" applyAlignment="1" applyProtection="1">
      <alignment horizontal="center" vertical="center" wrapText="1"/>
      <protection locked="0"/>
    </xf>
    <xf numFmtId="31" fontId="3" fillId="0" borderId="1" xfId="0" applyNumberFormat="1" applyFont="1" applyFill="1" applyBorder="1" applyAlignment="1">
      <alignment horizontal="center" vertical="center"/>
    </xf>
    <xf numFmtId="0" fontId="3" fillId="0" borderId="5" xfId="0" applyFont="1" applyFill="1" applyBorder="1" applyAlignment="1">
      <alignment horizontal="center" vertical="center"/>
    </xf>
    <xf numFmtId="0" fontId="3" fillId="0" borderId="2" xfId="0" applyFont="1" applyFill="1" applyBorder="1" applyAlignment="1">
      <alignment horizontal="center" vertical="center"/>
    </xf>
    <xf numFmtId="0" fontId="3" fillId="0" borderId="1" xfId="0" applyFont="1" applyFill="1" applyBorder="1" applyAlignment="1">
      <alignment horizontal="center" vertical="center"/>
    </xf>
    <xf numFmtId="31" fontId="3" fillId="0" borderId="6" xfId="0" applyNumberFormat="1" applyFont="1" applyFill="1" applyBorder="1" applyAlignment="1">
      <alignment horizontal="center" vertical="center"/>
    </xf>
    <xf numFmtId="31" fontId="3" fillId="0" borderId="5" xfId="0" applyNumberFormat="1" applyFont="1" applyFill="1" applyBorder="1" applyAlignment="1">
      <alignment horizontal="center" vertical="center"/>
    </xf>
    <xf numFmtId="31" fontId="3" fillId="0" borderId="2" xfId="0" applyNumberFormat="1" applyFont="1" applyFill="1" applyBorder="1" applyAlignment="1">
      <alignment horizontal="center" vertical="center"/>
    </xf>
    <xf numFmtId="0" fontId="6" fillId="0" borderId="1" xfId="0" applyFont="1" applyBorder="1" applyAlignment="1">
      <alignment horizontal="center" vertical="center"/>
    </xf>
    <xf numFmtId="0" fontId="6" fillId="0" borderId="4"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31" fontId="8" fillId="0" borderId="6" xfId="0" applyNumberFormat="1" applyFont="1" applyFill="1" applyBorder="1" applyAlignment="1">
      <alignment horizontal="center" vertical="center"/>
    </xf>
    <xf numFmtId="31" fontId="8" fillId="0" borderId="5" xfId="0" applyNumberFormat="1" applyFont="1" applyFill="1" applyBorder="1" applyAlignment="1">
      <alignment horizontal="center" vertical="center"/>
    </xf>
    <xf numFmtId="31" fontId="8" fillId="0" borderId="2" xfId="0" applyNumberFormat="1" applyFont="1" applyFill="1" applyBorder="1" applyAlignment="1">
      <alignment horizontal="center" vertical="center"/>
    </xf>
    <xf numFmtId="0" fontId="3" fillId="0" borderId="6" xfId="0" applyFont="1" applyFill="1" applyBorder="1" applyAlignment="1">
      <alignment horizontal="center" vertical="center"/>
    </xf>
    <xf numFmtId="0" fontId="8" fillId="0" borderId="1" xfId="0" applyFont="1" applyFill="1" applyBorder="1" applyAlignment="1">
      <alignment horizontal="center" vertical="center"/>
    </xf>
    <xf numFmtId="0" fontId="7" fillId="0" borderId="6" xfId="0" applyFont="1" applyFill="1" applyBorder="1" applyAlignment="1">
      <alignment horizontal="center" vertical="center"/>
    </xf>
    <xf numFmtId="0" fontId="6" fillId="0" borderId="6" xfId="0" applyFont="1" applyFill="1" applyBorder="1" applyAlignment="1">
      <alignment horizontal="center" vertical="center"/>
    </xf>
    <xf numFmtId="0" fontId="7" fillId="0" borderId="5" xfId="0" applyFont="1" applyFill="1" applyBorder="1" applyAlignment="1">
      <alignment horizontal="center" vertical="center"/>
    </xf>
    <xf numFmtId="0" fontId="6" fillId="0" borderId="5" xfId="0" applyFont="1" applyFill="1" applyBorder="1" applyAlignment="1">
      <alignment horizontal="center" vertical="center"/>
    </xf>
    <xf numFmtId="0" fontId="7" fillId="0" borderId="2" xfId="0" applyFont="1" applyFill="1" applyBorder="1" applyAlignment="1">
      <alignment horizontal="center" vertical="center"/>
    </xf>
    <xf numFmtId="0" fontId="6" fillId="0" borderId="2" xfId="0" applyFont="1" applyFill="1" applyBorder="1" applyAlignment="1">
      <alignment horizontal="center" vertical="center"/>
    </xf>
    <xf numFmtId="0" fontId="9" fillId="0" borderId="1" xfId="0" applyFont="1" applyFill="1" applyBorder="1" applyAlignment="1">
      <alignment horizontal="center" vertical="center"/>
    </xf>
    <xf numFmtId="0" fontId="10" fillId="0" borderId="0" xfId="0" applyFont="1" applyFill="1" applyBorder="1" applyAlignment="1">
      <alignment vertical="center"/>
    </xf>
    <xf numFmtId="0" fontId="11" fillId="4" borderId="1" xfId="0" applyFont="1" applyFill="1" applyBorder="1" applyAlignment="1">
      <alignment horizontal="center" vertical="center" wrapText="1"/>
    </xf>
    <xf numFmtId="0" fontId="12" fillId="0" borderId="2" xfId="0" applyFont="1" applyFill="1" applyBorder="1" applyAlignment="1">
      <alignment horizontal="center" vertical="center"/>
    </xf>
    <xf numFmtId="0" fontId="12" fillId="0" borderId="1" xfId="0" applyFont="1" applyFill="1" applyBorder="1" applyAlignment="1">
      <alignment horizontal="center" vertical="center"/>
    </xf>
    <xf numFmtId="0" fontId="12" fillId="0" borderId="1" xfId="0" applyFont="1" applyFill="1" applyBorder="1" applyAlignment="1">
      <alignment horizontal="center" vertical="center" wrapText="1"/>
    </xf>
    <xf numFmtId="14" fontId="12" fillId="0" borderId="1" xfId="0" applyNumberFormat="1" applyFont="1" applyFill="1" applyBorder="1" applyAlignment="1">
      <alignment horizontal="center" vertical="center"/>
    </xf>
    <xf numFmtId="14" fontId="12" fillId="0" borderId="1" xfId="0" applyNumberFormat="1" applyFont="1" applyFill="1" applyBorder="1" applyAlignment="1">
      <alignment horizontal="center" vertical="center" wrapText="1"/>
    </xf>
    <xf numFmtId="14" fontId="13" fillId="0" borderId="1" xfId="0" applyNumberFormat="1" applyFont="1" applyFill="1" applyBorder="1" applyAlignment="1">
      <alignment horizontal="center" vertical="center" wrapText="1"/>
    </xf>
    <xf numFmtId="0" fontId="14" fillId="0" borderId="1" xfId="0" applyFont="1" applyFill="1" applyBorder="1" applyAlignment="1">
      <alignment horizontal="center" vertical="center" wrapText="1"/>
    </xf>
    <xf numFmtId="14" fontId="13" fillId="0" borderId="1" xfId="0" applyNumberFormat="1" applyFont="1" applyFill="1" applyBorder="1" applyAlignment="1">
      <alignment horizontal="center" vertical="center"/>
    </xf>
    <xf numFmtId="0" fontId="14" fillId="0" borderId="1" xfId="0" applyFont="1" applyFill="1" applyBorder="1" applyAlignment="1">
      <alignment horizontal="center" vertical="center"/>
    </xf>
    <xf numFmtId="176" fontId="14" fillId="0" borderId="1" xfId="0" applyNumberFormat="1" applyFont="1" applyFill="1" applyBorder="1" applyAlignment="1">
      <alignment horizontal="center" vertical="center"/>
    </xf>
    <xf numFmtId="0" fontId="10" fillId="0" borderId="1" xfId="0" applyFont="1" applyFill="1" applyBorder="1" applyAlignment="1">
      <alignment vertical="center"/>
    </xf>
    <xf numFmtId="0" fontId="13" fillId="0" borderId="1" xfId="0" applyFont="1" applyFill="1" applyBorder="1" applyAlignment="1">
      <alignment horizontal="center" vertical="center" wrapText="1"/>
    </xf>
    <xf numFmtId="0" fontId="15" fillId="0" borderId="0" xfId="0" applyFont="1" applyAlignment="1">
      <alignment vertical="center"/>
    </xf>
    <xf numFmtId="0" fontId="16" fillId="2" borderId="1" xfId="0" applyFont="1" applyFill="1" applyBorder="1" applyAlignment="1">
      <alignment horizontal="center" vertical="center"/>
    </xf>
    <xf numFmtId="0" fontId="17" fillId="0" borderId="1" xfId="0" applyFont="1" applyBorder="1" applyAlignment="1">
      <alignment horizontal="center" vertical="center"/>
    </xf>
    <xf numFmtId="0" fontId="18" fillId="0" borderId="1" xfId="0" applyFont="1" applyBorder="1" applyAlignment="1">
      <alignment horizontal="center" vertical="center"/>
    </xf>
    <xf numFmtId="0" fontId="19" fillId="0" borderId="1" xfId="0" applyFont="1" applyBorder="1" applyAlignment="1">
      <alignment horizontal="center" vertical="center"/>
    </xf>
    <xf numFmtId="0" fontId="17" fillId="0" borderId="6" xfId="0" applyFont="1" applyBorder="1" applyAlignment="1">
      <alignment horizontal="center" vertical="center"/>
    </xf>
    <xf numFmtId="0" fontId="17" fillId="0" borderId="5" xfId="0" applyFont="1" applyBorder="1" applyAlignment="1">
      <alignment horizontal="center" vertical="center"/>
    </xf>
    <xf numFmtId="0" fontId="17" fillId="0" borderId="2" xfId="0" applyFont="1" applyBorder="1" applyAlignment="1">
      <alignment horizontal="center" vertical="center"/>
    </xf>
    <xf numFmtId="0" fontId="17" fillId="0" borderId="7" xfId="0" applyFont="1" applyBorder="1" applyAlignment="1">
      <alignment horizontal="right" vertical="center"/>
    </xf>
    <xf numFmtId="0" fontId="17" fillId="0" borderId="0" xfId="0" applyFont="1" applyAlignment="1">
      <alignment horizontal="right" vertical="center"/>
    </xf>
    <xf numFmtId="0" fontId="17" fillId="0" borderId="8" xfId="0" applyFont="1" applyBorder="1" applyAlignment="1">
      <alignment horizontal="right" vertical="center"/>
    </xf>
    <xf numFmtId="0" fontId="17" fillId="0" borderId="9" xfId="0" applyFont="1" applyBorder="1" applyAlignment="1">
      <alignment horizontal="right" vertical="center"/>
    </xf>
    <xf numFmtId="0" fontId="17" fillId="0" borderId="0" xfId="0" applyFont="1" applyBorder="1" applyAlignment="1">
      <alignment horizontal="right" vertical="center"/>
    </xf>
    <xf numFmtId="0" fontId="17" fillId="0" borderId="10" xfId="0" applyFont="1" applyBorder="1" applyAlignment="1">
      <alignment horizontal="right" vertical="center"/>
    </xf>
    <xf numFmtId="0" fontId="15" fillId="0" borderId="11" xfId="0" applyFont="1" applyBorder="1" applyAlignment="1">
      <alignment vertical="center"/>
    </xf>
    <xf numFmtId="0" fontId="15" fillId="0" borderId="12" xfId="0" applyFont="1" applyBorder="1" applyAlignment="1">
      <alignment vertical="center"/>
    </xf>
    <xf numFmtId="0" fontId="0" fillId="0" borderId="0" xfId="0" applyAlignment="1">
      <alignment vertical="center" wrapText="1"/>
    </xf>
    <xf numFmtId="0" fontId="15" fillId="0" borderId="0" xfId="0" applyFont="1" applyAlignment="1">
      <alignment horizontal="center" vertical="center"/>
    </xf>
    <xf numFmtId="0" fontId="16" fillId="2"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1" xfId="0" applyFont="1" applyBorder="1" applyAlignment="1">
      <alignment horizontal="right" vertical="center" wrapText="1"/>
    </xf>
    <xf numFmtId="0" fontId="17" fillId="0" borderId="1" xfId="0" applyFont="1" applyBorder="1" applyAlignment="1">
      <alignment horizontal="left" vertical="center" wrapText="1"/>
    </xf>
    <xf numFmtId="0" fontId="6" fillId="0" borderId="1" xfId="0" applyFont="1" applyBorder="1" applyAlignment="1">
      <alignment horizontal="left" vertical="center" wrapText="1"/>
    </xf>
    <xf numFmtId="0" fontId="17" fillId="0" borderId="1" xfId="0" applyFont="1" applyFill="1" applyBorder="1" applyAlignment="1">
      <alignment horizontal="center" vertical="center"/>
    </xf>
    <xf numFmtId="0" fontId="17" fillId="0" borderId="1" xfId="0" applyFont="1" applyFill="1" applyBorder="1" applyAlignment="1">
      <alignment horizontal="center" vertical="center" wrapText="1"/>
    </xf>
    <xf numFmtId="0" fontId="19" fillId="0" borderId="1" xfId="0" applyFont="1" applyFill="1" applyBorder="1" applyAlignment="1">
      <alignment horizontal="center" vertical="center"/>
    </xf>
    <xf numFmtId="0" fontId="18" fillId="0" borderId="1" xfId="0" applyFont="1" applyFill="1" applyBorder="1" applyAlignment="1">
      <alignment horizontal="center" vertical="center"/>
    </xf>
    <xf numFmtId="0" fontId="17" fillId="0" borderId="6" xfId="0" applyFont="1" applyFill="1" applyBorder="1" applyAlignment="1">
      <alignment horizontal="center" vertical="center"/>
    </xf>
    <xf numFmtId="0" fontId="17" fillId="0" borderId="2" xfId="0" applyFont="1" applyFill="1" applyBorder="1" applyAlignment="1">
      <alignment horizontal="center" vertical="center"/>
    </xf>
    <xf numFmtId="0" fontId="17" fillId="0" borderId="1" xfId="0" applyFont="1" applyFill="1" applyBorder="1" applyAlignment="1">
      <alignment horizontal="right" vertical="center"/>
    </xf>
    <xf numFmtId="0" fontId="17" fillId="0" borderId="6" xfId="0" applyFont="1" applyBorder="1" applyAlignment="1">
      <alignment horizontal="right" vertical="center"/>
    </xf>
    <xf numFmtId="0" fontId="17" fillId="0" borderId="2" xfId="0" applyFont="1" applyBorder="1" applyAlignment="1">
      <alignment horizontal="right" vertical="center"/>
    </xf>
    <xf numFmtId="0" fontId="17" fillId="0" borderId="6" xfId="0" applyFont="1" applyBorder="1" applyAlignment="1">
      <alignment horizontal="right" vertical="center" wrapText="1"/>
    </xf>
    <xf numFmtId="0" fontId="17" fillId="0" borderId="2" xfId="0" applyFont="1" applyBorder="1" applyAlignment="1">
      <alignment horizontal="right" vertical="center" wrapText="1"/>
    </xf>
    <xf numFmtId="0" fontId="17" fillId="0" borderId="13" xfId="0" applyFont="1" applyBorder="1" applyAlignment="1">
      <alignment horizontal="right" vertical="center" wrapText="1"/>
    </xf>
    <xf numFmtId="0" fontId="17" fillId="0" borderId="8" xfId="0" applyFont="1" applyBorder="1" applyAlignment="1">
      <alignment horizontal="right" vertical="center" wrapText="1"/>
    </xf>
    <xf numFmtId="0" fontId="17" fillId="0" borderId="10" xfId="0" applyFont="1" applyBorder="1" applyAlignment="1">
      <alignment horizontal="right" vertical="center" wrapText="1"/>
    </xf>
    <xf numFmtId="0" fontId="17" fillId="0" borderId="1" xfId="0" applyFont="1" applyBorder="1" applyAlignment="1">
      <alignment horizontal="right" vertical="center"/>
    </xf>
    <xf numFmtId="0" fontId="17" fillId="0" borderId="11" xfId="0" applyFont="1" applyBorder="1" applyAlignment="1">
      <alignment horizontal="right" vertical="center"/>
    </xf>
    <xf numFmtId="0" fontId="17" fillId="0" borderId="14" xfId="0" applyFont="1" applyBorder="1" applyAlignment="1">
      <alignment horizontal="right" vertical="center"/>
    </xf>
    <xf numFmtId="0" fontId="17" fillId="0" borderId="13" xfId="0" applyFont="1" applyBorder="1" applyAlignment="1">
      <alignment horizontal="right" vertical="center"/>
    </xf>
    <xf numFmtId="0" fontId="0" fillId="0" borderId="0" xfId="0" applyAlignment="1">
      <alignment vertical="center"/>
    </xf>
    <xf numFmtId="0" fontId="15" fillId="0" borderId="5" xfId="0" applyFont="1" applyBorder="1" applyAlignment="1">
      <alignment vertical="center"/>
    </xf>
    <xf numFmtId="0" fontId="15" fillId="0" borderId="2" xfId="0" applyFont="1" applyBorder="1" applyAlignment="1">
      <alignment vertical="center"/>
    </xf>
    <xf numFmtId="0" fontId="17" fillId="0" borderId="7" xfId="0" applyFont="1" applyBorder="1" applyAlignment="1">
      <alignment horizontal="center" vertical="center"/>
    </xf>
    <xf numFmtId="0" fontId="16" fillId="2" borderId="1" xfId="0" applyFont="1" applyFill="1" applyBorder="1" applyAlignment="1">
      <alignment horizontal="center" vertical="top"/>
    </xf>
    <xf numFmtId="0" fontId="17" fillId="0" borderId="1" xfId="0" applyFont="1" applyBorder="1" applyAlignment="1">
      <alignment horizontal="center"/>
    </xf>
    <xf numFmtId="0" fontId="17" fillId="0" borderId="1" xfId="0" applyFont="1" applyBorder="1" applyAlignment="1">
      <alignment horizontal="center" vertical="top"/>
    </xf>
    <xf numFmtId="0" fontId="17" fillId="0" borderId="1" xfId="0" applyFont="1" applyBorder="1" applyAlignment="1">
      <alignment horizontal="left" vertical="center"/>
    </xf>
    <xf numFmtId="0" fontId="17" fillId="0" borderId="9" xfId="0" applyFont="1" applyBorder="1" applyAlignment="1">
      <alignment horizontal="center" vertical="center" wrapText="1"/>
    </xf>
    <xf numFmtId="0" fontId="6" fillId="0" borderId="4" xfId="0" applyFont="1" applyBorder="1" applyAlignment="1">
      <alignment horizontal="center" vertical="center" wrapText="1"/>
    </xf>
    <xf numFmtId="0" fontId="17" fillId="0" borderId="0" xfId="0" applyFont="1" applyBorder="1" applyAlignment="1">
      <alignment horizontal="center" vertical="center" wrapText="1"/>
    </xf>
    <xf numFmtId="0" fontId="17" fillId="0" borderId="10" xfId="0" applyFont="1" applyBorder="1" applyAlignment="1">
      <alignment horizontal="center" vertical="center"/>
    </xf>
    <xf numFmtId="0" fontId="19" fillId="0" borderId="1" xfId="0" applyFont="1" applyFill="1" applyBorder="1" applyAlignment="1">
      <alignment horizontal="center" vertical="center" wrapText="1"/>
    </xf>
    <xf numFmtId="0" fontId="17" fillId="0" borderId="6" xfId="0" applyFont="1" applyFill="1" applyBorder="1" applyAlignment="1">
      <alignment horizontal="center" vertical="center" wrapText="1"/>
    </xf>
    <xf numFmtId="0" fontId="17" fillId="0" borderId="5" xfId="0" applyFont="1" applyFill="1" applyBorder="1" applyAlignment="1">
      <alignment horizontal="center" vertical="center" wrapText="1"/>
    </xf>
    <xf numFmtId="0" fontId="17" fillId="0" borderId="2" xfId="0" applyFont="1" applyFill="1" applyBorder="1" applyAlignment="1">
      <alignment horizontal="center" vertical="center" wrapText="1"/>
    </xf>
    <xf numFmtId="0" fontId="17" fillId="0" borderId="1" xfId="0" applyFont="1" applyFill="1" applyBorder="1" applyAlignment="1">
      <alignment horizontal="right" vertical="center" wrapText="1"/>
    </xf>
    <xf numFmtId="0" fontId="10" fillId="0" borderId="0" xfId="0" applyFont="1" applyFill="1" applyBorder="1" applyAlignment="1">
      <alignment vertical="center" wrapText="1"/>
    </xf>
    <xf numFmtId="0" fontId="11" fillId="4" borderId="7" xfId="0" applyFont="1" applyFill="1" applyBorder="1" applyAlignment="1">
      <alignment horizontal="center" vertical="center" wrapText="1"/>
    </xf>
    <xf numFmtId="0" fontId="11" fillId="4" borderId="0" xfId="0" applyFont="1" applyFill="1" applyAlignment="1">
      <alignment horizontal="center" vertical="center" wrapText="1"/>
    </xf>
    <xf numFmtId="0" fontId="13" fillId="0" borderId="1" xfId="0" applyFont="1" applyFill="1" applyBorder="1" applyAlignment="1">
      <alignment horizontal="center" vertical="center"/>
    </xf>
    <xf numFmtId="0" fontId="20" fillId="0" borderId="0" xfId="0" applyFont="1" applyFill="1" applyBorder="1" applyAlignment="1">
      <alignment horizontal="center" vertical="center"/>
    </xf>
    <xf numFmtId="0" fontId="13" fillId="0" borderId="0" xfId="0" applyFont="1" applyFill="1" applyBorder="1" applyAlignment="1">
      <alignment horizontal="center" vertical="center"/>
    </xf>
    <xf numFmtId="0" fontId="21" fillId="4" borderId="1" xfId="0" applyFont="1" applyFill="1" applyBorder="1" applyAlignment="1">
      <alignment horizontal="center" vertical="center"/>
    </xf>
    <xf numFmtId="0" fontId="22" fillId="4" borderId="1" xfId="0" applyFont="1" applyFill="1" applyBorder="1" applyAlignment="1">
      <alignment horizontal="center" vertical="center"/>
    </xf>
    <xf numFmtId="0" fontId="23" fillId="5" borderId="1" xfId="0" applyFont="1" applyFill="1" applyBorder="1" applyAlignment="1">
      <alignment horizontal="center" vertical="center"/>
    </xf>
    <xf numFmtId="0" fontId="13" fillId="6" borderId="1" xfId="0" applyFont="1" applyFill="1" applyBorder="1" applyAlignment="1">
      <alignment horizontal="center" vertical="center"/>
    </xf>
    <xf numFmtId="14" fontId="13" fillId="6" borderId="1" xfId="0" applyNumberFormat="1" applyFont="1" applyFill="1" applyBorder="1" applyAlignment="1">
      <alignment horizontal="center" vertical="center"/>
    </xf>
    <xf numFmtId="0" fontId="13" fillId="7" borderId="1" xfId="0" applyFont="1" applyFill="1" applyBorder="1" applyAlignment="1">
      <alignment horizontal="center" vertical="center"/>
    </xf>
    <xf numFmtId="14" fontId="13" fillId="7" borderId="1" xfId="0" applyNumberFormat="1" applyFont="1" applyFill="1" applyBorder="1" applyAlignment="1">
      <alignment horizontal="center" vertical="center"/>
    </xf>
    <xf numFmtId="14" fontId="14" fillId="7" borderId="1" xfId="0" applyNumberFormat="1" applyFont="1" applyFill="1" applyBorder="1" applyAlignment="1">
      <alignment horizontal="center" vertical="center"/>
    </xf>
    <xf numFmtId="0" fontId="13" fillId="8" borderId="0" xfId="0" applyFont="1" applyFill="1" applyBorder="1" applyAlignment="1">
      <alignment horizontal="center" vertical="center" wrapText="1"/>
    </xf>
    <xf numFmtId="0" fontId="13" fillId="5" borderId="0" xfId="0" applyFont="1" applyFill="1" applyBorder="1" applyAlignment="1">
      <alignment horizontal="center" vertical="center"/>
    </xf>
    <xf numFmtId="0" fontId="13" fillId="8" borderId="0" xfId="0" applyFont="1" applyFill="1" applyBorder="1" applyAlignment="1">
      <alignment horizontal="center" vertical="center"/>
    </xf>
    <xf numFmtId="0" fontId="13" fillId="9" borderId="0" xfId="0" applyFont="1" applyFill="1" applyBorder="1" applyAlignment="1">
      <alignment horizontal="center" vertical="center"/>
    </xf>
    <xf numFmtId="0" fontId="24" fillId="8" borderId="0" xfId="0" applyFont="1" applyFill="1" applyBorder="1" applyAlignment="1">
      <alignment horizontal="center" vertical="center"/>
    </xf>
    <xf numFmtId="0" fontId="13" fillId="10" borderId="0" xfId="0" applyFont="1" applyFill="1" applyBorder="1" applyAlignment="1">
      <alignment horizontal="center" vertical="center"/>
    </xf>
    <xf numFmtId="0" fontId="13" fillId="11" borderId="0" xfId="0" applyFont="1" applyFill="1" applyBorder="1" applyAlignment="1">
      <alignment horizontal="center" vertical="center"/>
    </xf>
    <xf numFmtId="0" fontId="13" fillId="0" borderId="8" xfId="0" applyFont="1" applyFill="1" applyBorder="1" applyAlignment="1">
      <alignment horizontal="center" vertical="center"/>
    </xf>
    <xf numFmtId="0" fontId="13" fillId="8" borderId="8" xfId="0" applyFont="1" applyFill="1" applyBorder="1" applyAlignment="1">
      <alignment horizontal="center" vertical="center"/>
    </xf>
    <xf numFmtId="0" fontId="13" fillId="12" borderId="8" xfId="0" applyFont="1" applyFill="1" applyBorder="1" applyAlignment="1">
      <alignment horizontal="center" vertical="center"/>
    </xf>
    <xf numFmtId="0" fontId="13" fillId="2" borderId="8" xfId="0" applyFont="1" applyFill="1" applyBorder="1" applyAlignment="1">
      <alignment horizontal="center" vertical="center"/>
    </xf>
    <xf numFmtId="0" fontId="25" fillId="0" borderId="1" xfId="0" applyFont="1" applyFill="1" applyBorder="1" applyAlignment="1">
      <alignment horizontal="center" vertical="center"/>
    </xf>
    <xf numFmtId="0" fontId="25" fillId="0" borderId="1" xfId="0" applyFont="1" applyFill="1" applyBorder="1" applyAlignment="1">
      <alignment horizontal="center" vertical="center" wrapText="1"/>
    </xf>
    <xf numFmtId="58" fontId="25" fillId="0" borderId="1" xfId="0" applyNumberFormat="1" applyFont="1" applyFill="1" applyBorder="1" applyAlignment="1">
      <alignment horizontal="center" vertical="center"/>
    </xf>
    <xf numFmtId="0" fontId="26" fillId="0" borderId="1" xfId="0" applyFont="1" applyFill="1" applyBorder="1" applyAlignment="1">
      <alignment horizontal="center" vertical="center"/>
    </xf>
    <xf numFmtId="0" fontId="27" fillId="0" borderId="1" xfId="0" applyFont="1" applyFill="1" applyBorder="1" applyAlignment="1">
      <alignment horizontal="center" vertical="center"/>
    </xf>
    <xf numFmtId="0" fontId="28" fillId="0" borderId="1" xfId="0" applyFont="1" applyFill="1" applyBorder="1" applyAlignment="1">
      <alignment horizontal="center" vertical="center"/>
    </xf>
    <xf numFmtId="0" fontId="29" fillId="0" borderId="1" xfId="0" applyFont="1" applyFill="1" applyBorder="1" applyAlignment="1">
      <alignment horizontal="center" vertical="center"/>
    </xf>
    <xf numFmtId="0" fontId="28" fillId="9" borderId="1" xfId="0" applyFont="1" applyFill="1" applyBorder="1" applyAlignment="1">
      <alignment horizontal="center" vertical="center"/>
    </xf>
    <xf numFmtId="0" fontId="29" fillId="7" borderId="1" xfId="0" applyFont="1" applyFill="1" applyBorder="1" applyAlignment="1">
      <alignment horizontal="center" vertical="center"/>
    </xf>
    <xf numFmtId="0" fontId="13" fillId="8" borderId="9" xfId="0" applyFont="1" applyFill="1" applyBorder="1" applyAlignment="1">
      <alignment horizontal="center" vertical="center" wrapText="1"/>
    </xf>
    <xf numFmtId="0" fontId="30" fillId="0" borderId="1" xfId="0" applyFont="1" applyFill="1" applyBorder="1" applyAlignment="1">
      <alignment horizontal="center" vertical="center" wrapText="1"/>
    </xf>
    <xf numFmtId="0" fontId="13" fillId="8" borderId="9" xfId="0" applyFont="1" applyFill="1" applyBorder="1" applyAlignment="1">
      <alignment horizontal="center" vertical="center"/>
    </xf>
    <xf numFmtId="0" fontId="13" fillId="8" borderId="10" xfId="0" applyFont="1" applyFill="1" applyBorder="1" applyAlignment="1">
      <alignment horizontal="center" vertical="center"/>
    </xf>
    <xf numFmtId="176" fontId="14" fillId="13" borderId="1" xfId="0" applyNumberFormat="1" applyFont="1" applyFill="1" applyBorder="1" applyAlignment="1">
      <alignment horizontal="center" vertical="center"/>
    </xf>
    <xf numFmtId="0" fontId="13" fillId="8" borderId="0" xfId="0" applyFont="1" applyFill="1" applyAlignment="1">
      <alignment vertical="center"/>
    </xf>
    <xf numFmtId="0" fontId="26" fillId="0" borderId="1" xfId="0" applyFont="1" applyFill="1" applyBorder="1" applyAlignment="1">
      <alignment horizontal="center" vertical="center" wrapText="1"/>
    </xf>
    <xf numFmtId="0" fontId="26" fillId="9" borderId="1" xfId="0" applyFont="1" applyFill="1" applyBorder="1" applyAlignment="1">
      <alignment horizontal="center" vertical="center"/>
    </xf>
    <xf numFmtId="0" fontId="13" fillId="8" borderId="9" xfId="0" applyFont="1" applyFill="1" applyBorder="1" applyAlignment="1">
      <alignment vertical="center"/>
    </xf>
    <xf numFmtId="0" fontId="0" fillId="0" borderId="0" xfId="0" applyFill="1">
      <alignment vertical="center"/>
    </xf>
    <xf numFmtId="0" fontId="0" fillId="0" borderId="0" xfId="0" applyFont="1">
      <alignment vertical="center"/>
    </xf>
    <xf numFmtId="0" fontId="13" fillId="0" borderId="0"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13" fillId="0" borderId="1" xfId="0" applyNumberFormat="1" applyFont="1" applyFill="1" applyBorder="1" applyAlignment="1">
      <alignment horizontal="center" vertical="center"/>
    </xf>
    <xf numFmtId="0" fontId="13" fillId="13" borderId="1" xfId="0" applyFont="1" applyFill="1" applyBorder="1" applyAlignment="1">
      <alignment horizontal="center" vertical="center"/>
    </xf>
    <xf numFmtId="14" fontId="13" fillId="13" borderId="1" xfId="0" applyNumberFormat="1" applyFont="1" applyFill="1" applyBorder="1" applyAlignment="1">
      <alignment horizontal="center" vertical="center"/>
    </xf>
    <xf numFmtId="0" fontId="13" fillId="13" borderId="1" xfId="0" applyNumberFormat="1" applyFont="1" applyFill="1" applyBorder="1" applyAlignment="1">
      <alignment horizontal="center" vertical="center"/>
    </xf>
    <xf numFmtId="0" fontId="29" fillId="0" borderId="1" xfId="0" applyNumberFormat="1" applyFont="1" applyFill="1" applyBorder="1" applyAlignment="1">
      <alignment horizontal="center" vertical="center"/>
    </xf>
    <xf numFmtId="14" fontId="14" fillId="13" borderId="1" xfId="0" applyNumberFormat="1" applyFont="1" applyFill="1" applyBorder="1" applyAlignment="1">
      <alignment horizontal="center" vertical="center"/>
    </xf>
    <xf numFmtId="0" fontId="14" fillId="13" borderId="1" xfId="0" applyFont="1" applyFill="1" applyBorder="1" applyAlignment="1">
      <alignment horizontal="center" vertical="center"/>
    </xf>
    <xf numFmtId="0" fontId="26" fillId="2" borderId="1" xfId="0" applyFont="1" applyFill="1" applyBorder="1" applyAlignment="1">
      <alignment horizontal="center" vertical="center"/>
    </xf>
    <xf numFmtId="0" fontId="31" fillId="0" borderId="1" xfId="0" applyFont="1" applyFill="1" applyBorder="1" applyAlignment="1">
      <alignment horizontal="center" vertical="center" wrapText="1"/>
    </xf>
    <xf numFmtId="0" fontId="32" fillId="0" borderId="1" xfId="0" applyNumberFormat="1" applyFont="1" applyFill="1" applyBorder="1" applyAlignment="1" applyProtection="1">
      <alignment horizontal="center" vertical="center" wrapText="1"/>
      <protection locked="0"/>
    </xf>
    <xf numFmtId="0" fontId="33" fillId="0" borderId="4" xfId="0" applyFont="1" applyFill="1" applyBorder="1" applyAlignment="1">
      <alignment horizontal="center" vertical="center"/>
    </xf>
    <xf numFmtId="0" fontId="34" fillId="0" borderId="1" xfId="0" applyFont="1" applyFill="1" applyBorder="1" applyAlignment="1">
      <alignment horizontal="center" vertical="center"/>
    </xf>
    <xf numFmtId="0" fontId="13" fillId="0" borderId="4" xfId="0" applyFont="1" applyFill="1" applyBorder="1" applyAlignment="1">
      <alignment horizontal="center" vertical="center"/>
    </xf>
    <xf numFmtId="0" fontId="28" fillId="0" borderId="4" xfId="0" applyFont="1" applyFill="1" applyBorder="1" applyAlignment="1">
      <alignment horizontal="center" vertical="center"/>
    </xf>
    <xf numFmtId="0" fontId="35" fillId="0" borderId="1" xfId="0" applyFont="1" applyFill="1" applyBorder="1" applyAlignment="1">
      <alignment horizontal="center" vertical="center"/>
    </xf>
    <xf numFmtId="0" fontId="36" fillId="0" borderId="1" xfId="0" applyFont="1" applyFill="1" applyBorder="1" applyAlignment="1">
      <alignment horizontal="center" vertical="center"/>
    </xf>
    <xf numFmtId="0" fontId="14" fillId="7" borderId="1" xfId="0" applyFont="1" applyFill="1" applyBorder="1" applyAlignment="1">
      <alignment horizontal="center" vertical="center"/>
    </xf>
    <xf numFmtId="14" fontId="14" fillId="0" borderId="1" xfId="0" applyNumberFormat="1" applyFont="1" applyFill="1" applyBorder="1" applyAlignment="1">
      <alignment horizontal="center" vertical="center"/>
    </xf>
    <xf numFmtId="0" fontId="12" fillId="13" borderId="1" xfId="0" applyFont="1" applyFill="1" applyBorder="1" applyAlignment="1">
      <alignment horizontal="center" vertical="center"/>
    </xf>
    <xf numFmtId="0" fontId="26" fillId="11" borderId="1" xfId="0" applyFont="1" applyFill="1" applyBorder="1" applyAlignment="1">
      <alignment horizontal="center" vertical="center"/>
    </xf>
    <xf numFmtId="0" fontId="28" fillId="11" borderId="1" xfId="0" applyFont="1" applyFill="1" applyBorder="1" applyAlignment="1">
      <alignment horizontal="center" vertical="center"/>
    </xf>
    <xf numFmtId="0" fontId="34" fillId="0" borderId="1" xfId="0" applyFont="1" applyFill="1" applyBorder="1" applyAlignment="1">
      <alignment horizontal="center" vertical="center" wrapText="1"/>
    </xf>
    <xf numFmtId="0" fontId="37" fillId="0" borderId="1" xfId="0" applyFont="1" applyFill="1" applyBorder="1" applyAlignment="1">
      <alignment horizontal="center" vertical="center"/>
    </xf>
    <xf numFmtId="0" fontId="27" fillId="9" borderId="1" xfId="0" applyFont="1" applyFill="1" applyBorder="1" applyAlignment="1">
      <alignment horizontal="center" vertical="center"/>
    </xf>
    <xf numFmtId="0" fontId="38" fillId="0" borderId="1" xfId="0" applyFont="1" applyFill="1" applyBorder="1" applyAlignment="1">
      <alignment horizontal="center" vertical="center"/>
    </xf>
    <xf numFmtId="0" fontId="29" fillId="13" borderId="1" xfId="0" applyFont="1" applyFill="1" applyBorder="1" applyAlignment="1">
      <alignment horizontal="center" vertical="center"/>
    </xf>
    <xf numFmtId="0" fontId="31" fillId="0" borderId="1" xfId="0" applyFont="1" applyFill="1" applyBorder="1" applyAlignment="1">
      <alignment horizontal="center" vertical="center"/>
    </xf>
    <xf numFmtId="0" fontId="28" fillId="0" borderId="0" xfId="0" applyFont="1" applyFill="1" applyBorder="1" applyAlignment="1">
      <alignment horizontal="center" vertical="center"/>
    </xf>
    <xf numFmtId="0" fontId="26" fillId="0" borderId="4" xfId="0" applyFont="1" applyFill="1" applyBorder="1" applyAlignment="1">
      <alignment horizontal="center" vertical="center"/>
    </xf>
    <xf numFmtId="0" fontId="31" fillId="0" borderId="14" xfId="0" applyFont="1" applyFill="1" applyBorder="1" applyAlignment="1">
      <alignment horizontal="center" vertical="center"/>
    </xf>
    <xf numFmtId="0" fontId="31" fillId="0" borderId="9" xfId="0" applyFont="1" applyFill="1" applyBorder="1" applyAlignment="1">
      <alignment horizontal="center" vertical="center"/>
    </xf>
    <xf numFmtId="0" fontId="31" fillId="0" borderId="10" xfId="0" applyFont="1" applyFill="1" applyBorder="1" applyAlignment="1">
      <alignment horizontal="center"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2012" xfId="49"/>
    <cellStyle name="常规 2" xfId="50"/>
    <cellStyle name="常规 3" xfId="51"/>
  </cellStyle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10.png"/><Relationship Id="rId8" Type="http://schemas.openxmlformats.org/officeDocument/2006/relationships/image" Target="media/image9.png"/><Relationship Id="rId7" Type="http://schemas.openxmlformats.org/officeDocument/2006/relationships/image" Target="media/image8.png"/><Relationship Id="rId69" Type="http://schemas.openxmlformats.org/officeDocument/2006/relationships/image" Target="media/image70.jpeg"/><Relationship Id="rId68" Type="http://schemas.openxmlformats.org/officeDocument/2006/relationships/image" Target="media/image69.jpeg"/><Relationship Id="rId67" Type="http://schemas.openxmlformats.org/officeDocument/2006/relationships/image" Target="media/image68.jpeg"/><Relationship Id="rId66" Type="http://schemas.openxmlformats.org/officeDocument/2006/relationships/image" Target="media/image67.jpeg"/><Relationship Id="rId65" Type="http://schemas.openxmlformats.org/officeDocument/2006/relationships/image" Target="media/image66.jpeg"/><Relationship Id="rId64" Type="http://schemas.openxmlformats.org/officeDocument/2006/relationships/image" Target="media/image65.jpeg"/><Relationship Id="rId63" Type="http://schemas.openxmlformats.org/officeDocument/2006/relationships/image" Target="media/image64.jpeg"/><Relationship Id="rId62" Type="http://schemas.openxmlformats.org/officeDocument/2006/relationships/image" Target="media/image63.jpeg"/><Relationship Id="rId61" Type="http://schemas.openxmlformats.org/officeDocument/2006/relationships/image" Target="media/image62.jpeg"/><Relationship Id="rId60" Type="http://schemas.openxmlformats.org/officeDocument/2006/relationships/image" Target="media/image61.jpeg"/><Relationship Id="rId6" Type="http://schemas.openxmlformats.org/officeDocument/2006/relationships/image" Target="media/image7.png"/><Relationship Id="rId59" Type="http://schemas.openxmlformats.org/officeDocument/2006/relationships/image" Target="media/image60.jpeg"/><Relationship Id="rId58" Type="http://schemas.openxmlformats.org/officeDocument/2006/relationships/image" Target="media/image59.jpeg"/><Relationship Id="rId57" Type="http://schemas.openxmlformats.org/officeDocument/2006/relationships/image" Target="media/image58.jpeg"/><Relationship Id="rId56" Type="http://schemas.openxmlformats.org/officeDocument/2006/relationships/image" Target="media/image57.jpeg"/><Relationship Id="rId55" Type="http://schemas.openxmlformats.org/officeDocument/2006/relationships/image" Target="media/image56.jpeg"/><Relationship Id="rId54" Type="http://schemas.openxmlformats.org/officeDocument/2006/relationships/image" Target="media/image55.jpeg"/><Relationship Id="rId53" Type="http://schemas.openxmlformats.org/officeDocument/2006/relationships/image" Target="media/image54.jpeg"/><Relationship Id="rId52" Type="http://schemas.openxmlformats.org/officeDocument/2006/relationships/image" Target="media/image53.jpeg"/><Relationship Id="rId51" Type="http://schemas.openxmlformats.org/officeDocument/2006/relationships/image" Target="media/image52.jpeg"/><Relationship Id="rId50" Type="http://schemas.openxmlformats.org/officeDocument/2006/relationships/image" Target="media/image51.jpeg"/><Relationship Id="rId5" Type="http://schemas.openxmlformats.org/officeDocument/2006/relationships/image" Target="media/image6.png"/><Relationship Id="rId49" Type="http://schemas.openxmlformats.org/officeDocument/2006/relationships/image" Target="media/image50.jpeg"/><Relationship Id="rId48" Type="http://schemas.openxmlformats.org/officeDocument/2006/relationships/image" Target="media/image49.jpeg"/><Relationship Id="rId47" Type="http://schemas.openxmlformats.org/officeDocument/2006/relationships/image" Target="media/image48.jpeg"/><Relationship Id="rId46" Type="http://schemas.openxmlformats.org/officeDocument/2006/relationships/image" Target="media/image47.jpeg"/><Relationship Id="rId45" Type="http://schemas.openxmlformats.org/officeDocument/2006/relationships/image" Target="media/image46.jpeg"/><Relationship Id="rId44" Type="http://schemas.openxmlformats.org/officeDocument/2006/relationships/image" Target="media/image45.jpeg"/><Relationship Id="rId43" Type="http://schemas.openxmlformats.org/officeDocument/2006/relationships/image" Target="media/image44.jpeg"/><Relationship Id="rId42" Type="http://schemas.openxmlformats.org/officeDocument/2006/relationships/image" Target="media/image43.jpeg"/><Relationship Id="rId41" Type="http://schemas.openxmlformats.org/officeDocument/2006/relationships/image" Target="media/image42.jpeg"/><Relationship Id="rId40" Type="http://schemas.openxmlformats.org/officeDocument/2006/relationships/image" Target="media/image41.jpeg"/><Relationship Id="rId4" Type="http://schemas.openxmlformats.org/officeDocument/2006/relationships/image" Target="media/image5.png"/><Relationship Id="rId39" Type="http://schemas.openxmlformats.org/officeDocument/2006/relationships/image" Target="media/image40.jpeg"/><Relationship Id="rId38" Type="http://schemas.openxmlformats.org/officeDocument/2006/relationships/image" Target="media/image39.jpeg"/><Relationship Id="rId37" Type="http://schemas.openxmlformats.org/officeDocument/2006/relationships/image" Target="media/image38.jpeg"/><Relationship Id="rId36" Type="http://schemas.openxmlformats.org/officeDocument/2006/relationships/image" Target="media/image37.jpeg"/><Relationship Id="rId35" Type="http://schemas.openxmlformats.org/officeDocument/2006/relationships/image" Target="media/image36.jpeg"/><Relationship Id="rId34" Type="http://schemas.openxmlformats.org/officeDocument/2006/relationships/image" Target="media/image35.jpeg"/><Relationship Id="rId33" Type="http://schemas.openxmlformats.org/officeDocument/2006/relationships/image" Target="media/image34.jpeg"/><Relationship Id="rId32" Type="http://schemas.openxmlformats.org/officeDocument/2006/relationships/image" Target="media/image33.jpeg"/><Relationship Id="rId31" Type="http://schemas.openxmlformats.org/officeDocument/2006/relationships/image" Target="media/image32.png"/><Relationship Id="rId30" Type="http://schemas.openxmlformats.org/officeDocument/2006/relationships/image" Target="media/image31.png"/><Relationship Id="rId3" Type="http://schemas.openxmlformats.org/officeDocument/2006/relationships/image" Target="media/image4.png"/><Relationship Id="rId29" Type="http://schemas.openxmlformats.org/officeDocument/2006/relationships/image" Target="media/image30.png"/><Relationship Id="rId28" Type="http://schemas.openxmlformats.org/officeDocument/2006/relationships/image" Target="media/image29.png"/><Relationship Id="rId27" Type="http://schemas.openxmlformats.org/officeDocument/2006/relationships/image" Target="media/image28.png"/><Relationship Id="rId26" Type="http://schemas.openxmlformats.org/officeDocument/2006/relationships/image" Target="media/image27.png"/><Relationship Id="rId25" Type="http://schemas.openxmlformats.org/officeDocument/2006/relationships/image" Target="media/image26.png"/><Relationship Id="rId24" Type="http://schemas.openxmlformats.org/officeDocument/2006/relationships/image" Target="media/image25.png"/><Relationship Id="rId23" Type="http://schemas.openxmlformats.org/officeDocument/2006/relationships/image" Target="media/image24.png"/><Relationship Id="rId22" Type="http://schemas.openxmlformats.org/officeDocument/2006/relationships/image" Target="media/image23.png"/><Relationship Id="rId21" Type="http://schemas.openxmlformats.org/officeDocument/2006/relationships/image" Target="media/image22.png"/><Relationship Id="rId20" Type="http://schemas.openxmlformats.org/officeDocument/2006/relationships/image" Target="media/image21.png"/><Relationship Id="rId2" Type="http://schemas.openxmlformats.org/officeDocument/2006/relationships/image" Target="media/image3.png"/><Relationship Id="rId19" Type="http://schemas.openxmlformats.org/officeDocument/2006/relationships/image" Target="media/image20.png"/><Relationship Id="rId18" Type="http://schemas.openxmlformats.org/officeDocument/2006/relationships/image" Target="media/image19.png"/><Relationship Id="rId17" Type="http://schemas.openxmlformats.org/officeDocument/2006/relationships/image" Target="media/image18.png"/><Relationship Id="rId16" Type="http://schemas.openxmlformats.org/officeDocument/2006/relationships/image" Target="media/image17.png"/><Relationship Id="rId15" Type="http://schemas.openxmlformats.org/officeDocument/2006/relationships/image" Target="media/image16.png"/><Relationship Id="rId14" Type="http://schemas.openxmlformats.org/officeDocument/2006/relationships/image" Target="media/image15.png"/><Relationship Id="rId13" Type="http://schemas.openxmlformats.org/officeDocument/2006/relationships/image" Target="media/image14.png"/><Relationship Id="rId12" Type="http://schemas.openxmlformats.org/officeDocument/2006/relationships/image" Target="media/image13.png"/><Relationship Id="rId11" Type="http://schemas.openxmlformats.org/officeDocument/2006/relationships/image" Target="media/image12.png"/><Relationship Id="rId10" Type="http://schemas.openxmlformats.org/officeDocument/2006/relationships/image" Target="media/image11.png"/><Relationship Id="rId1" Type="http://schemas.openxmlformats.org/officeDocument/2006/relationships/image" Target="media/image2.jpe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www.wps.cn/officeDocument/2020/cellImage" Target="cellimages.xml"/><Relationship Id="rId18" Type="http://schemas.openxmlformats.org/officeDocument/2006/relationships/sharedStrings" Target="sharedStrings.xml"/><Relationship Id="rId17" Type="http://schemas.openxmlformats.org/officeDocument/2006/relationships/styles" Target="style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38100</xdr:colOff>
      <xdr:row>0</xdr:row>
      <xdr:rowOff>38100</xdr:rowOff>
    </xdr:to>
    <xdr:pic>
      <xdr:nvPicPr>
        <xdr:cNvPr id="2" name="图片 1"/>
        <xdr:cNvPicPr>
          <a:picLocks noChangeAspect="1"/>
        </xdr:cNvPicPr>
      </xdr:nvPicPr>
      <xdr:blipFill>
        <a:blip r:embed="rId1" r:link="rId2"/>
        <a:stretch>
          <a:fillRect/>
        </a:stretch>
      </xdr:blipFill>
      <xdr:spPr>
        <a:xfrm>
          <a:off x="0" y="0"/>
          <a:ext cx="38100" cy="3810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xml version="1.0" encoding="UTF-8" standalone="yes"?>
<Relationships xmlns="http://schemas.openxmlformats.org/package/2006/relationships"><Relationship Id="rId9" Type="http://schemas.openxmlformats.org/officeDocument/2006/relationships/hyperlink" Target="https://www.leisu.com/data/zuqiu/player-33856" TargetMode="External"/><Relationship Id="rId8" Type="http://schemas.openxmlformats.org/officeDocument/2006/relationships/hyperlink" Target="https://www.leisu.com/data/zuqiu/player-112130" TargetMode="External"/><Relationship Id="rId7" Type="http://schemas.openxmlformats.org/officeDocument/2006/relationships/hyperlink" Target="https://www.leisu.com/data/zuqiu/player-56305" TargetMode="External"/><Relationship Id="rId6" Type="http://schemas.openxmlformats.org/officeDocument/2006/relationships/hyperlink" Target="https://www.leisu.com/data/zuqiu/player-33148" TargetMode="External"/><Relationship Id="rId5" Type="http://schemas.openxmlformats.org/officeDocument/2006/relationships/hyperlink" Target="https://www.leisu.com/data/zuqiu/player-95124" TargetMode="External"/><Relationship Id="rId4" Type="http://schemas.openxmlformats.org/officeDocument/2006/relationships/hyperlink" Target="https://www.leisu.com/data/zuqiu/player-101369" TargetMode="External"/><Relationship Id="rId3" Type="http://schemas.openxmlformats.org/officeDocument/2006/relationships/hyperlink" Target="https://www.leisu.com/data/zuqiu/player-36781" TargetMode="External"/><Relationship Id="rId21" Type="http://schemas.openxmlformats.org/officeDocument/2006/relationships/hyperlink" Target="https://www.leisu.com/data/zuqiu/player-42815" TargetMode="External"/><Relationship Id="rId20" Type="http://schemas.openxmlformats.org/officeDocument/2006/relationships/hyperlink" Target="https://www.leisu.com/data/zuqiu/player-94078" TargetMode="External"/><Relationship Id="rId2" Type="http://schemas.openxmlformats.org/officeDocument/2006/relationships/hyperlink" Target="https://www.leisu.com/data/zuqiu/player-40745" TargetMode="External"/><Relationship Id="rId19" Type="http://schemas.openxmlformats.org/officeDocument/2006/relationships/hyperlink" Target="https://www.leisu.com/data/zuqiu/player-59432" TargetMode="External"/><Relationship Id="rId18" Type="http://schemas.openxmlformats.org/officeDocument/2006/relationships/hyperlink" Target="https://www.leisu.com/data/zuqiu/player-106806" TargetMode="External"/><Relationship Id="rId17" Type="http://schemas.openxmlformats.org/officeDocument/2006/relationships/hyperlink" Target="https://www.leisu.com/data/zuqiu/player-1162813" TargetMode="External"/><Relationship Id="rId16" Type="http://schemas.openxmlformats.org/officeDocument/2006/relationships/hyperlink" Target="https://www.leisu.com/data/zuqiu/player-113287" TargetMode="External"/><Relationship Id="rId15" Type="http://schemas.openxmlformats.org/officeDocument/2006/relationships/hyperlink" Target="https://www.leisu.com/data/zuqiu/player-94885" TargetMode="External"/><Relationship Id="rId14" Type="http://schemas.openxmlformats.org/officeDocument/2006/relationships/hyperlink" Target="https://www.leisu.com/data/zuqiu/player-44814" TargetMode="External"/><Relationship Id="rId13" Type="http://schemas.openxmlformats.org/officeDocument/2006/relationships/hyperlink" Target="https://www.leisu.com/data/zuqiu/player-59661" TargetMode="External"/><Relationship Id="rId12" Type="http://schemas.openxmlformats.org/officeDocument/2006/relationships/hyperlink" Target="https://www.leisu.com/data/zuqiu/player-97843" TargetMode="External"/><Relationship Id="rId11" Type="http://schemas.openxmlformats.org/officeDocument/2006/relationships/hyperlink" Target="https://www.leisu.com/data/zuqiu/player-31179" TargetMode="External"/><Relationship Id="rId10" Type="http://schemas.openxmlformats.org/officeDocument/2006/relationships/hyperlink" Target="https://www.leisu.com/data/zuqiu/player-28579"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C61"/>
  <sheetViews>
    <sheetView showGridLines="0" showWhiteSpace="0" topLeftCell="A10" workbookViewId="0">
      <selection activeCell="A32" sqref="$A32:$XFD32"/>
    </sheetView>
  </sheetViews>
  <sheetFormatPr defaultColWidth="9" defaultRowHeight="16.5"/>
  <cols>
    <col min="1" max="1" width="9.25" style="118" customWidth="1"/>
    <col min="2" max="2" width="25.875" style="119" customWidth="1"/>
    <col min="3" max="3" width="11" style="119" customWidth="1"/>
    <col min="4" max="4" width="9.5" style="119" customWidth="1"/>
    <col min="5" max="5" width="10.25" style="119" customWidth="1"/>
    <col min="6" max="6" width="9.5" style="119" customWidth="1"/>
    <col min="7" max="12" width="8.63333333333333" style="119" customWidth="1"/>
    <col min="13" max="13" width="9.125" style="119" customWidth="1"/>
    <col min="14" max="14" width="9" style="119"/>
    <col min="15" max="17" width="12.625" style="119" customWidth="1"/>
    <col min="18" max="18" width="12.625" style="159" customWidth="1"/>
    <col min="19" max="53" width="12.625" style="119" customWidth="1"/>
    <col min="54" max="55" width="13.625" style="119" customWidth="1"/>
  </cols>
  <sheetData>
    <row r="1" customHeight="1" spans="1:55">
      <c r="A1" s="120" t="s">
        <v>0</v>
      </c>
      <c r="B1" s="121"/>
      <c r="C1" s="121"/>
      <c r="D1" s="121"/>
      <c r="E1" s="121"/>
      <c r="F1" s="121"/>
      <c r="G1" s="121"/>
      <c r="H1" s="121"/>
      <c r="I1" s="121"/>
      <c r="J1" s="121"/>
      <c r="K1" s="121"/>
      <c r="L1" s="121"/>
      <c r="M1" s="121"/>
      <c r="N1" s="139" t="s">
        <v>1</v>
      </c>
      <c r="O1" s="140" t="s">
        <v>2</v>
      </c>
      <c r="P1" s="140" t="s">
        <v>3</v>
      </c>
      <c r="Q1" s="140" t="s">
        <v>3</v>
      </c>
      <c r="R1" s="140" t="s">
        <v>3</v>
      </c>
      <c r="S1" s="140" t="s">
        <v>3</v>
      </c>
      <c r="T1" s="140" t="s">
        <v>3</v>
      </c>
      <c r="U1" s="140" t="s">
        <v>3</v>
      </c>
      <c r="V1" s="140" t="s">
        <v>3</v>
      </c>
      <c r="W1" s="140" t="s">
        <v>3</v>
      </c>
      <c r="X1" s="140" t="s">
        <v>3</v>
      </c>
      <c r="Y1" s="140" t="s">
        <v>3</v>
      </c>
      <c r="Z1" s="140" t="s">
        <v>3</v>
      </c>
      <c r="AA1" s="140" t="s">
        <v>3</v>
      </c>
      <c r="AB1" s="140" t="s">
        <v>4</v>
      </c>
      <c r="AC1" s="140" t="s">
        <v>3</v>
      </c>
      <c r="AD1" s="140" t="s">
        <v>3</v>
      </c>
      <c r="AE1" s="140" t="s">
        <v>4</v>
      </c>
      <c r="AF1" s="140" t="s">
        <v>3</v>
      </c>
      <c r="AG1" s="140" t="s">
        <v>3</v>
      </c>
      <c r="AH1" s="140" t="s">
        <v>3</v>
      </c>
      <c r="AI1" s="140" t="s">
        <v>3</v>
      </c>
      <c r="AJ1" s="140" t="s">
        <v>3</v>
      </c>
      <c r="AK1" s="140" t="s">
        <v>3</v>
      </c>
      <c r="AL1" s="140" t="s">
        <v>3</v>
      </c>
      <c r="AM1" s="140" t="s">
        <v>3</v>
      </c>
      <c r="AN1" s="140" t="s">
        <v>3</v>
      </c>
      <c r="AO1" s="140" t="s">
        <v>3</v>
      </c>
      <c r="AP1" s="140" t="s">
        <v>5</v>
      </c>
      <c r="AQ1" s="140" t="s">
        <v>3</v>
      </c>
      <c r="AR1" s="140" t="s">
        <v>3</v>
      </c>
      <c r="AS1" s="140" t="s">
        <v>5</v>
      </c>
      <c r="AT1" s="140" t="s">
        <v>3</v>
      </c>
      <c r="AU1" s="140" t="s">
        <v>5</v>
      </c>
      <c r="AV1" s="140" t="s">
        <v>3</v>
      </c>
      <c r="AW1" s="140" t="s">
        <v>3</v>
      </c>
      <c r="AX1" s="140" t="s">
        <v>5</v>
      </c>
      <c r="AY1" s="140" t="s">
        <v>3</v>
      </c>
      <c r="AZ1" s="140" t="s">
        <v>5</v>
      </c>
      <c r="BA1" s="140" t="s">
        <v>5</v>
      </c>
      <c r="BB1" s="140" t="s">
        <v>5</v>
      </c>
      <c r="BC1" s="140" t="s">
        <v>5</v>
      </c>
    </row>
    <row r="2" customHeight="1" spans="1:55">
      <c r="A2" s="121"/>
      <c r="B2" s="121"/>
      <c r="C2" s="121"/>
      <c r="D2" s="121"/>
      <c r="E2" s="121"/>
      <c r="F2" s="121"/>
      <c r="G2" s="121"/>
      <c r="H2" s="121"/>
      <c r="I2" s="121"/>
      <c r="J2" s="121"/>
      <c r="K2" s="121"/>
      <c r="L2" s="121"/>
      <c r="M2" s="121"/>
      <c r="N2" s="139" t="s">
        <v>6</v>
      </c>
      <c r="O2" s="141">
        <v>45695</v>
      </c>
      <c r="P2" s="141">
        <v>45711</v>
      </c>
      <c r="Q2" s="141">
        <v>45716</v>
      </c>
      <c r="R2" s="141">
        <v>45744</v>
      </c>
      <c r="S2" s="141">
        <v>45749</v>
      </c>
      <c r="T2" s="141">
        <v>45753</v>
      </c>
      <c r="U2" s="141">
        <v>45763</v>
      </c>
      <c r="V2" s="141">
        <v>45767</v>
      </c>
      <c r="W2" s="141">
        <v>45772</v>
      </c>
      <c r="X2" s="141">
        <v>45778</v>
      </c>
      <c r="Y2" s="141">
        <v>45782</v>
      </c>
      <c r="Z2" s="141">
        <v>45786</v>
      </c>
      <c r="AA2" s="141">
        <v>45794</v>
      </c>
      <c r="AB2" s="141">
        <v>45798</v>
      </c>
      <c r="AC2" s="141">
        <v>45822</v>
      </c>
      <c r="AD2" s="141">
        <v>45826</v>
      </c>
      <c r="AE2" s="141">
        <v>45830</v>
      </c>
      <c r="AF2" s="141">
        <v>45834</v>
      </c>
      <c r="AG2" s="141">
        <v>45838</v>
      </c>
      <c r="AH2" s="141">
        <v>45856</v>
      </c>
      <c r="AI2" s="141">
        <v>45864</v>
      </c>
      <c r="AJ2" s="141">
        <v>45871</v>
      </c>
      <c r="AK2" s="141">
        <v>45878</v>
      </c>
      <c r="AL2" s="141">
        <v>45884</v>
      </c>
      <c r="AM2" s="141">
        <v>45893</v>
      </c>
      <c r="AN2" s="141">
        <v>45899</v>
      </c>
      <c r="AO2" s="141">
        <v>45912</v>
      </c>
      <c r="AP2" s="141">
        <v>45917</v>
      </c>
      <c r="AQ2" s="141">
        <v>45921</v>
      </c>
      <c r="AR2" s="141">
        <v>45926</v>
      </c>
      <c r="AS2" s="141">
        <v>45930</v>
      </c>
      <c r="AT2" s="141">
        <v>45947</v>
      </c>
      <c r="AU2" s="141">
        <v>45951</v>
      </c>
      <c r="AV2" s="141">
        <v>45956</v>
      </c>
      <c r="AW2" s="141">
        <v>45961</v>
      </c>
      <c r="AX2" s="141">
        <v>45965</v>
      </c>
      <c r="AY2" s="141">
        <v>45983</v>
      </c>
      <c r="AZ2" s="141">
        <v>45986</v>
      </c>
      <c r="BA2" s="141">
        <v>46000</v>
      </c>
      <c r="BB2" s="141">
        <v>46064</v>
      </c>
      <c r="BC2" s="141">
        <v>46071</v>
      </c>
    </row>
    <row r="3" ht="15" customHeight="1" spans="1:55">
      <c r="A3" s="121"/>
      <c r="B3" s="121"/>
      <c r="C3" s="121"/>
      <c r="D3" s="121"/>
      <c r="E3" s="121"/>
      <c r="F3" s="121"/>
      <c r="G3" s="121"/>
      <c r="H3" s="121"/>
      <c r="I3" s="121"/>
      <c r="J3" s="121"/>
      <c r="K3" s="121"/>
      <c r="L3" s="121"/>
      <c r="M3" s="121"/>
      <c r="N3" s="139" t="s">
        <v>7</v>
      </c>
      <c r="O3" s="141"/>
      <c r="P3" s="139">
        <v>1</v>
      </c>
      <c r="Q3" s="139">
        <v>2</v>
      </c>
      <c r="R3" s="140">
        <v>3</v>
      </c>
      <c r="S3" s="139">
        <v>4</v>
      </c>
      <c r="T3" s="139">
        <v>5</v>
      </c>
      <c r="U3" s="139">
        <v>7</v>
      </c>
      <c r="V3" s="139">
        <v>8</v>
      </c>
      <c r="W3" s="139">
        <v>9</v>
      </c>
      <c r="X3" s="139">
        <v>10</v>
      </c>
      <c r="Y3" s="139">
        <v>11</v>
      </c>
      <c r="Z3" s="139">
        <v>12</v>
      </c>
      <c r="AA3" s="139">
        <v>13</v>
      </c>
      <c r="AB3" s="139" t="s">
        <v>8</v>
      </c>
      <c r="AC3" s="139">
        <v>14</v>
      </c>
      <c r="AD3" s="139" t="s">
        <v>9</v>
      </c>
      <c r="AE3" s="139" t="s">
        <v>10</v>
      </c>
      <c r="AF3" s="139">
        <v>15</v>
      </c>
      <c r="AG3" s="139">
        <v>16</v>
      </c>
      <c r="AH3" s="139">
        <v>17</v>
      </c>
      <c r="AI3" s="139">
        <v>18</v>
      </c>
      <c r="AJ3" s="139">
        <v>19</v>
      </c>
      <c r="AK3" s="139">
        <v>20</v>
      </c>
      <c r="AL3" s="139">
        <v>21</v>
      </c>
      <c r="AM3" s="139">
        <v>22</v>
      </c>
      <c r="AN3" s="139">
        <v>23</v>
      </c>
      <c r="AO3" s="139">
        <v>24</v>
      </c>
      <c r="AP3" s="139">
        <v>1</v>
      </c>
      <c r="AQ3" s="139">
        <v>25</v>
      </c>
      <c r="AR3" s="139">
        <v>26</v>
      </c>
      <c r="AS3" s="139">
        <v>2</v>
      </c>
      <c r="AT3" s="139">
        <v>27</v>
      </c>
      <c r="AU3" s="140">
        <v>3</v>
      </c>
      <c r="AV3" s="139">
        <v>28</v>
      </c>
      <c r="AW3" s="139">
        <v>29</v>
      </c>
      <c r="AX3" s="139">
        <v>4</v>
      </c>
      <c r="AY3" s="140">
        <v>30</v>
      </c>
      <c r="AZ3" s="139">
        <v>5</v>
      </c>
      <c r="BA3" s="139">
        <v>6</v>
      </c>
      <c r="BB3" s="139">
        <v>7</v>
      </c>
      <c r="BC3" s="139">
        <v>8</v>
      </c>
    </row>
    <row r="4" s="66" customFormat="1" ht="28.5" spans="1:55">
      <c r="A4" s="160"/>
      <c r="B4" s="160"/>
      <c r="C4" s="160"/>
      <c r="D4" s="160"/>
      <c r="E4" s="160"/>
      <c r="F4" s="160"/>
      <c r="G4" s="160"/>
      <c r="H4" s="160"/>
      <c r="I4" s="160"/>
      <c r="J4" s="160"/>
      <c r="K4" s="160"/>
      <c r="L4" s="160"/>
      <c r="M4" s="160"/>
      <c r="N4" s="140" t="s">
        <v>11</v>
      </c>
      <c r="O4" s="142" t="s">
        <v>12</v>
      </c>
      <c r="P4" s="142" t="s">
        <v>13</v>
      </c>
      <c r="Q4" s="142" t="s">
        <v>14</v>
      </c>
      <c r="R4" s="142" t="s">
        <v>15</v>
      </c>
      <c r="S4" s="142" t="s">
        <v>16</v>
      </c>
      <c r="T4" s="142" t="s">
        <v>17</v>
      </c>
      <c r="U4" s="142" t="s">
        <v>18</v>
      </c>
      <c r="V4" s="142" t="s">
        <v>19</v>
      </c>
      <c r="W4" s="142" t="s">
        <v>20</v>
      </c>
      <c r="X4" s="142" t="s">
        <v>21</v>
      </c>
      <c r="Y4" s="142" t="s">
        <v>22</v>
      </c>
      <c r="Z4" s="142" t="s">
        <v>23</v>
      </c>
      <c r="AA4" s="142" t="s">
        <v>24</v>
      </c>
      <c r="AB4" s="142" t="s">
        <v>25</v>
      </c>
      <c r="AC4" s="154" t="s">
        <v>26</v>
      </c>
      <c r="AD4" s="154" t="s">
        <v>27</v>
      </c>
      <c r="AE4" s="142" t="s">
        <v>17</v>
      </c>
      <c r="AF4" s="142" t="s">
        <v>28</v>
      </c>
      <c r="AG4" s="142" t="s">
        <v>29</v>
      </c>
      <c r="AH4" s="142" t="s">
        <v>30</v>
      </c>
      <c r="AI4" s="142" t="s">
        <v>31</v>
      </c>
      <c r="AJ4" s="142" t="s">
        <v>32</v>
      </c>
      <c r="AK4" s="142" t="s">
        <v>33</v>
      </c>
      <c r="AL4" s="154" t="s">
        <v>34</v>
      </c>
      <c r="AM4" s="154" t="s">
        <v>35</v>
      </c>
      <c r="AN4" s="142" t="s">
        <v>36</v>
      </c>
      <c r="AO4" s="154" t="s">
        <v>37</v>
      </c>
      <c r="AP4" s="154" t="s">
        <v>38</v>
      </c>
      <c r="AQ4" s="142" t="s">
        <v>39</v>
      </c>
      <c r="AR4" s="154" t="s">
        <v>40</v>
      </c>
      <c r="AS4" s="154" t="s">
        <v>41</v>
      </c>
      <c r="AT4" s="142" t="s">
        <v>42</v>
      </c>
      <c r="AU4" s="154" t="s">
        <v>43</v>
      </c>
      <c r="AV4" s="142" t="s">
        <v>44</v>
      </c>
      <c r="AW4" s="154" t="s">
        <v>45</v>
      </c>
      <c r="AX4" s="154" t="s">
        <v>46</v>
      </c>
      <c r="AY4" s="142" t="s">
        <v>47</v>
      </c>
      <c r="AZ4" s="154" t="s">
        <v>48</v>
      </c>
      <c r="BA4" s="142" t="s">
        <v>49</v>
      </c>
      <c r="BB4" s="142" t="s">
        <v>50</v>
      </c>
      <c r="BC4" s="142" t="s">
        <v>51</v>
      </c>
    </row>
    <row r="5" ht="57" spans="1:55">
      <c r="A5" s="121"/>
      <c r="B5" s="121"/>
      <c r="C5" s="121"/>
      <c r="D5" s="121"/>
      <c r="E5" s="121"/>
      <c r="F5" s="121"/>
      <c r="G5" s="121"/>
      <c r="H5" s="121"/>
      <c r="I5" s="121"/>
      <c r="J5" s="121"/>
      <c r="K5" s="121"/>
      <c r="L5" s="121"/>
      <c r="M5" s="121"/>
      <c r="N5" s="139" t="s">
        <v>52</v>
      </c>
      <c r="O5" s="142" t="s">
        <v>53</v>
      </c>
      <c r="P5" s="154" t="s">
        <v>54</v>
      </c>
      <c r="Q5" s="154" t="s">
        <v>55</v>
      </c>
      <c r="R5" s="142" t="s">
        <v>53</v>
      </c>
      <c r="S5" s="142" t="s">
        <v>56</v>
      </c>
      <c r="T5" s="142" t="s">
        <v>57</v>
      </c>
      <c r="U5" s="142" t="s">
        <v>58</v>
      </c>
      <c r="V5" s="142" t="s">
        <v>59</v>
      </c>
      <c r="W5" s="142" t="s">
        <v>60</v>
      </c>
      <c r="X5" s="142" t="s">
        <v>56</v>
      </c>
      <c r="Y5" s="142" t="s">
        <v>61</v>
      </c>
      <c r="Z5" s="142" t="s">
        <v>60</v>
      </c>
      <c r="AA5" s="154" t="s">
        <v>62</v>
      </c>
      <c r="AB5" s="154" t="s">
        <v>63</v>
      </c>
      <c r="AC5" s="142" t="s">
        <v>64</v>
      </c>
      <c r="AD5" s="154" t="s">
        <v>55</v>
      </c>
      <c r="AE5" s="142" t="s">
        <v>59</v>
      </c>
      <c r="AF5" s="154" t="s">
        <v>54</v>
      </c>
      <c r="AG5" s="154" t="s">
        <v>62</v>
      </c>
      <c r="AH5" s="154" t="s">
        <v>65</v>
      </c>
      <c r="AI5" s="154" t="s">
        <v>66</v>
      </c>
      <c r="AJ5" s="154" t="s">
        <v>54</v>
      </c>
      <c r="AK5" s="154" t="s">
        <v>67</v>
      </c>
      <c r="AL5" s="142" t="s">
        <v>68</v>
      </c>
      <c r="AM5" s="154" t="s">
        <v>69</v>
      </c>
      <c r="AN5" s="154" t="s">
        <v>67</v>
      </c>
      <c r="AO5" s="142" t="s">
        <v>64</v>
      </c>
      <c r="AP5" s="154" t="s">
        <v>70</v>
      </c>
      <c r="AQ5" s="154" t="s">
        <v>71</v>
      </c>
      <c r="AR5" s="142" t="s">
        <v>72</v>
      </c>
      <c r="AS5" s="154" t="s">
        <v>71</v>
      </c>
      <c r="AT5" s="142" t="s">
        <v>64</v>
      </c>
      <c r="AU5" s="170" t="s">
        <v>73</v>
      </c>
      <c r="AV5" s="154" t="s">
        <v>74</v>
      </c>
      <c r="AW5" s="142" t="s">
        <v>75</v>
      </c>
      <c r="AX5" s="154" t="s">
        <v>76</v>
      </c>
      <c r="AY5" s="154" t="s">
        <v>77</v>
      </c>
      <c r="AZ5" s="154" t="s">
        <v>78</v>
      </c>
      <c r="BA5" s="154" t="s">
        <v>79</v>
      </c>
      <c r="BB5" s="154" t="s">
        <v>80</v>
      </c>
      <c r="BC5" s="154" t="s">
        <v>81</v>
      </c>
    </row>
    <row r="6" spans="1:55">
      <c r="A6" s="122" t="s">
        <v>82</v>
      </c>
      <c r="B6" s="122" t="s">
        <v>83</v>
      </c>
      <c r="C6" s="122" t="s">
        <v>84</v>
      </c>
      <c r="D6" s="122" t="s">
        <v>85</v>
      </c>
      <c r="E6" s="122" t="s">
        <v>86</v>
      </c>
      <c r="F6" s="122" t="s">
        <v>87</v>
      </c>
      <c r="G6" s="122" t="s">
        <v>88</v>
      </c>
      <c r="H6" s="122" t="s">
        <v>89</v>
      </c>
      <c r="I6" s="122" t="s">
        <v>90</v>
      </c>
      <c r="J6" s="122" t="s">
        <v>91</v>
      </c>
      <c r="K6" s="122" t="s">
        <v>92</v>
      </c>
      <c r="L6" s="122" t="s">
        <v>93</v>
      </c>
      <c r="M6" s="122" t="s">
        <v>94</v>
      </c>
      <c r="N6" s="139" t="s">
        <v>95</v>
      </c>
      <c r="O6" s="142" t="s">
        <v>96</v>
      </c>
      <c r="P6" s="142" t="s">
        <v>97</v>
      </c>
      <c r="Q6" s="142" t="s">
        <v>98</v>
      </c>
      <c r="R6" s="142" t="s">
        <v>99</v>
      </c>
      <c r="S6" s="142" t="s">
        <v>100</v>
      </c>
      <c r="T6" s="142" t="s">
        <v>101</v>
      </c>
      <c r="U6" s="142" t="s">
        <v>102</v>
      </c>
      <c r="V6" s="142" t="s">
        <v>103</v>
      </c>
      <c r="W6" s="142" t="s">
        <v>104</v>
      </c>
      <c r="X6" s="142" t="s">
        <v>105</v>
      </c>
      <c r="Y6" s="142" t="s">
        <v>98</v>
      </c>
      <c r="Z6" s="142" t="s">
        <v>97</v>
      </c>
      <c r="AA6" s="142" t="s">
        <v>101</v>
      </c>
      <c r="AB6" s="142" t="s">
        <v>106</v>
      </c>
      <c r="AC6" s="142" t="s">
        <v>107</v>
      </c>
      <c r="AD6" s="142" t="s">
        <v>97</v>
      </c>
      <c r="AE6" s="142" t="s">
        <v>96</v>
      </c>
      <c r="AF6" s="142" t="s">
        <v>108</v>
      </c>
      <c r="AG6" s="142" t="s">
        <v>100</v>
      </c>
      <c r="AH6" s="142" t="s">
        <v>97</v>
      </c>
      <c r="AI6" s="142" t="s">
        <v>107</v>
      </c>
      <c r="AJ6" s="142" t="s">
        <v>109</v>
      </c>
      <c r="AK6" s="142" t="s">
        <v>100</v>
      </c>
      <c r="AL6" s="142" t="s">
        <v>102</v>
      </c>
      <c r="AM6" s="142" t="s">
        <v>101</v>
      </c>
      <c r="AN6" s="142" t="s">
        <v>110</v>
      </c>
      <c r="AO6" s="142" t="s">
        <v>109</v>
      </c>
      <c r="AP6" s="142" t="s">
        <v>111</v>
      </c>
      <c r="AQ6" s="142" t="s">
        <v>104</v>
      </c>
      <c r="AR6" s="142" t="s">
        <v>104</v>
      </c>
      <c r="AS6" s="142" t="s">
        <v>101</v>
      </c>
      <c r="AT6" s="142" t="s">
        <v>112</v>
      </c>
      <c r="AU6" s="142" t="s">
        <v>113</v>
      </c>
      <c r="AV6" s="142" t="s">
        <v>103</v>
      </c>
      <c r="AW6" s="142" t="s">
        <v>108</v>
      </c>
      <c r="AX6" s="142" t="s">
        <v>113</v>
      </c>
      <c r="AY6" s="142" t="s">
        <v>114</v>
      </c>
      <c r="AZ6" s="142" t="s">
        <v>103</v>
      </c>
      <c r="BA6" s="142" t="s">
        <v>115</v>
      </c>
      <c r="BB6" s="142" t="s">
        <v>115</v>
      </c>
      <c r="BC6" s="142" t="s">
        <v>115</v>
      </c>
    </row>
    <row r="7" spans="1:55">
      <c r="A7" s="117">
        <v>1</v>
      </c>
      <c r="B7" s="117" t="s">
        <v>116</v>
      </c>
      <c r="C7" s="45">
        <v>33266</v>
      </c>
      <c r="D7" s="45" t="s">
        <v>117</v>
      </c>
      <c r="E7" s="117" t="s">
        <v>118</v>
      </c>
      <c r="F7" s="117">
        <v>33</v>
      </c>
      <c r="G7" s="117">
        <v>33</v>
      </c>
      <c r="H7" s="117">
        <v>0</v>
      </c>
      <c r="I7" s="117">
        <v>2925</v>
      </c>
      <c r="J7" s="117">
        <v>0</v>
      </c>
      <c r="K7" s="117">
        <v>0</v>
      </c>
      <c r="L7" s="117">
        <v>3</v>
      </c>
      <c r="M7" s="117">
        <v>0</v>
      </c>
      <c r="N7" s="117"/>
      <c r="O7" s="142">
        <v>90</v>
      </c>
      <c r="P7" s="142">
        <v>90</v>
      </c>
      <c r="Q7" s="142">
        <v>90</v>
      </c>
      <c r="R7" s="142">
        <v>90</v>
      </c>
      <c r="S7" s="142">
        <v>90</v>
      </c>
      <c r="T7" s="155">
        <v>90</v>
      </c>
      <c r="U7" s="142">
        <v>90</v>
      </c>
      <c r="V7" s="155">
        <v>90</v>
      </c>
      <c r="W7" s="142">
        <v>90</v>
      </c>
      <c r="X7" s="142">
        <v>45</v>
      </c>
      <c r="Y7" s="142"/>
      <c r="Z7" s="142"/>
      <c r="AA7" s="143" t="s">
        <v>119</v>
      </c>
      <c r="AB7" s="143" t="s">
        <v>119</v>
      </c>
      <c r="AC7" s="142">
        <v>90</v>
      </c>
      <c r="AD7" s="142">
        <v>90</v>
      </c>
      <c r="AE7" s="142">
        <v>90</v>
      </c>
      <c r="AF7" s="142">
        <v>90</v>
      </c>
      <c r="AG7" s="142">
        <v>90</v>
      </c>
      <c r="AH7" s="142">
        <v>90</v>
      </c>
      <c r="AI7" s="142">
        <v>90</v>
      </c>
      <c r="AJ7" s="142">
        <v>90</v>
      </c>
      <c r="AK7" s="155">
        <v>90</v>
      </c>
      <c r="AL7" s="142">
        <v>90</v>
      </c>
      <c r="AM7" s="142">
        <v>90</v>
      </c>
      <c r="AN7" s="142">
        <v>90</v>
      </c>
      <c r="AO7" s="142">
        <v>90</v>
      </c>
      <c r="AP7" s="143" t="s">
        <v>119</v>
      </c>
      <c r="AQ7" s="142">
        <v>90</v>
      </c>
      <c r="AR7" s="142">
        <v>90</v>
      </c>
      <c r="AS7" s="143" t="s">
        <v>119</v>
      </c>
      <c r="AT7" s="142">
        <v>90</v>
      </c>
      <c r="AU7" s="143" t="s">
        <v>119</v>
      </c>
      <c r="AV7" s="142">
        <v>90</v>
      </c>
      <c r="AW7" s="142">
        <v>90</v>
      </c>
      <c r="AX7" s="142">
        <v>90</v>
      </c>
      <c r="AY7" s="142">
        <v>90</v>
      </c>
      <c r="AZ7" s="142">
        <v>90</v>
      </c>
      <c r="BA7" s="143" t="s">
        <v>119</v>
      </c>
      <c r="BB7" s="142">
        <v>90</v>
      </c>
      <c r="BC7" s="142">
        <v>90</v>
      </c>
    </row>
    <row r="8" spans="1:55">
      <c r="A8" s="162">
        <v>2</v>
      </c>
      <c r="B8" s="162" t="s">
        <v>120</v>
      </c>
      <c r="C8" s="163">
        <v>34227</v>
      </c>
      <c r="D8" s="163" t="s">
        <v>121</v>
      </c>
      <c r="E8" s="162" t="s">
        <v>118</v>
      </c>
      <c r="F8" s="162">
        <v>3</v>
      </c>
      <c r="G8" s="162">
        <v>3</v>
      </c>
      <c r="H8" s="162">
        <v>0</v>
      </c>
      <c r="I8" s="162">
        <v>270</v>
      </c>
      <c r="J8" s="162">
        <v>0</v>
      </c>
      <c r="K8" s="162">
        <v>0</v>
      </c>
      <c r="L8" s="162">
        <v>1</v>
      </c>
      <c r="M8" s="162">
        <v>0</v>
      </c>
      <c r="N8" s="117"/>
      <c r="O8" s="142">
        <v>90</v>
      </c>
      <c r="P8" s="142"/>
      <c r="Q8" s="143" t="s">
        <v>119</v>
      </c>
      <c r="R8" s="142">
        <v>90</v>
      </c>
      <c r="S8" s="143" t="s">
        <v>119</v>
      </c>
      <c r="T8" s="143" t="s">
        <v>119</v>
      </c>
      <c r="U8" s="155">
        <v>90</v>
      </c>
      <c r="V8" s="143" t="s">
        <v>119</v>
      </c>
      <c r="W8" s="144"/>
      <c r="X8" s="143" t="s">
        <v>119</v>
      </c>
      <c r="Y8" s="143" t="s">
        <v>119</v>
      </c>
      <c r="Z8" s="143" t="s">
        <v>119</v>
      </c>
      <c r="AA8" s="143" t="s">
        <v>119</v>
      </c>
      <c r="AB8" s="143" t="s">
        <v>119</v>
      </c>
      <c r="AC8" s="143" t="s">
        <v>119</v>
      </c>
      <c r="AD8" s="143"/>
      <c r="AE8" s="143"/>
      <c r="AF8" s="143" t="s">
        <v>119</v>
      </c>
      <c r="AG8" s="143" t="s">
        <v>119</v>
      </c>
      <c r="AH8" s="143" t="s">
        <v>119</v>
      </c>
      <c r="AI8" s="143" t="s">
        <v>119</v>
      </c>
      <c r="AJ8" s="143"/>
      <c r="AK8" s="143" t="s">
        <v>119</v>
      </c>
      <c r="AL8" s="143" t="s">
        <v>119</v>
      </c>
      <c r="AM8" s="143" t="s">
        <v>119</v>
      </c>
      <c r="AN8" s="143"/>
      <c r="AO8" s="143"/>
      <c r="AP8" s="143"/>
      <c r="AQ8" s="142"/>
      <c r="AR8" s="143"/>
      <c r="AS8" s="143"/>
      <c r="AT8" s="142"/>
      <c r="AU8" s="142"/>
      <c r="AV8" s="143"/>
      <c r="AW8" s="142"/>
      <c r="AX8" s="144"/>
      <c r="AY8" s="142"/>
      <c r="AZ8" s="142"/>
      <c r="BA8" s="171"/>
      <c r="BB8" s="142"/>
      <c r="BC8" s="142"/>
    </row>
    <row r="9" spans="1:55">
      <c r="A9" s="117">
        <v>3</v>
      </c>
      <c r="B9" s="117" t="s">
        <v>122</v>
      </c>
      <c r="C9" s="45">
        <v>34481</v>
      </c>
      <c r="D9" s="45" t="s">
        <v>121</v>
      </c>
      <c r="E9" s="117" t="s">
        <v>118</v>
      </c>
      <c r="F9" s="117">
        <v>28</v>
      </c>
      <c r="G9" s="117">
        <v>27</v>
      </c>
      <c r="H9" s="117">
        <v>1</v>
      </c>
      <c r="I9" s="117">
        <v>2313</v>
      </c>
      <c r="J9" s="117">
        <v>0</v>
      </c>
      <c r="K9" s="117">
        <v>0</v>
      </c>
      <c r="L9" s="117">
        <v>4</v>
      </c>
      <c r="M9" s="117">
        <v>0</v>
      </c>
      <c r="N9" s="117"/>
      <c r="O9" s="142">
        <v>63</v>
      </c>
      <c r="P9" s="142">
        <v>90</v>
      </c>
      <c r="Q9" s="142">
        <v>90</v>
      </c>
      <c r="R9" s="143"/>
      <c r="S9" s="142"/>
      <c r="T9" s="142"/>
      <c r="U9" s="142"/>
      <c r="V9" s="142"/>
      <c r="W9" s="142"/>
      <c r="X9" s="142"/>
      <c r="Y9" s="142"/>
      <c r="Z9" s="142">
        <v>61</v>
      </c>
      <c r="AA9" s="142">
        <v>90</v>
      </c>
      <c r="AB9" s="155">
        <v>90</v>
      </c>
      <c r="AC9" s="142">
        <v>90</v>
      </c>
      <c r="AD9" s="142">
        <v>90</v>
      </c>
      <c r="AE9" s="142">
        <v>90</v>
      </c>
      <c r="AF9" s="142">
        <v>90</v>
      </c>
      <c r="AG9" s="142">
        <v>87</v>
      </c>
      <c r="AH9" s="142">
        <v>90</v>
      </c>
      <c r="AI9" s="142">
        <v>90</v>
      </c>
      <c r="AJ9" s="142">
        <v>90</v>
      </c>
      <c r="AK9" s="155">
        <v>90</v>
      </c>
      <c r="AL9" s="155">
        <v>90</v>
      </c>
      <c r="AM9" s="142">
        <v>90</v>
      </c>
      <c r="AN9" s="155">
        <v>90</v>
      </c>
      <c r="AO9" s="142">
        <v>90</v>
      </c>
      <c r="AP9" s="142">
        <v>71</v>
      </c>
      <c r="AQ9" s="142">
        <v>90</v>
      </c>
      <c r="AR9" s="142">
        <v>90</v>
      </c>
      <c r="AS9" s="142"/>
      <c r="AT9" s="142">
        <v>90</v>
      </c>
      <c r="AU9" s="142">
        <v>45</v>
      </c>
      <c r="AV9" s="144">
        <v>22</v>
      </c>
      <c r="AW9" s="142">
        <v>90</v>
      </c>
      <c r="AX9" s="142">
        <v>74</v>
      </c>
      <c r="AY9" s="142">
        <v>90</v>
      </c>
      <c r="AZ9" s="142"/>
      <c r="BA9" s="142"/>
      <c r="BB9" s="142"/>
      <c r="BC9" s="142"/>
    </row>
    <row r="10" spans="1:55">
      <c r="A10" s="162">
        <v>4</v>
      </c>
      <c r="B10" s="162" t="s">
        <v>123</v>
      </c>
      <c r="C10" s="163">
        <v>32547</v>
      </c>
      <c r="D10" s="163" t="s">
        <v>121</v>
      </c>
      <c r="E10" s="162" t="s">
        <v>118</v>
      </c>
      <c r="F10" s="162">
        <v>34</v>
      </c>
      <c r="G10" s="162">
        <v>24</v>
      </c>
      <c r="H10" s="162">
        <v>10</v>
      </c>
      <c r="I10" s="162">
        <v>2181</v>
      </c>
      <c r="J10" s="162">
        <v>4</v>
      </c>
      <c r="K10" s="162">
        <v>1</v>
      </c>
      <c r="L10" s="162">
        <v>2</v>
      </c>
      <c r="M10" s="162">
        <v>0</v>
      </c>
      <c r="N10" s="117"/>
      <c r="O10" s="143" t="s">
        <v>119</v>
      </c>
      <c r="P10" s="144">
        <v>8</v>
      </c>
      <c r="Q10" s="143" t="s">
        <v>119</v>
      </c>
      <c r="R10" s="144">
        <v>4</v>
      </c>
      <c r="S10" s="144">
        <v>10</v>
      </c>
      <c r="T10" s="144">
        <v>5</v>
      </c>
      <c r="U10" s="142">
        <v>90</v>
      </c>
      <c r="V10" s="144">
        <v>19</v>
      </c>
      <c r="W10" s="144">
        <v>45</v>
      </c>
      <c r="X10" s="143" t="s">
        <v>119</v>
      </c>
      <c r="Y10" s="142">
        <v>90</v>
      </c>
      <c r="Z10" s="142">
        <v>61</v>
      </c>
      <c r="AA10" s="144">
        <v>1</v>
      </c>
      <c r="AB10" s="142">
        <v>90</v>
      </c>
      <c r="AC10" s="144">
        <v>29</v>
      </c>
      <c r="AD10" s="142">
        <v>90</v>
      </c>
      <c r="AE10" s="142">
        <v>87</v>
      </c>
      <c r="AF10" s="144">
        <v>27</v>
      </c>
      <c r="AG10" s="144">
        <v>45</v>
      </c>
      <c r="AH10" s="142">
        <v>90</v>
      </c>
      <c r="AI10" s="142">
        <v>72</v>
      </c>
      <c r="AJ10" s="142">
        <v>90</v>
      </c>
      <c r="AK10" s="142">
        <v>80</v>
      </c>
      <c r="AL10" s="155">
        <v>81</v>
      </c>
      <c r="AM10" s="142">
        <v>57</v>
      </c>
      <c r="AN10" s="142">
        <v>71</v>
      </c>
      <c r="AO10" s="142">
        <v>77</v>
      </c>
      <c r="AP10" s="143" t="s">
        <v>119</v>
      </c>
      <c r="AQ10" s="155">
        <v>87</v>
      </c>
      <c r="AR10" s="142">
        <v>82</v>
      </c>
      <c r="AS10" s="142">
        <v>90</v>
      </c>
      <c r="AT10" s="142">
        <v>86</v>
      </c>
      <c r="AU10" s="143" t="s">
        <v>119</v>
      </c>
      <c r="AV10" s="142">
        <v>90</v>
      </c>
      <c r="AW10" s="142">
        <v>90</v>
      </c>
      <c r="AX10" s="142">
        <v>74</v>
      </c>
      <c r="AY10" s="142">
        <v>90</v>
      </c>
      <c r="AZ10" s="142">
        <v>83</v>
      </c>
      <c r="BA10" s="142">
        <v>90</v>
      </c>
      <c r="BB10" s="144"/>
      <c r="BC10" s="143" t="s">
        <v>119</v>
      </c>
    </row>
    <row r="11" spans="1:55">
      <c r="A11" s="117">
        <v>5</v>
      </c>
      <c r="B11" s="117" t="s">
        <v>124</v>
      </c>
      <c r="C11" s="45">
        <v>32637</v>
      </c>
      <c r="D11" s="45" t="s">
        <v>121</v>
      </c>
      <c r="E11" s="117" t="s">
        <v>118</v>
      </c>
      <c r="F11" s="117">
        <v>23</v>
      </c>
      <c r="G11" s="117">
        <v>10</v>
      </c>
      <c r="H11" s="117">
        <v>13</v>
      </c>
      <c r="I11" s="117">
        <v>1056</v>
      </c>
      <c r="J11" s="117">
        <v>1</v>
      </c>
      <c r="K11" s="117">
        <v>0</v>
      </c>
      <c r="L11" s="117">
        <v>6</v>
      </c>
      <c r="M11" s="117">
        <v>0</v>
      </c>
      <c r="N11" s="117"/>
      <c r="O11" s="144">
        <v>27</v>
      </c>
      <c r="P11" s="143" t="s">
        <v>119</v>
      </c>
      <c r="Q11" s="142"/>
      <c r="R11" s="143" t="s">
        <v>119</v>
      </c>
      <c r="S11" s="143" t="s">
        <v>119</v>
      </c>
      <c r="T11" s="144">
        <v>5</v>
      </c>
      <c r="U11" s="144"/>
      <c r="V11" s="143"/>
      <c r="W11" s="144">
        <v>12</v>
      </c>
      <c r="X11" s="144">
        <v>18</v>
      </c>
      <c r="Y11" s="155">
        <v>90</v>
      </c>
      <c r="Z11" s="146">
        <v>29</v>
      </c>
      <c r="AA11" s="143" t="s">
        <v>119</v>
      </c>
      <c r="AB11" s="142">
        <v>90</v>
      </c>
      <c r="AC11" s="142">
        <v>80</v>
      </c>
      <c r="AD11" s="144">
        <v>3</v>
      </c>
      <c r="AE11" s="143" t="s">
        <v>119</v>
      </c>
      <c r="AF11" s="144">
        <v>16</v>
      </c>
      <c r="AG11" s="144">
        <v>3</v>
      </c>
      <c r="AH11" s="142">
        <v>90</v>
      </c>
      <c r="AI11" s="155">
        <v>90</v>
      </c>
      <c r="AJ11" s="144"/>
      <c r="AK11" s="143" t="s">
        <v>119</v>
      </c>
      <c r="AL11" s="143" t="s">
        <v>119</v>
      </c>
      <c r="AM11" s="143" t="s">
        <v>119</v>
      </c>
      <c r="AN11" s="144">
        <v>19</v>
      </c>
      <c r="AO11" s="142">
        <v>90</v>
      </c>
      <c r="AP11" s="146">
        <v>19</v>
      </c>
      <c r="AQ11" s="144">
        <v>23</v>
      </c>
      <c r="AR11" s="143" t="s">
        <v>119</v>
      </c>
      <c r="AS11" s="142"/>
      <c r="AT11" s="142"/>
      <c r="AU11" s="142">
        <v>90</v>
      </c>
      <c r="AV11" s="142">
        <v>68</v>
      </c>
      <c r="AW11" s="143" t="s">
        <v>119</v>
      </c>
      <c r="AX11" s="144">
        <v>16</v>
      </c>
      <c r="AY11" s="143" t="s">
        <v>119</v>
      </c>
      <c r="AZ11" s="155">
        <v>90</v>
      </c>
      <c r="BA11" s="155">
        <v>76</v>
      </c>
      <c r="BB11" s="172" t="s">
        <v>125</v>
      </c>
      <c r="BC11" s="144">
        <v>12</v>
      </c>
    </row>
    <row r="12" spans="1:55">
      <c r="A12" s="162">
        <v>6</v>
      </c>
      <c r="B12" s="162" t="s">
        <v>126</v>
      </c>
      <c r="C12" s="163">
        <v>34443</v>
      </c>
      <c r="D12" s="163" t="s">
        <v>127</v>
      </c>
      <c r="E12" s="162" t="s">
        <v>118</v>
      </c>
      <c r="F12" s="162">
        <v>19</v>
      </c>
      <c r="G12" s="162">
        <v>10</v>
      </c>
      <c r="H12" s="162">
        <v>9</v>
      </c>
      <c r="I12" s="162">
        <v>899</v>
      </c>
      <c r="J12" s="162">
        <v>1</v>
      </c>
      <c r="K12" s="162">
        <v>3</v>
      </c>
      <c r="L12" s="162">
        <v>4</v>
      </c>
      <c r="M12" s="162">
        <v>0</v>
      </c>
      <c r="N12" s="117"/>
      <c r="O12" s="143" t="s">
        <v>119</v>
      </c>
      <c r="P12" s="155">
        <v>90</v>
      </c>
      <c r="Q12" s="155">
        <v>89</v>
      </c>
      <c r="R12" s="143"/>
      <c r="S12" s="142"/>
      <c r="T12" s="143" t="s">
        <v>119</v>
      </c>
      <c r="U12" s="144">
        <v>6</v>
      </c>
      <c r="V12" s="143" t="s">
        <v>119</v>
      </c>
      <c r="W12" s="155">
        <v>62</v>
      </c>
      <c r="X12" s="142">
        <v>72</v>
      </c>
      <c r="Y12" s="142">
        <v>80</v>
      </c>
      <c r="Z12" s="142">
        <v>90</v>
      </c>
      <c r="AA12" s="142">
        <v>45</v>
      </c>
      <c r="AB12" s="155">
        <v>68</v>
      </c>
      <c r="AC12" s="142">
        <v>61</v>
      </c>
      <c r="AD12" s="144">
        <v>16</v>
      </c>
      <c r="AE12" s="143" t="s">
        <v>119</v>
      </c>
      <c r="AF12" s="142">
        <v>63</v>
      </c>
      <c r="AG12" s="143" t="s">
        <v>119</v>
      </c>
      <c r="AH12" s="144">
        <v>17</v>
      </c>
      <c r="AI12" s="144">
        <v>1</v>
      </c>
      <c r="AJ12" s="144">
        <v>45</v>
      </c>
      <c r="AK12" s="144">
        <v>10</v>
      </c>
      <c r="AL12" s="143" t="s">
        <v>119</v>
      </c>
      <c r="AM12" s="143"/>
      <c r="AN12" s="143"/>
      <c r="AO12" s="143"/>
      <c r="AP12" s="143"/>
      <c r="AQ12" s="143"/>
      <c r="AR12" s="143"/>
      <c r="AS12" s="143"/>
      <c r="AT12" s="143" t="s">
        <v>119</v>
      </c>
      <c r="AU12" s="143" t="s">
        <v>119</v>
      </c>
      <c r="AV12" s="143" t="s">
        <v>119</v>
      </c>
      <c r="AW12" s="144">
        <v>14</v>
      </c>
      <c r="AX12" s="144">
        <v>45</v>
      </c>
      <c r="AY12" s="143" t="s">
        <v>119</v>
      </c>
      <c r="AZ12" s="144">
        <v>25</v>
      </c>
      <c r="BA12" s="143"/>
      <c r="BB12" s="143"/>
      <c r="BC12" s="143"/>
    </row>
    <row r="13" spans="1:55">
      <c r="A13" s="117">
        <v>7</v>
      </c>
      <c r="B13" s="117" t="s">
        <v>128</v>
      </c>
      <c r="C13" s="45">
        <v>33561</v>
      </c>
      <c r="D13" s="45" t="s">
        <v>129</v>
      </c>
      <c r="E13" s="117" t="s">
        <v>118</v>
      </c>
      <c r="F13" s="117">
        <v>6</v>
      </c>
      <c r="G13" s="117">
        <v>0</v>
      </c>
      <c r="H13" s="117">
        <v>6</v>
      </c>
      <c r="I13" s="117">
        <v>174</v>
      </c>
      <c r="J13" s="145" t="s">
        <v>130</v>
      </c>
      <c r="K13" s="117">
        <v>1</v>
      </c>
      <c r="L13" s="117">
        <v>0</v>
      </c>
      <c r="M13" s="117">
        <v>0</v>
      </c>
      <c r="N13" s="117"/>
      <c r="O13" s="142"/>
      <c r="P13" s="142"/>
      <c r="Q13" s="142"/>
      <c r="R13" s="143"/>
      <c r="S13" s="142"/>
      <c r="T13" s="142"/>
      <c r="U13" s="142"/>
      <c r="V13" s="146">
        <v>19</v>
      </c>
      <c r="W13" s="144">
        <v>28</v>
      </c>
      <c r="X13" s="144">
        <v>29</v>
      </c>
      <c r="Y13" s="144">
        <v>45</v>
      </c>
      <c r="Z13" s="144">
        <v>29</v>
      </c>
      <c r="AA13" s="144">
        <v>24</v>
      </c>
      <c r="AB13" s="142"/>
      <c r="AC13" s="144"/>
      <c r="AD13" s="144"/>
      <c r="AE13" s="142"/>
      <c r="AF13" s="142"/>
      <c r="AG13" s="142"/>
      <c r="AH13" s="142"/>
      <c r="AI13" s="142"/>
      <c r="AJ13" s="142"/>
      <c r="AK13" s="142"/>
      <c r="AL13" s="142"/>
      <c r="AM13" s="142"/>
      <c r="AN13" s="142"/>
      <c r="AO13" s="142"/>
      <c r="AP13" s="144"/>
      <c r="AQ13" s="142"/>
      <c r="AR13" s="142"/>
      <c r="AS13" s="142"/>
      <c r="AT13" s="142"/>
      <c r="AU13" s="142"/>
      <c r="AV13" s="144"/>
      <c r="AW13" s="142"/>
      <c r="AX13" s="142"/>
      <c r="AY13" s="143"/>
      <c r="AZ13" s="142"/>
      <c r="BA13" s="142"/>
      <c r="BB13" s="142"/>
      <c r="BC13" s="142"/>
    </row>
    <row r="14" spans="1:55">
      <c r="A14" s="162">
        <v>8</v>
      </c>
      <c r="B14" s="162" t="s">
        <v>131</v>
      </c>
      <c r="C14" s="163">
        <v>37969</v>
      </c>
      <c r="D14" s="163" t="s">
        <v>129</v>
      </c>
      <c r="E14" s="162" t="s">
        <v>132</v>
      </c>
      <c r="F14" s="162">
        <v>2</v>
      </c>
      <c r="G14" s="162">
        <v>2</v>
      </c>
      <c r="H14" s="162">
        <v>0</v>
      </c>
      <c r="I14" s="162">
        <v>172</v>
      </c>
      <c r="J14" s="162">
        <v>0</v>
      </c>
      <c r="K14" s="162">
        <v>0</v>
      </c>
      <c r="L14" s="162">
        <v>0</v>
      </c>
      <c r="M14" s="162">
        <v>0</v>
      </c>
      <c r="N14" s="117"/>
      <c r="O14" s="142"/>
      <c r="P14" s="142"/>
      <c r="Q14" s="142"/>
      <c r="R14" s="143"/>
      <c r="S14" s="142"/>
      <c r="T14" s="142"/>
      <c r="U14" s="142"/>
      <c r="V14" s="142"/>
      <c r="W14" s="144"/>
      <c r="X14" s="144"/>
      <c r="Y14" s="144"/>
      <c r="Z14" s="144"/>
      <c r="AA14" s="144"/>
      <c r="AB14" s="142"/>
      <c r="AC14" s="144"/>
      <c r="AD14" s="144"/>
      <c r="AE14" s="142"/>
      <c r="AF14" s="142"/>
      <c r="AG14" s="142"/>
      <c r="AH14" s="142"/>
      <c r="AI14" s="142"/>
      <c r="AJ14" s="142"/>
      <c r="AK14" s="142"/>
      <c r="AL14" s="142"/>
      <c r="AM14" s="142"/>
      <c r="AN14" s="142"/>
      <c r="AO14" s="142"/>
      <c r="AP14" s="144"/>
      <c r="AQ14" s="142"/>
      <c r="AR14" s="142"/>
      <c r="AS14" s="142"/>
      <c r="AT14" s="142"/>
      <c r="AU14" s="142"/>
      <c r="AV14" s="188"/>
      <c r="AW14" s="142"/>
      <c r="AX14" s="142"/>
      <c r="AY14" s="143"/>
      <c r="AZ14" s="142"/>
      <c r="BA14" s="142"/>
      <c r="BB14" s="142">
        <v>90</v>
      </c>
      <c r="BC14" s="142">
        <v>82</v>
      </c>
    </row>
    <row r="15" spans="1:55">
      <c r="A15" s="117">
        <v>9</v>
      </c>
      <c r="B15" s="117" t="s">
        <v>133</v>
      </c>
      <c r="C15" s="45">
        <v>34422</v>
      </c>
      <c r="D15" s="45" t="s">
        <v>129</v>
      </c>
      <c r="E15" s="117" t="s">
        <v>134</v>
      </c>
      <c r="F15" s="117">
        <v>18</v>
      </c>
      <c r="G15" s="117">
        <v>14</v>
      </c>
      <c r="H15" s="117">
        <v>4</v>
      </c>
      <c r="I15" s="117">
        <v>1237</v>
      </c>
      <c r="J15" s="117" t="s">
        <v>135</v>
      </c>
      <c r="K15" s="46">
        <v>1</v>
      </c>
      <c r="L15" s="117">
        <v>1</v>
      </c>
      <c r="M15" s="117">
        <v>1</v>
      </c>
      <c r="N15" s="117"/>
      <c r="O15" s="142">
        <v>90</v>
      </c>
      <c r="P15" s="142">
        <v>90</v>
      </c>
      <c r="Q15" s="142">
        <v>90</v>
      </c>
      <c r="R15" s="142">
        <v>90</v>
      </c>
      <c r="S15" s="142">
        <v>25</v>
      </c>
      <c r="T15" s="142">
        <v>85</v>
      </c>
      <c r="U15" s="142">
        <v>84</v>
      </c>
      <c r="V15" s="142">
        <v>90</v>
      </c>
      <c r="W15" s="142"/>
      <c r="X15" s="142"/>
      <c r="Y15" s="142"/>
      <c r="Z15" s="144">
        <v>16</v>
      </c>
      <c r="AA15" s="144">
        <v>16</v>
      </c>
      <c r="AB15" s="142">
        <v>90</v>
      </c>
      <c r="AC15" s="142">
        <v>90</v>
      </c>
      <c r="AD15" s="146">
        <v>24</v>
      </c>
      <c r="AE15" s="144">
        <v>32</v>
      </c>
      <c r="AF15" s="142">
        <v>83</v>
      </c>
      <c r="AG15" s="142">
        <v>62</v>
      </c>
      <c r="AH15" s="142"/>
      <c r="AI15" s="142"/>
      <c r="AJ15" s="142"/>
      <c r="AK15" s="142"/>
      <c r="AL15" s="142"/>
      <c r="AM15" s="142"/>
      <c r="AN15" s="142"/>
      <c r="AO15" s="142"/>
      <c r="AP15" s="142">
        <v>90</v>
      </c>
      <c r="AQ15" s="142"/>
      <c r="AR15" s="142"/>
      <c r="AS15" s="168">
        <v>90</v>
      </c>
      <c r="AT15" s="142"/>
      <c r="AU15" s="172" t="s">
        <v>125</v>
      </c>
      <c r="AW15" s="142"/>
      <c r="AX15" s="172" t="s">
        <v>125</v>
      </c>
      <c r="AY15" s="142"/>
      <c r="AZ15" s="172" t="s">
        <v>125</v>
      </c>
      <c r="BA15" s="142"/>
      <c r="BB15" s="142"/>
      <c r="BC15" s="142"/>
    </row>
    <row r="16" spans="1:55">
      <c r="A16" s="162">
        <v>10</v>
      </c>
      <c r="B16" s="162" t="s">
        <v>136</v>
      </c>
      <c r="C16" s="163">
        <v>35838</v>
      </c>
      <c r="D16" s="163" t="s">
        <v>127</v>
      </c>
      <c r="E16" s="162" t="s">
        <v>134</v>
      </c>
      <c r="F16" s="162">
        <v>40</v>
      </c>
      <c r="G16" s="162">
        <v>40</v>
      </c>
      <c r="H16" s="162">
        <v>0</v>
      </c>
      <c r="I16" s="162">
        <v>3356</v>
      </c>
      <c r="J16" s="186" t="s">
        <v>137</v>
      </c>
      <c r="K16" s="162">
        <v>9</v>
      </c>
      <c r="L16" s="162">
        <v>3</v>
      </c>
      <c r="M16" s="162">
        <v>0</v>
      </c>
      <c r="N16" s="117"/>
      <c r="O16" s="142">
        <v>90</v>
      </c>
      <c r="P16" s="142">
        <v>90</v>
      </c>
      <c r="Q16" s="142">
        <v>78</v>
      </c>
      <c r="R16" s="142">
        <v>90</v>
      </c>
      <c r="S16" s="155">
        <v>90</v>
      </c>
      <c r="T16" s="142">
        <v>90</v>
      </c>
      <c r="U16" s="142">
        <v>84</v>
      </c>
      <c r="V16" s="142">
        <v>88</v>
      </c>
      <c r="W16" s="142">
        <v>90</v>
      </c>
      <c r="X16" s="142">
        <v>85</v>
      </c>
      <c r="Y16" s="142">
        <v>90</v>
      </c>
      <c r="Z16" s="142">
        <v>76</v>
      </c>
      <c r="AA16" s="142">
        <v>74</v>
      </c>
      <c r="AB16" s="142"/>
      <c r="AC16" s="142">
        <v>90</v>
      </c>
      <c r="AD16" s="142">
        <v>74</v>
      </c>
      <c r="AE16" s="155">
        <v>90</v>
      </c>
      <c r="AF16" s="142">
        <v>90</v>
      </c>
      <c r="AG16" s="142">
        <v>90</v>
      </c>
      <c r="AH16" s="142">
        <v>73</v>
      </c>
      <c r="AI16" s="142">
        <v>89</v>
      </c>
      <c r="AJ16" s="183">
        <v>90</v>
      </c>
      <c r="AK16" s="142">
        <v>61</v>
      </c>
      <c r="AL16" s="142">
        <v>81</v>
      </c>
      <c r="AM16" s="142">
        <v>57</v>
      </c>
      <c r="AN16" s="142">
        <v>90</v>
      </c>
      <c r="AO16" s="155">
        <v>90</v>
      </c>
      <c r="AP16" s="142">
        <v>90</v>
      </c>
      <c r="AQ16" s="142">
        <v>90</v>
      </c>
      <c r="AR16" s="142">
        <v>82</v>
      </c>
      <c r="AS16" s="142">
        <v>90</v>
      </c>
      <c r="AT16" s="142">
        <v>86</v>
      </c>
      <c r="AU16" s="142">
        <v>90</v>
      </c>
      <c r="AV16" s="142">
        <v>79</v>
      </c>
      <c r="AW16" s="142">
        <v>76</v>
      </c>
      <c r="AX16" s="142">
        <v>90</v>
      </c>
      <c r="AY16" s="142">
        <v>90</v>
      </c>
      <c r="AZ16" s="142">
        <v>90</v>
      </c>
      <c r="BA16" s="142">
        <v>43</v>
      </c>
      <c r="BB16" s="142">
        <v>90</v>
      </c>
      <c r="BC16" s="142">
        <v>90</v>
      </c>
    </row>
    <row r="17" spans="1:55">
      <c r="A17" s="117">
        <v>11</v>
      </c>
      <c r="B17" s="117" t="s">
        <v>138</v>
      </c>
      <c r="C17" s="45">
        <v>32578</v>
      </c>
      <c r="D17" s="45" t="s">
        <v>129</v>
      </c>
      <c r="E17" s="117" t="s">
        <v>118</v>
      </c>
      <c r="F17" s="117">
        <v>11</v>
      </c>
      <c r="G17" s="117">
        <v>1</v>
      </c>
      <c r="H17" s="117">
        <v>10</v>
      </c>
      <c r="I17" s="117">
        <v>278</v>
      </c>
      <c r="J17" s="117">
        <v>0</v>
      </c>
      <c r="K17" s="117">
        <v>0</v>
      </c>
      <c r="L17" s="117">
        <v>2</v>
      </c>
      <c r="M17" s="117">
        <v>0</v>
      </c>
      <c r="N17" s="117"/>
      <c r="O17" s="143" t="s">
        <v>119</v>
      </c>
      <c r="P17" s="143" t="s">
        <v>119</v>
      </c>
      <c r="Q17" s="144">
        <v>12</v>
      </c>
      <c r="R17" s="143" t="s">
        <v>119</v>
      </c>
      <c r="S17" s="143" t="s">
        <v>119</v>
      </c>
      <c r="T17" s="143" t="s">
        <v>119</v>
      </c>
      <c r="U17" s="143" t="s">
        <v>119</v>
      </c>
      <c r="V17" s="144">
        <v>2</v>
      </c>
      <c r="W17" s="143" t="s">
        <v>119</v>
      </c>
      <c r="X17" s="143" t="s">
        <v>119</v>
      </c>
      <c r="Y17" s="143" t="s">
        <v>119</v>
      </c>
      <c r="Z17" s="143" t="s">
        <v>119</v>
      </c>
      <c r="AA17" s="143" t="s">
        <v>119</v>
      </c>
      <c r="AB17" s="143" t="s">
        <v>119</v>
      </c>
      <c r="AC17" s="143" t="s">
        <v>119</v>
      </c>
      <c r="AD17" s="143" t="s">
        <v>119</v>
      </c>
      <c r="AE17" s="144">
        <v>8</v>
      </c>
      <c r="AF17" s="143" t="s">
        <v>119</v>
      </c>
      <c r="AG17" s="143" t="s">
        <v>119</v>
      </c>
      <c r="AH17" s="142"/>
      <c r="AI17" s="143" t="s">
        <v>119</v>
      </c>
      <c r="AJ17" s="143" t="s">
        <v>119</v>
      </c>
      <c r="AK17" s="143" t="s">
        <v>119</v>
      </c>
      <c r="AL17" s="143" t="s">
        <v>119</v>
      </c>
      <c r="AM17" s="143" t="s">
        <v>119</v>
      </c>
      <c r="AN17" s="143" t="s">
        <v>119</v>
      </c>
      <c r="AO17" s="143" t="s">
        <v>119</v>
      </c>
      <c r="AP17" s="143" t="s">
        <v>119</v>
      </c>
      <c r="AQ17" s="143" t="s">
        <v>119</v>
      </c>
      <c r="AR17" s="143" t="s">
        <v>119</v>
      </c>
      <c r="AS17" s="144">
        <v>25</v>
      </c>
      <c r="AT17" s="143" t="s">
        <v>119</v>
      </c>
      <c r="AU17" s="144">
        <v>14</v>
      </c>
      <c r="AV17" s="144">
        <v>3</v>
      </c>
      <c r="AW17" s="146">
        <v>45</v>
      </c>
      <c r="AX17" s="144">
        <v>45</v>
      </c>
      <c r="AY17" s="144">
        <v>1</v>
      </c>
      <c r="AZ17" s="155">
        <v>78</v>
      </c>
      <c r="BA17" s="144">
        <v>45</v>
      </c>
      <c r="BB17" s="142"/>
      <c r="BC17" s="142"/>
    </row>
    <row r="18" spans="1:55">
      <c r="A18" s="162">
        <v>12</v>
      </c>
      <c r="B18" s="162" t="s">
        <v>139</v>
      </c>
      <c r="C18" s="163">
        <v>35840</v>
      </c>
      <c r="D18" s="163" t="s">
        <v>117</v>
      </c>
      <c r="E18" s="162" t="s">
        <v>118</v>
      </c>
      <c r="F18" s="162">
        <v>9</v>
      </c>
      <c r="G18" s="162">
        <v>8</v>
      </c>
      <c r="H18" s="162">
        <v>1</v>
      </c>
      <c r="I18" s="162">
        <v>765</v>
      </c>
      <c r="J18" s="162">
        <v>0</v>
      </c>
      <c r="K18" s="162">
        <v>0</v>
      </c>
      <c r="L18" s="162">
        <v>0</v>
      </c>
      <c r="M18" s="162">
        <v>0</v>
      </c>
      <c r="N18" s="117"/>
      <c r="O18" s="143" t="s">
        <v>119</v>
      </c>
      <c r="P18" s="143" t="s">
        <v>119</v>
      </c>
      <c r="Q18" s="143" t="s">
        <v>119</v>
      </c>
      <c r="R18" s="143" t="s">
        <v>119</v>
      </c>
      <c r="S18" s="143" t="s">
        <v>119</v>
      </c>
      <c r="T18" s="143" t="s">
        <v>119</v>
      </c>
      <c r="U18" s="143" t="s">
        <v>119</v>
      </c>
      <c r="V18" s="143" t="s">
        <v>119</v>
      </c>
      <c r="W18" s="143" t="s">
        <v>119</v>
      </c>
      <c r="X18" s="144">
        <v>45</v>
      </c>
      <c r="Y18" s="142">
        <v>90</v>
      </c>
      <c r="Z18" s="142">
        <v>90</v>
      </c>
      <c r="AA18" s="142">
        <v>90</v>
      </c>
      <c r="AB18" s="142">
        <v>90</v>
      </c>
      <c r="AC18" s="143" t="s">
        <v>119</v>
      </c>
      <c r="AD18" s="143" t="s">
        <v>119</v>
      </c>
      <c r="AE18" s="143" t="s">
        <v>119</v>
      </c>
      <c r="AF18" s="143" t="s">
        <v>119</v>
      </c>
      <c r="AG18" s="143" t="s">
        <v>119</v>
      </c>
      <c r="AH18" s="143" t="s">
        <v>119</v>
      </c>
      <c r="AI18" s="143" t="s">
        <v>119</v>
      </c>
      <c r="AJ18" s="143" t="s">
        <v>119</v>
      </c>
      <c r="AK18" s="143" t="s">
        <v>119</v>
      </c>
      <c r="AL18" s="143" t="s">
        <v>119</v>
      </c>
      <c r="AM18" s="143" t="s">
        <v>119</v>
      </c>
      <c r="AN18" s="143" t="s">
        <v>119</v>
      </c>
      <c r="AO18" s="143" t="s">
        <v>119</v>
      </c>
      <c r="AP18" s="142">
        <v>90</v>
      </c>
      <c r="AQ18" s="143" t="s">
        <v>119</v>
      </c>
      <c r="AR18" s="143" t="s">
        <v>119</v>
      </c>
      <c r="AS18" s="142">
        <v>90</v>
      </c>
      <c r="AT18" s="143" t="s">
        <v>119</v>
      </c>
      <c r="AU18" s="142">
        <v>90</v>
      </c>
      <c r="AV18" s="143" t="s">
        <v>119</v>
      </c>
      <c r="AW18" s="143" t="s">
        <v>119</v>
      </c>
      <c r="AX18" s="143" t="s">
        <v>119</v>
      </c>
      <c r="AY18" s="143" t="s">
        <v>119</v>
      </c>
      <c r="AZ18" s="143" t="s">
        <v>119</v>
      </c>
      <c r="BA18" s="142">
        <v>90</v>
      </c>
      <c r="BB18" s="143" t="s">
        <v>119</v>
      </c>
      <c r="BC18" s="143" t="s">
        <v>119</v>
      </c>
    </row>
    <row r="19" spans="1:55">
      <c r="A19" s="117">
        <v>13</v>
      </c>
      <c r="B19" s="117" t="s">
        <v>140</v>
      </c>
      <c r="C19" s="45">
        <v>35473</v>
      </c>
      <c r="D19" s="45" t="s">
        <v>121</v>
      </c>
      <c r="E19" s="117" t="s">
        <v>118</v>
      </c>
      <c r="F19" s="117">
        <v>27</v>
      </c>
      <c r="G19" s="117">
        <v>22</v>
      </c>
      <c r="H19" s="117">
        <v>5</v>
      </c>
      <c r="I19" s="117">
        <v>2017</v>
      </c>
      <c r="J19" s="117">
        <v>0</v>
      </c>
      <c r="K19" s="117">
        <v>1</v>
      </c>
      <c r="L19" s="117">
        <v>6</v>
      </c>
      <c r="M19" s="117">
        <v>0</v>
      </c>
      <c r="N19" s="117"/>
      <c r="O19" s="143" t="s">
        <v>119</v>
      </c>
      <c r="P19" s="155">
        <v>90</v>
      </c>
      <c r="Q19" s="155">
        <v>90</v>
      </c>
      <c r="R19" s="146">
        <v>19</v>
      </c>
      <c r="S19" s="142">
        <v>90</v>
      </c>
      <c r="T19" s="155">
        <v>90</v>
      </c>
      <c r="U19" s="172" t="s">
        <v>125</v>
      </c>
      <c r="V19" s="155">
        <v>90</v>
      </c>
      <c r="W19" s="142">
        <v>90</v>
      </c>
      <c r="X19" s="142">
        <v>90</v>
      </c>
      <c r="Y19" s="142">
        <v>90</v>
      </c>
      <c r="Z19" s="142">
        <v>90</v>
      </c>
      <c r="AA19" s="142">
        <v>90</v>
      </c>
      <c r="AB19" s="143" t="s">
        <v>119</v>
      </c>
      <c r="AC19" s="144">
        <v>10</v>
      </c>
      <c r="AD19" s="143" t="s">
        <v>119</v>
      </c>
      <c r="AE19" s="143" t="s">
        <v>119</v>
      </c>
      <c r="AF19" s="143" t="s">
        <v>119</v>
      </c>
      <c r="AG19" s="143" t="s">
        <v>119</v>
      </c>
      <c r="AH19" s="143" t="s">
        <v>119</v>
      </c>
      <c r="AI19" s="143" t="s">
        <v>119</v>
      </c>
      <c r="AJ19" s="144">
        <v>23</v>
      </c>
      <c r="AK19" s="144">
        <v>29</v>
      </c>
      <c r="AL19" s="142">
        <v>90</v>
      </c>
      <c r="AM19" s="155">
        <v>90</v>
      </c>
      <c r="AN19" s="142">
        <v>90</v>
      </c>
      <c r="AO19" s="143" t="s">
        <v>119</v>
      </c>
      <c r="AP19" s="142">
        <v>90</v>
      </c>
      <c r="AQ19" s="143" t="s">
        <v>119</v>
      </c>
      <c r="AR19" s="143" t="s">
        <v>119</v>
      </c>
      <c r="AS19" s="142">
        <v>90</v>
      </c>
      <c r="AT19" s="144">
        <v>13</v>
      </c>
      <c r="AU19" s="142">
        <v>90</v>
      </c>
      <c r="AV19" s="143" t="s">
        <v>119</v>
      </c>
      <c r="AW19" s="142">
        <v>90</v>
      </c>
      <c r="AX19" s="142">
        <v>90</v>
      </c>
      <c r="AY19" s="142">
        <v>90</v>
      </c>
      <c r="AZ19" s="142">
        <v>90</v>
      </c>
      <c r="BA19" s="142">
        <v>45</v>
      </c>
      <c r="BB19" s="143"/>
      <c r="BC19" s="142">
        <v>78</v>
      </c>
    </row>
    <row r="20" spans="1:55">
      <c r="A20" s="162">
        <v>14</v>
      </c>
      <c r="B20" s="162" t="s">
        <v>141</v>
      </c>
      <c r="C20" s="163">
        <v>33815</v>
      </c>
      <c r="D20" s="163" t="s">
        <v>129</v>
      </c>
      <c r="E20" s="162" t="s">
        <v>118</v>
      </c>
      <c r="F20" s="162">
        <v>19</v>
      </c>
      <c r="G20" s="162">
        <v>4</v>
      </c>
      <c r="H20" s="162">
        <v>15</v>
      </c>
      <c r="I20" s="162">
        <v>414</v>
      </c>
      <c r="J20" s="162">
        <v>2</v>
      </c>
      <c r="K20" s="162">
        <v>0</v>
      </c>
      <c r="L20" s="162">
        <v>2</v>
      </c>
      <c r="M20" s="162">
        <v>0</v>
      </c>
      <c r="N20" s="117"/>
      <c r="O20" s="143"/>
      <c r="P20" s="143" t="s">
        <v>119</v>
      </c>
      <c r="Q20" s="143" t="s">
        <v>119</v>
      </c>
      <c r="R20" s="144">
        <v>1</v>
      </c>
      <c r="S20" s="144">
        <v>65</v>
      </c>
      <c r="T20" s="144">
        <v>13</v>
      </c>
      <c r="U20" s="144">
        <v>24</v>
      </c>
      <c r="V20" s="144">
        <v>2</v>
      </c>
      <c r="W20" s="144">
        <v>2</v>
      </c>
      <c r="X20" s="143" t="s">
        <v>119</v>
      </c>
      <c r="Y20" s="144">
        <v>10</v>
      </c>
      <c r="Z20" s="143" t="s">
        <v>119</v>
      </c>
      <c r="AA20" s="143" t="s">
        <v>119</v>
      </c>
      <c r="AB20" s="144">
        <v>2</v>
      </c>
      <c r="AC20" s="143" t="s">
        <v>119</v>
      </c>
      <c r="AD20" s="143" t="s">
        <v>119</v>
      </c>
      <c r="AE20" s="144">
        <v>3</v>
      </c>
      <c r="AF20" s="143" t="s">
        <v>119</v>
      </c>
      <c r="AG20" s="143" t="s">
        <v>119</v>
      </c>
      <c r="AH20" s="143" t="s">
        <v>119</v>
      </c>
      <c r="AI20" s="143" t="s">
        <v>119</v>
      </c>
      <c r="AJ20" s="146">
        <v>10</v>
      </c>
      <c r="AK20" s="184" t="s">
        <v>119</v>
      </c>
      <c r="AL20" s="144">
        <v>1</v>
      </c>
      <c r="AM20" s="143" t="s">
        <v>119</v>
      </c>
      <c r="AN20" s="144">
        <v>13</v>
      </c>
      <c r="AO20" s="143" t="s">
        <v>119</v>
      </c>
      <c r="AP20" s="142">
        <v>60</v>
      </c>
      <c r="AQ20" s="144">
        <v>9</v>
      </c>
      <c r="AR20" s="143" t="s">
        <v>119</v>
      </c>
      <c r="AS20" s="143" t="s">
        <v>119</v>
      </c>
      <c r="AT20" s="143" t="s">
        <v>119</v>
      </c>
      <c r="AU20" s="142">
        <v>45</v>
      </c>
      <c r="AV20" s="144">
        <v>11</v>
      </c>
      <c r="AW20" s="144">
        <v>8</v>
      </c>
      <c r="AX20" s="142">
        <v>90</v>
      </c>
      <c r="AY20" s="144"/>
      <c r="AZ20" s="142"/>
      <c r="BA20" s="142">
        <v>45</v>
      </c>
      <c r="BB20" s="171"/>
      <c r="BC20" s="171"/>
    </row>
    <row r="21" spans="1:55">
      <c r="A21" s="117">
        <v>15</v>
      </c>
      <c r="B21" s="117" t="s">
        <v>142</v>
      </c>
      <c r="C21" s="45">
        <v>34797</v>
      </c>
      <c r="D21" s="45" t="s">
        <v>121</v>
      </c>
      <c r="E21" s="117" t="s">
        <v>118</v>
      </c>
      <c r="F21" s="117">
        <v>19</v>
      </c>
      <c r="G21" s="117">
        <v>12</v>
      </c>
      <c r="H21" s="117">
        <v>7</v>
      </c>
      <c r="I21" s="117">
        <v>1055</v>
      </c>
      <c r="J21" s="117">
        <v>0</v>
      </c>
      <c r="K21" s="117">
        <v>1</v>
      </c>
      <c r="L21" s="117">
        <v>1</v>
      </c>
      <c r="M21" s="117">
        <v>0</v>
      </c>
      <c r="N21" s="117"/>
      <c r="O21" s="144">
        <v>27</v>
      </c>
      <c r="P21" s="144">
        <v>16</v>
      </c>
      <c r="Q21" s="144">
        <v>23</v>
      </c>
      <c r="R21" s="143" t="s">
        <v>119</v>
      </c>
      <c r="S21" s="144">
        <v>45</v>
      </c>
      <c r="T21" s="142">
        <v>85</v>
      </c>
      <c r="U21" s="142">
        <v>90</v>
      </c>
      <c r="V21" s="142">
        <v>71</v>
      </c>
      <c r="W21" s="142">
        <v>45</v>
      </c>
      <c r="X21" s="142">
        <v>90</v>
      </c>
      <c r="Y21" s="142">
        <v>86</v>
      </c>
      <c r="Z21" s="155">
        <v>90</v>
      </c>
      <c r="AA21" s="142">
        <v>90</v>
      </c>
      <c r="AB21" s="144">
        <v>22</v>
      </c>
      <c r="AC21" s="142">
        <v>61</v>
      </c>
      <c r="AD21" s="143" t="s">
        <v>119</v>
      </c>
      <c r="AE21" s="144">
        <v>3</v>
      </c>
      <c r="AF21" s="142">
        <v>90</v>
      </c>
      <c r="AG21" s="142">
        <v>45</v>
      </c>
      <c r="AH21" s="143" t="s">
        <v>119</v>
      </c>
      <c r="AI21" s="143"/>
      <c r="AJ21" s="143" t="s">
        <v>119</v>
      </c>
      <c r="AK21" s="143"/>
      <c r="AL21" s="143" t="s">
        <v>119</v>
      </c>
      <c r="AM21" s="143"/>
      <c r="AN21" s="143" t="s">
        <v>119</v>
      </c>
      <c r="AO21" s="143" t="s">
        <v>119</v>
      </c>
      <c r="AP21" s="142">
        <v>60</v>
      </c>
      <c r="AQ21" s="143" t="s">
        <v>119</v>
      </c>
      <c r="AR21" s="143" t="s">
        <v>119</v>
      </c>
      <c r="AS21" s="143" t="s">
        <v>119</v>
      </c>
      <c r="AT21" s="143" t="s">
        <v>119</v>
      </c>
      <c r="AU21" s="143" t="s">
        <v>119</v>
      </c>
      <c r="AV21" s="144"/>
      <c r="AW21" s="143" t="s">
        <v>119</v>
      </c>
      <c r="AX21" s="144">
        <v>16</v>
      </c>
      <c r="AY21" s="143" t="s">
        <v>119</v>
      </c>
      <c r="AZ21" s="143" t="s">
        <v>119</v>
      </c>
      <c r="BA21" s="143" t="s">
        <v>119</v>
      </c>
      <c r="BB21" s="143" t="s">
        <v>119</v>
      </c>
      <c r="BC21" s="143"/>
    </row>
    <row r="22" spans="1:55">
      <c r="A22" s="162">
        <v>16</v>
      </c>
      <c r="B22" s="162" t="s">
        <v>143</v>
      </c>
      <c r="C22" s="163">
        <v>35431</v>
      </c>
      <c r="D22" s="163" t="s">
        <v>129</v>
      </c>
      <c r="E22" s="162" t="s">
        <v>144</v>
      </c>
      <c r="F22" s="162">
        <v>2</v>
      </c>
      <c r="G22" s="162">
        <v>2</v>
      </c>
      <c r="H22" s="162">
        <v>0</v>
      </c>
      <c r="I22" s="162">
        <v>177</v>
      </c>
      <c r="J22" s="162">
        <v>0</v>
      </c>
      <c r="K22" s="162">
        <v>0</v>
      </c>
      <c r="L22" s="162">
        <v>0</v>
      </c>
      <c r="M22" s="162">
        <v>0</v>
      </c>
      <c r="N22" s="117"/>
      <c r="O22" s="144"/>
      <c r="P22" s="144"/>
      <c r="Q22" s="144"/>
      <c r="R22" s="143"/>
      <c r="S22" s="144"/>
      <c r="T22" s="142"/>
      <c r="U22" s="142"/>
      <c r="V22" s="142"/>
      <c r="W22" s="142"/>
      <c r="X22" s="142"/>
      <c r="Y22" s="142"/>
      <c r="Z22" s="155"/>
      <c r="AA22" s="142"/>
      <c r="AB22" s="144"/>
      <c r="AC22" s="142"/>
      <c r="AD22" s="143"/>
      <c r="AE22" s="144"/>
      <c r="AF22" s="142"/>
      <c r="AG22" s="142"/>
      <c r="AH22" s="143"/>
      <c r="AI22" s="143"/>
      <c r="AJ22" s="143"/>
      <c r="AK22" s="143"/>
      <c r="AL22" s="143"/>
      <c r="AM22" s="143"/>
      <c r="AN22" s="143"/>
      <c r="AO22" s="143"/>
      <c r="AP22" s="142"/>
      <c r="AQ22" s="143"/>
      <c r="AR22" s="143"/>
      <c r="AS22" s="143"/>
      <c r="AT22" s="143"/>
      <c r="AU22" s="143"/>
      <c r="AV22" s="144"/>
      <c r="AW22" s="143"/>
      <c r="AX22" s="144"/>
      <c r="AY22" s="143"/>
      <c r="AZ22" s="143"/>
      <c r="BA22" s="143"/>
      <c r="BB22" s="142">
        <v>90</v>
      </c>
      <c r="BC22" s="142">
        <v>87</v>
      </c>
    </row>
    <row r="23" spans="1:55">
      <c r="A23" s="117">
        <v>17</v>
      </c>
      <c r="B23" s="117" t="s">
        <v>145</v>
      </c>
      <c r="C23" s="45">
        <v>36886</v>
      </c>
      <c r="D23" s="45" t="s">
        <v>129</v>
      </c>
      <c r="E23" s="117" t="s">
        <v>146</v>
      </c>
      <c r="F23" s="117">
        <v>1</v>
      </c>
      <c r="G23" s="117">
        <v>0</v>
      </c>
      <c r="H23" s="117">
        <v>1</v>
      </c>
      <c r="I23" s="117">
        <v>6</v>
      </c>
      <c r="J23" s="117">
        <v>0</v>
      </c>
      <c r="K23" s="117">
        <v>0</v>
      </c>
      <c r="L23" s="117">
        <v>0</v>
      </c>
      <c r="M23" s="117">
        <v>0</v>
      </c>
      <c r="N23" s="117"/>
      <c r="O23" s="144"/>
      <c r="P23" s="142"/>
      <c r="Q23" s="142"/>
      <c r="R23" s="144"/>
      <c r="S23" s="143"/>
      <c r="T23" s="143" t="s">
        <v>119</v>
      </c>
      <c r="U23" s="144">
        <v>6</v>
      </c>
      <c r="V23" s="143" t="s">
        <v>119</v>
      </c>
      <c r="W23" s="143" t="s">
        <v>119</v>
      </c>
      <c r="X23" s="143" t="s">
        <v>119</v>
      </c>
      <c r="Y23" s="143" t="s">
        <v>119</v>
      </c>
      <c r="Z23" s="143" t="s">
        <v>119</v>
      </c>
      <c r="AA23" s="143" t="s">
        <v>119</v>
      </c>
      <c r="AB23" s="143" t="s">
        <v>119</v>
      </c>
      <c r="AC23" s="143" t="s">
        <v>119</v>
      </c>
      <c r="AD23" s="143"/>
      <c r="AE23" s="142"/>
      <c r="AF23" s="142"/>
      <c r="AG23" s="144"/>
      <c r="AH23" s="143"/>
      <c r="AI23" s="142"/>
      <c r="AJ23" s="144"/>
      <c r="AK23" s="144"/>
      <c r="AL23" s="144"/>
      <c r="AM23" s="144"/>
      <c r="AN23" s="144"/>
      <c r="AO23" s="143"/>
      <c r="AP23" s="144"/>
      <c r="AQ23" s="142"/>
      <c r="AR23" s="143"/>
      <c r="AS23" s="143"/>
      <c r="AT23" s="142"/>
      <c r="AU23" s="142"/>
      <c r="AV23" s="143"/>
      <c r="AW23" s="144"/>
      <c r="AX23" s="142"/>
      <c r="AY23" s="144"/>
      <c r="AZ23" s="142"/>
      <c r="BA23" s="142"/>
      <c r="BB23" s="144"/>
      <c r="BC23" s="144"/>
    </row>
    <row r="24" spans="1:55">
      <c r="A24" s="162">
        <v>18</v>
      </c>
      <c r="B24" s="162" t="s">
        <v>147</v>
      </c>
      <c r="C24" s="163">
        <v>37879</v>
      </c>
      <c r="D24" s="163" t="s">
        <v>129</v>
      </c>
      <c r="E24" s="162" t="s">
        <v>118</v>
      </c>
      <c r="F24" s="162">
        <v>1</v>
      </c>
      <c r="G24" s="162">
        <v>0</v>
      </c>
      <c r="H24" s="162">
        <v>1</v>
      </c>
      <c r="I24" s="162">
        <v>1</v>
      </c>
      <c r="J24" s="162">
        <v>0</v>
      </c>
      <c r="K24" s="162">
        <v>0</v>
      </c>
      <c r="L24" s="162">
        <v>0</v>
      </c>
      <c r="M24" s="162">
        <v>0</v>
      </c>
      <c r="N24" s="117"/>
      <c r="O24" s="143" t="s">
        <v>119</v>
      </c>
      <c r="P24" s="144">
        <v>1</v>
      </c>
      <c r="Q24" s="143" t="s">
        <v>119</v>
      </c>
      <c r="R24" s="143" t="s">
        <v>119</v>
      </c>
      <c r="S24" s="143" t="s">
        <v>119</v>
      </c>
      <c r="T24" s="144"/>
      <c r="U24" s="143"/>
      <c r="V24" s="144"/>
      <c r="W24" s="144"/>
      <c r="X24" s="143"/>
      <c r="Y24" s="143"/>
      <c r="Z24" s="143"/>
      <c r="AA24" s="142"/>
      <c r="AB24" s="144"/>
      <c r="AC24" s="143"/>
      <c r="AD24" s="143"/>
      <c r="AE24" s="143"/>
      <c r="AF24" s="143" t="s">
        <v>119</v>
      </c>
      <c r="AG24" s="143"/>
      <c r="AH24" s="142"/>
      <c r="AI24" s="142"/>
      <c r="AJ24" s="142"/>
      <c r="AK24" s="144"/>
      <c r="AL24" s="142"/>
      <c r="AM24" s="142"/>
      <c r="AN24" s="142"/>
      <c r="AO24" s="142"/>
      <c r="AP24" s="142"/>
      <c r="AQ24" s="144"/>
      <c r="AR24" s="142"/>
      <c r="AS24" s="142"/>
      <c r="AT24" s="142"/>
      <c r="AU24" s="142"/>
      <c r="AV24" s="143"/>
      <c r="AW24" s="142"/>
      <c r="AX24" s="144"/>
      <c r="AY24" s="142"/>
      <c r="AZ24" s="143"/>
      <c r="BA24" s="142"/>
      <c r="BB24" s="143" t="s">
        <v>119</v>
      </c>
      <c r="BC24" s="143"/>
    </row>
    <row r="25" spans="1:55">
      <c r="A25" s="117">
        <v>19</v>
      </c>
      <c r="B25" s="117" t="s">
        <v>148</v>
      </c>
      <c r="C25" s="45">
        <v>36382</v>
      </c>
      <c r="D25" s="45" t="s">
        <v>121</v>
      </c>
      <c r="E25" s="117" t="s">
        <v>118</v>
      </c>
      <c r="F25" s="117">
        <v>5</v>
      </c>
      <c r="G25" s="117">
        <v>5</v>
      </c>
      <c r="H25" s="117">
        <v>0</v>
      </c>
      <c r="I25" s="117">
        <v>343</v>
      </c>
      <c r="J25" s="117">
        <v>0</v>
      </c>
      <c r="K25" s="117">
        <v>0</v>
      </c>
      <c r="L25" s="117">
        <v>2</v>
      </c>
      <c r="M25" s="117">
        <v>0</v>
      </c>
      <c r="N25" s="117"/>
      <c r="O25" s="142">
        <v>63</v>
      </c>
      <c r="P25" s="155">
        <v>82</v>
      </c>
      <c r="Q25" s="155">
        <v>67</v>
      </c>
      <c r="R25" s="142">
        <v>86</v>
      </c>
      <c r="S25" s="142">
        <v>45</v>
      </c>
      <c r="T25" s="143"/>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72"/>
      <c r="AR25" s="142"/>
      <c r="AS25" s="142"/>
      <c r="AT25" s="144"/>
      <c r="AU25" s="144"/>
      <c r="AV25" s="142"/>
      <c r="AW25" s="142"/>
      <c r="AX25" s="143"/>
      <c r="AY25" s="142"/>
      <c r="AZ25" s="144"/>
      <c r="BA25" s="144"/>
      <c r="BB25" s="143"/>
      <c r="BC25" s="143"/>
    </row>
    <row r="26" spans="1:55">
      <c r="A26" s="162">
        <v>20</v>
      </c>
      <c r="B26" s="162" t="s">
        <v>149</v>
      </c>
      <c r="C26" s="163">
        <v>34404</v>
      </c>
      <c r="D26" s="163" t="s">
        <v>127</v>
      </c>
      <c r="E26" s="162" t="s">
        <v>118</v>
      </c>
      <c r="F26" s="162">
        <v>14</v>
      </c>
      <c r="G26" s="162">
        <v>2</v>
      </c>
      <c r="H26" s="162">
        <v>12</v>
      </c>
      <c r="I26" s="162">
        <v>304</v>
      </c>
      <c r="J26" s="162">
        <v>0</v>
      </c>
      <c r="K26" s="162">
        <v>0</v>
      </c>
      <c r="L26" s="162">
        <v>5</v>
      </c>
      <c r="M26" s="162">
        <v>0</v>
      </c>
      <c r="N26" s="117"/>
      <c r="O26" s="143" t="s">
        <v>119</v>
      </c>
      <c r="P26" s="143" t="s">
        <v>119</v>
      </c>
      <c r="Q26" s="144">
        <v>1</v>
      </c>
      <c r="R26" s="143" t="s">
        <v>119</v>
      </c>
      <c r="S26" s="142"/>
      <c r="T26" s="143"/>
      <c r="U26" s="142"/>
      <c r="V26" s="172"/>
      <c r="W26" s="142"/>
      <c r="X26" s="142"/>
      <c r="Y26" s="142"/>
      <c r="Z26" s="142"/>
      <c r="AA26" s="144"/>
      <c r="AB26" s="146">
        <v>22</v>
      </c>
      <c r="AC26" s="143"/>
      <c r="AD26" s="143"/>
      <c r="AE26" s="144"/>
      <c r="AF26" s="142"/>
      <c r="AG26" s="142"/>
      <c r="AH26" s="143"/>
      <c r="AI26" s="143" t="s">
        <v>119</v>
      </c>
      <c r="AJ26" s="185">
        <v>1</v>
      </c>
      <c r="AK26" s="144">
        <v>29</v>
      </c>
      <c r="AL26" s="146">
        <v>9</v>
      </c>
      <c r="AM26" s="146">
        <v>33</v>
      </c>
      <c r="AN26" s="155">
        <v>71</v>
      </c>
      <c r="AO26" s="144">
        <v>1</v>
      </c>
      <c r="AP26" s="143" t="s">
        <v>119</v>
      </c>
      <c r="AQ26" s="144">
        <v>23</v>
      </c>
      <c r="AR26" s="143" t="s">
        <v>119</v>
      </c>
      <c r="AS26" s="144">
        <v>17</v>
      </c>
      <c r="AT26" s="144">
        <v>4</v>
      </c>
      <c r="AU26" s="143" t="s">
        <v>119</v>
      </c>
      <c r="AV26" s="143" t="s">
        <v>119</v>
      </c>
      <c r="AW26" s="144">
        <v>1</v>
      </c>
      <c r="AX26" s="142">
        <v>45</v>
      </c>
      <c r="AY26" s="143" t="s">
        <v>119</v>
      </c>
      <c r="AZ26" s="143" t="s">
        <v>119</v>
      </c>
      <c r="BA26" s="146">
        <v>47</v>
      </c>
      <c r="BB26" s="142"/>
      <c r="BC26" s="142"/>
    </row>
    <row r="27" spans="1:55">
      <c r="A27" s="117">
        <v>21</v>
      </c>
      <c r="B27" s="117" t="s">
        <v>150</v>
      </c>
      <c r="C27" s="45">
        <v>35665</v>
      </c>
      <c r="D27" s="45" t="s">
        <v>127</v>
      </c>
      <c r="E27" s="117" t="s">
        <v>151</v>
      </c>
      <c r="F27" s="117">
        <v>20</v>
      </c>
      <c r="G27" s="117">
        <v>19</v>
      </c>
      <c r="H27" s="117">
        <v>1</v>
      </c>
      <c r="I27" s="117">
        <v>1499</v>
      </c>
      <c r="J27" s="117">
        <v>1</v>
      </c>
      <c r="K27" s="117">
        <v>1</v>
      </c>
      <c r="L27" s="117">
        <v>2</v>
      </c>
      <c r="M27" s="117">
        <v>0</v>
      </c>
      <c r="N27" s="117"/>
      <c r="O27" s="143"/>
      <c r="P27" s="143"/>
      <c r="Q27" s="144"/>
      <c r="R27" s="143"/>
      <c r="S27" s="142"/>
      <c r="T27" s="143"/>
      <c r="U27" s="142"/>
      <c r="V27" s="172"/>
      <c r="W27" s="142"/>
      <c r="X27" s="142"/>
      <c r="Y27" s="142"/>
      <c r="Z27" s="142"/>
      <c r="AA27" s="144"/>
      <c r="AB27" s="144"/>
      <c r="AC27" s="143"/>
      <c r="AD27" s="143"/>
      <c r="AE27" s="144"/>
      <c r="AF27" s="142"/>
      <c r="AG27" s="142"/>
      <c r="AH27" s="142">
        <v>62</v>
      </c>
      <c r="AI27" s="142">
        <v>72</v>
      </c>
      <c r="AJ27" s="143" t="s">
        <v>119</v>
      </c>
      <c r="AK27" s="142">
        <v>80</v>
      </c>
      <c r="AL27" s="142">
        <v>87</v>
      </c>
      <c r="AM27" s="142">
        <v>74</v>
      </c>
      <c r="AN27" s="155">
        <v>90</v>
      </c>
      <c r="AO27" s="142">
        <v>83</v>
      </c>
      <c r="AP27" s="142">
        <v>81</v>
      </c>
      <c r="AQ27" s="142">
        <v>67</v>
      </c>
      <c r="AR27" s="142">
        <v>90</v>
      </c>
      <c r="AS27" s="142">
        <v>73</v>
      </c>
      <c r="AT27" s="155">
        <v>77</v>
      </c>
      <c r="AU27" s="142">
        <v>60</v>
      </c>
      <c r="AV27" s="142">
        <v>87</v>
      </c>
      <c r="AW27" s="142">
        <v>89</v>
      </c>
      <c r="AX27" s="142">
        <v>86</v>
      </c>
      <c r="AY27" s="142">
        <v>77</v>
      </c>
      <c r="AZ27" s="144">
        <v>25</v>
      </c>
      <c r="BA27" s="142">
        <v>64</v>
      </c>
      <c r="BB27" s="142">
        <v>75</v>
      </c>
      <c r="BC27" s="143" t="s">
        <v>119</v>
      </c>
    </row>
    <row r="28" spans="1:55">
      <c r="A28" s="162">
        <v>22</v>
      </c>
      <c r="B28" s="162" t="s">
        <v>152</v>
      </c>
      <c r="C28" s="163">
        <v>35146</v>
      </c>
      <c r="D28" s="163" t="s">
        <v>127</v>
      </c>
      <c r="E28" s="162" t="s">
        <v>134</v>
      </c>
      <c r="F28" s="162">
        <v>37</v>
      </c>
      <c r="G28" s="162">
        <v>37</v>
      </c>
      <c r="H28" s="162">
        <v>0</v>
      </c>
      <c r="I28" s="162">
        <v>3313</v>
      </c>
      <c r="J28" s="162">
        <v>2</v>
      </c>
      <c r="K28" s="162">
        <v>2</v>
      </c>
      <c r="L28" s="162">
        <v>12</v>
      </c>
      <c r="M28" s="162">
        <v>0</v>
      </c>
      <c r="N28" s="117"/>
      <c r="O28" s="142">
        <v>90</v>
      </c>
      <c r="P28" s="142">
        <v>90</v>
      </c>
      <c r="Q28" s="155">
        <v>90</v>
      </c>
      <c r="R28" s="155">
        <v>90</v>
      </c>
      <c r="S28" s="142">
        <v>90</v>
      </c>
      <c r="T28" s="142">
        <v>90</v>
      </c>
      <c r="U28" s="142">
        <v>90</v>
      </c>
      <c r="V28" s="142">
        <v>90</v>
      </c>
      <c r="W28" s="142">
        <v>90</v>
      </c>
      <c r="X28" s="155">
        <v>90</v>
      </c>
      <c r="Y28" s="142">
        <v>90</v>
      </c>
      <c r="Z28" s="142">
        <v>90</v>
      </c>
      <c r="AA28" s="155">
        <v>90</v>
      </c>
      <c r="AB28" s="142">
        <v>90</v>
      </c>
      <c r="AC28" s="172" t="s">
        <v>125</v>
      </c>
      <c r="AD28" s="142">
        <v>90</v>
      </c>
      <c r="AE28" s="155">
        <v>90</v>
      </c>
      <c r="AF28" s="142">
        <v>90</v>
      </c>
      <c r="AG28" s="155">
        <v>90</v>
      </c>
      <c r="AH28" s="142">
        <v>90</v>
      </c>
      <c r="AI28" s="142">
        <v>90</v>
      </c>
      <c r="AJ28" s="155">
        <v>90</v>
      </c>
      <c r="AK28" s="155">
        <v>90</v>
      </c>
      <c r="AL28" s="142">
        <v>90</v>
      </c>
      <c r="AM28" s="155">
        <v>90</v>
      </c>
      <c r="AN28" s="172" t="s">
        <v>125</v>
      </c>
      <c r="AO28" s="155">
        <v>90</v>
      </c>
      <c r="AP28" s="142">
        <v>90</v>
      </c>
      <c r="AQ28" s="142">
        <v>90</v>
      </c>
      <c r="AR28" s="155">
        <v>90</v>
      </c>
      <c r="AS28" s="142">
        <v>73</v>
      </c>
      <c r="AT28" s="142">
        <v>90</v>
      </c>
      <c r="AU28" s="155">
        <v>90</v>
      </c>
      <c r="AV28" s="142">
        <v>90</v>
      </c>
      <c r="AW28" s="142">
        <v>90</v>
      </c>
      <c r="AX28" s="142">
        <v>90</v>
      </c>
      <c r="AY28" s="142">
        <v>90</v>
      </c>
      <c r="AZ28" s="142">
        <v>90</v>
      </c>
      <c r="BA28" s="142">
        <v>90</v>
      </c>
      <c r="BB28" s="143"/>
      <c r="BC28" s="143"/>
    </row>
    <row r="29" spans="1:55">
      <c r="A29" s="117">
        <v>23</v>
      </c>
      <c r="B29" s="117" t="s">
        <v>153</v>
      </c>
      <c r="C29" s="45">
        <v>34162</v>
      </c>
      <c r="D29" s="45" t="s">
        <v>121</v>
      </c>
      <c r="E29" s="117" t="s">
        <v>118</v>
      </c>
      <c r="F29" s="117">
        <v>15</v>
      </c>
      <c r="G29" s="117">
        <v>6</v>
      </c>
      <c r="H29" s="117">
        <v>9</v>
      </c>
      <c r="I29" s="117">
        <v>482</v>
      </c>
      <c r="J29" s="117">
        <v>0</v>
      </c>
      <c r="K29" s="117">
        <v>1</v>
      </c>
      <c r="L29" s="117">
        <v>2</v>
      </c>
      <c r="M29" s="117">
        <v>0</v>
      </c>
      <c r="N29" s="117"/>
      <c r="O29" s="142"/>
      <c r="P29" s="143" t="s">
        <v>119</v>
      </c>
      <c r="Q29" s="143" t="s">
        <v>119</v>
      </c>
      <c r="R29" s="142"/>
      <c r="S29" s="173"/>
      <c r="T29" s="173"/>
      <c r="U29" s="143" t="s">
        <v>119</v>
      </c>
      <c r="V29" s="173"/>
      <c r="W29" s="143" t="s">
        <v>119</v>
      </c>
      <c r="X29" s="143" t="s">
        <v>119</v>
      </c>
      <c r="Y29" s="144">
        <v>4</v>
      </c>
      <c r="Z29" s="143" t="s">
        <v>119</v>
      </c>
      <c r="AA29" s="173"/>
      <c r="AB29" s="143" t="s">
        <v>119</v>
      </c>
      <c r="AC29" s="173"/>
      <c r="AD29" s="143" t="s">
        <v>119</v>
      </c>
      <c r="AE29" s="143" t="s">
        <v>119</v>
      </c>
      <c r="AF29" s="142">
        <v>63</v>
      </c>
      <c r="AG29" s="142">
        <v>90</v>
      </c>
      <c r="AH29" s="142">
        <v>45</v>
      </c>
      <c r="AI29" s="144"/>
      <c r="AJ29" s="143"/>
      <c r="AK29" s="146">
        <v>10</v>
      </c>
      <c r="AL29" s="143" t="s">
        <v>119</v>
      </c>
      <c r="AM29" s="144">
        <v>5</v>
      </c>
      <c r="AN29" s="144">
        <v>19</v>
      </c>
      <c r="AO29" s="144">
        <v>13</v>
      </c>
      <c r="AP29" s="142">
        <v>60</v>
      </c>
      <c r="AQ29" s="144">
        <v>3</v>
      </c>
      <c r="AR29" s="144">
        <v>8</v>
      </c>
      <c r="AS29" s="142">
        <v>65</v>
      </c>
      <c r="AT29" s="143" t="s">
        <v>119</v>
      </c>
      <c r="AU29" s="142">
        <v>76</v>
      </c>
      <c r="AV29" s="143" t="s">
        <v>119</v>
      </c>
      <c r="AW29" s="143" t="s">
        <v>119</v>
      </c>
      <c r="AX29" s="143" t="s">
        <v>119</v>
      </c>
      <c r="AY29" s="143" t="s">
        <v>119</v>
      </c>
      <c r="AZ29" s="144">
        <v>7</v>
      </c>
      <c r="BA29" s="146">
        <v>14</v>
      </c>
      <c r="BB29" s="173"/>
      <c r="BC29" s="143" t="s">
        <v>119</v>
      </c>
    </row>
    <row r="30" spans="1:55">
      <c r="A30" s="162">
        <v>25</v>
      </c>
      <c r="B30" s="162" t="s">
        <v>154</v>
      </c>
      <c r="C30" s="166">
        <v>34090</v>
      </c>
      <c r="D30" s="162" t="s">
        <v>117</v>
      </c>
      <c r="E30" s="162" t="s">
        <v>118</v>
      </c>
      <c r="F30" s="162">
        <v>0</v>
      </c>
      <c r="G30" s="162">
        <v>0</v>
      </c>
      <c r="H30" s="162">
        <v>0</v>
      </c>
      <c r="I30" s="162">
        <v>0</v>
      </c>
      <c r="J30" s="162">
        <v>0</v>
      </c>
      <c r="K30" s="162">
        <v>0</v>
      </c>
      <c r="L30" s="162">
        <v>0</v>
      </c>
      <c r="M30" s="162">
        <v>0</v>
      </c>
      <c r="N30" s="117"/>
      <c r="O30" s="142"/>
      <c r="P30" s="143" t="s">
        <v>119</v>
      </c>
      <c r="Q30" s="143" t="s">
        <v>119</v>
      </c>
      <c r="R30" s="142"/>
      <c r="S30" s="144"/>
      <c r="T30" s="142"/>
      <c r="U30" s="143" t="s">
        <v>119</v>
      </c>
      <c r="V30" s="144"/>
      <c r="W30" s="142"/>
      <c r="X30" s="142"/>
      <c r="Y30" s="143" t="s">
        <v>119</v>
      </c>
      <c r="Z30" s="143" t="s">
        <v>119</v>
      </c>
      <c r="AA30" s="144"/>
      <c r="AB30" s="143"/>
      <c r="AC30" s="142"/>
      <c r="AD30" s="142"/>
      <c r="AE30" s="143"/>
      <c r="AF30" s="142"/>
      <c r="AG30" s="142"/>
      <c r="AH30" s="142"/>
      <c r="AI30" s="172"/>
      <c r="AJ30" s="142"/>
      <c r="AK30" s="142"/>
      <c r="AL30" s="142"/>
      <c r="AM30" s="142"/>
      <c r="AN30" s="143" t="s">
        <v>119</v>
      </c>
      <c r="AO30" s="142"/>
      <c r="AP30" s="144"/>
      <c r="AQ30" s="142"/>
      <c r="AR30" s="142"/>
      <c r="AS30" s="143" t="s">
        <v>119</v>
      </c>
      <c r="AT30" s="142"/>
      <c r="AU30" s="144"/>
      <c r="AV30" s="142"/>
      <c r="AW30" s="142"/>
      <c r="AX30" s="144"/>
      <c r="AY30" s="142"/>
      <c r="AZ30" s="143" t="s">
        <v>119</v>
      </c>
      <c r="BA30" s="143" t="s">
        <v>119</v>
      </c>
      <c r="BB30" s="142"/>
      <c r="BC30" s="142"/>
    </row>
    <row r="31" spans="1:55">
      <c r="A31" s="117">
        <v>26</v>
      </c>
      <c r="B31" s="117" t="s">
        <v>155</v>
      </c>
      <c r="C31" s="45">
        <v>36188</v>
      </c>
      <c r="D31" s="45" t="s">
        <v>129</v>
      </c>
      <c r="E31" s="117" t="s">
        <v>118</v>
      </c>
      <c r="F31" s="117">
        <v>27</v>
      </c>
      <c r="G31" s="117">
        <v>19</v>
      </c>
      <c r="H31" s="117">
        <v>8</v>
      </c>
      <c r="I31" s="117">
        <v>1449</v>
      </c>
      <c r="J31" s="117">
        <v>5</v>
      </c>
      <c r="K31" s="117">
        <v>6</v>
      </c>
      <c r="L31" s="117">
        <v>2</v>
      </c>
      <c r="M31" s="117">
        <v>0</v>
      </c>
      <c r="N31" s="117"/>
      <c r="O31" s="142">
        <v>79</v>
      </c>
      <c r="P31" s="142"/>
      <c r="Q31" s="144">
        <v>23</v>
      </c>
      <c r="R31" s="144">
        <v>19</v>
      </c>
      <c r="S31" s="142">
        <v>57</v>
      </c>
      <c r="T31" s="142">
        <v>63</v>
      </c>
      <c r="U31" s="144"/>
      <c r="V31" s="144">
        <v>19</v>
      </c>
      <c r="W31" s="144"/>
      <c r="X31" s="142">
        <v>61</v>
      </c>
      <c r="Y31" s="142">
        <v>45</v>
      </c>
      <c r="Z31" s="142">
        <v>61</v>
      </c>
      <c r="AA31" s="142">
        <v>45</v>
      </c>
      <c r="AB31" s="142"/>
      <c r="AC31" s="143"/>
      <c r="AD31" s="146">
        <v>16</v>
      </c>
      <c r="AE31" s="144"/>
      <c r="AF31" s="144">
        <v>7</v>
      </c>
      <c r="AG31" s="144">
        <v>28</v>
      </c>
      <c r="AH31" s="142">
        <v>62</v>
      </c>
      <c r="AI31" s="142">
        <v>67</v>
      </c>
      <c r="AJ31" s="142">
        <v>67</v>
      </c>
      <c r="AK31" s="142">
        <v>61</v>
      </c>
      <c r="AL31" s="142">
        <v>81</v>
      </c>
      <c r="AM31" s="142">
        <v>74</v>
      </c>
      <c r="AN31" s="155">
        <v>71</v>
      </c>
      <c r="AO31" s="142">
        <v>77</v>
      </c>
      <c r="AP31" s="143"/>
      <c r="AQ31" s="142">
        <v>67</v>
      </c>
      <c r="AR31" s="142">
        <v>78</v>
      </c>
      <c r="AS31" s="143" t="s">
        <v>119</v>
      </c>
      <c r="AT31" s="142">
        <v>67</v>
      </c>
      <c r="AU31" s="144">
        <v>30</v>
      </c>
      <c r="AV31" s="142">
        <v>79</v>
      </c>
      <c r="AW31" s="142">
        <v>45</v>
      </c>
      <c r="AX31" s="143"/>
      <c r="AY31" s="142"/>
      <c r="AZ31" s="143"/>
      <c r="BA31" s="143"/>
      <c r="BB31" s="142"/>
      <c r="BC31" s="142"/>
    </row>
    <row r="32" spans="1:55">
      <c r="A32" s="162">
        <v>27</v>
      </c>
      <c r="B32" s="162" t="s">
        <v>156</v>
      </c>
      <c r="C32" s="163">
        <v>34195</v>
      </c>
      <c r="D32" s="163" t="s">
        <v>129</v>
      </c>
      <c r="E32" s="162" t="s">
        <v>118</v>
      </c>
      <c r="F32" s="162">
        <v>17</v>
      </c>
      <c r="G32" s="162">
        <v>6</v>
      </c>
      <c r="H32" s="162">
        <v>11</v>
      </c>
      <c r="I32" s="162">
        <v>606</v>
      </c>
      <c r="J32" s="162">
        <v>1</v>
      </c>
      <c r="K32" s="162">
        <v>2</v>
      </c>
      <c r="L32" s="162">
        <v>1</v>
      </c>
      <c r="M32" s="162">
        <v>1</v>
      </c>
      <c r="N32" s="117"/>
      <c r="O32" s="146">
        <v>11</v>
      </c>
      <c r="P32" s="142">
        <v>74</v>
      </c>
      <c r="Q32" s="142">
        <v>67</v>
      </c>
      <c r="R32" s="142">
        <v>71</v>
      </c>
      <c r="S32" s="144">
        <v>33</v>
      </c>
      <c r="T32" s="143" t="s">
        <v>119</v>
      </c>
      <c r="U32" s="144">
        <v>24</v>
      </c>
      <c r="V32" s="144"/>
      <c r="W32" s="142"/>
      <c r="X32" s="142"/>
      <c r="Y32" s="142"/>
      <c r="Z32" s="142"/>
      <c r="AA32" s="142"/>
      <c r="AB32" s="144">
        <v>22</v>
      </c>
      <c r="AC32" s="142">
        <v>80</v>
      </c>
      <c r="AD32" s="181">
        <v>19</v>
      </c>
      <c r="AE32" s="144">
        <v>45</v>
      </c>
      <c r="AF32" s="172" t="s">
        <v>125</v>
      </c>
      <c r="AG32" s="142">
        <v>45</v>
      </c>
      <c r="AH32" s="143" t="s">
        <v>119</v>
      </c>
      <c r="AI32" s="144">
        <v>1</v>
      </c>
      <c r="AJ32" s="144"/>
      <c r="AK32" s="143"/>
      <c r="AL32" s="142"/>
      <c r="AM32" s="144"/>
      <c r="AN32" s="143" t="s">
        <v>119</v>
      </c>
      <c r="AO32" s="143"/>
      <c r="AP32" s="144"/>
      <c r="AQ32" s="143"/>
      <c r="AR32" s="143" t="s">
        <v>119</v>
      </c>
      <c r="AS32" s="143" t="s">
        <v>119</v>
      </c>
      <c r="AT32" s="144"/>
      <c r="AU32" s="143" t="s">
        <v>119</v>
      </c>
      <c r="AV32" s="144">
        <v>11</v>
      </c>
      <c r="AW32" s="143" t="s">
        <v>119</v>
      </c>
      <c r="AX32" s="142"/>
      <c r="AY32" s="143" t="s">
        <v>119</v>
      </c>
      <c r="AZ32" s="144">
        <v>12</v>
      </c>
      <c r="BA32" s="144">
        <v>26</v>
      </c>
      <c r="BB32" s="142">
        <v>62</v>
      </c>
      <c r="BC32" s="144">
        <v>3</v>
      </c>
    </row>
    <row r="33" spans="1:55">
      <c r="A33" s="117" t="s">
        <v>157</v>
      </c>
      <c r="B33" s="117" t="s">
        <v>158</v>
      </c>
      <c r="C33" s="45">
        <v>35013</v>
      </c>
      <c r="D33" s="45" t="s">
        <v>121</v>
      </c>
      <c r="E33" s="117" t="s">
        <v>118</v>
      </c>
      <c r="F33" s="117">
        <v>1</v>
      </c>
      <c r="G33" s="117">
        <v>0</v>
      </c>
      <c r="H33" s="117">
        <v>1</v>
      </c>
      <c r="I33" s="117">
        <v>8</v>
      </c>
      <c r="J33" s="117">
        <v>0</v>
      </c>
      <c r="K33" s="117">
        <v>0</v>
      </c>
      <c r="L33" s="117">
        <v>0</v>
      </c>
      <c r="M33" s="117">
        <v>0</v>
      </c>
      <c r="N33" s="117"/>
      <c r="O33" s="142"/>
      <c r="P33" s="142"/>
      <c r="Q33" s="142"/>
      <c r="R33" s="142"/>
      <c r="S33" s="144"/>
      <c r="T33" s="143"/>
      <c r="U33" s="144"/>
      <c r="V33" s="144"/>
      <c r="W33" s="142"/>
      <c r="X33" s="142"/>
      <c r="Y33" s="142"/>
      <c r="Z33" s="142"/>
      <c r="AA33" s="142"/>
      <c r="AB33" s="144"/>
      <c r="AC33" s="142"/>
      <c r="AD33" s="181"/>
      <c r="AE33" s="144"/>
      <c r="AF33" s="172"/>
      <c r="AG33" s="142"/>
      <c r="AH33" s="143"/>
      <c r="AI33" s="144"/>
      <c r="AJ33" s="144"/>
      <c r="AK33" s="143"/>
      <c r="AL33" s="142"/>
      <c r="AM33" s="144"/>
      <c r="AN33" s="143"/>
      <c r="AO33" s="143"/>
      <c r="AP33" s="144"/>
      <c r="AQ33" s="143"/>
      <c r="AR33" s="143"/>
      <c r="AS33" s="143"/>
      <c r="AT33" s="144"/>
      <c r="AU33" s="143"/>
      <c r="AV33" s="144"/>
      <c r="AW33" s="143"/>
      <c r="AX33" s="142"/>
      <c r="AY33" s="143"/>
      <c r="AZ33" s="144"/>
      <c r="BA33" s="144"/>
      <c r="BB33" s="143" t="s">
        <v>119</v>
      </c>
      <c r="BC33" s="144">
        <v>8</v>
      </c>
    </row>
    <row r="34" spans="1:55">
      <c r="A34" s="162" t="s">
        <v>159</v>
      </c>
      <c r="B34" s="162" t="s">
        <v>160</v>
      </c>
      <c r="C34" s="163">
        <v>33994</v>
      </c>
      <c r="D34" s="163" t="s">
        <v>121</v>
      </c>
      <c r="E34" s="162" t="s">
        <v>118</v>
      </c>
      <c r="F34" s="162">
        <v>0</v>
      </c>
      <c r="G34" s="162">
        <v>0</v>
      </c>
      <c r="H34" s="162">
        <v>0</v>
      </c>
      <c r="I34" s="162">
        <v>0</v>
      </c>
      <c r="J34" s="162">
        <v>0</v>
      </c>
      <c r="K34" s="162">
        <v>0</v>
      </c>
      <c r="L34" s="162">
        <v>0</v>
      </c>
      <c r="M34" s="162">
        <v>0</v>
      </c>
      <c r="N34" s="117"/>
      <c r="O34" s="143" t="s">
        <v>119</v>
      </c>
      <c r="P34" s="142"/>
      <c r="Q34" s="144"/>
      <c r="R34" s="142"/>
      <c r="S34" s="144"/>
      <c r="T34" s="144"/>
      <c r="U34" s="142"/>
      <c r="V34" s="144"/>
      <c r="W34" s="142"/>
      <c r="X34" s="142"/>
      <c r="Y34" s="142"/>
      <c r="Z34" s="142"/>
      <c r="AA34" s="142"/>
      <c r="AB34" s="142"/>
      <c r="AC34" s="142"/>
      <c r="AD34" s="142"/>
      <c r="AE34" s="144"/>
      <c r="AF34" s="142"/>
      <c r="AG34" s="142"/>
      <c r="AH34" s="182"/>
      <c r="AI34" s="142"/>
      <c r="AJ34" s="144"/>
      <c r="AK34" s="143"/>
      <c r="AL34" s="142"/>
      <c r="AM34" s="144"/>
      <c r="AN34" s="142"/>
      <c r="AO34" s="143"/>
      <c r="AP34" s="143"/>
      <c r="AQ34" s="143"/>
      <c r="AR34" s="143"/>
      <c r="AS34" s="144"/>
      <c r="AT34" s="144"/>
      <c r="AU34" s="144"/>
      <c r="AV34" s="143"/>
      <c r="AW34" s="143"/>
      <c r="AX34" s="144"/>
      <c r="AY34" s="143"/>
      <c r="AZ34" s="144"/>
      <c r="BA34" s="144"/>
      <c r="BB34" s="142"/>
      <c r="BC34" s="189"/>
    </row>
    <row r="35" spans="1:55">
      <c r="A35" s="117">
        <v>29</v>
      </c>
      <c r="B35" s="117" t="s">
        <v>161</v>
      </c>
      <c r="C35" s="45">
        <v>36202</v>
      </c>
      <c r="D35" s="45" t="s">
        <v>121</v>
      </c>
      <c r="E35" s="117" t="s">
        <v>144</v>
      </c>
      <c r="F35" s="117">
        <v>13</v>
      </c>
      <c r="G35" s="117">
        <v>4</v>
      </c>
      <c r="H35" s="117">
        <v>9</v>
      </c>
      <c r="I35" s="117">
        <v>442</v>
      </c>
      <c r="J35" s="117">
        <v>0</v>
      </c>
      <c r="K35" s="117">
        <v>0</v>
      </c>
      <c r="L35" s="117">
        <v>1</v>
      </c>
      <c r="M35" s="117">
        <v>0</v>
      </c>
      <c r="N35" s="117"/>
      <c r="O35" s="143"/>
      <c r="P35" s="142"/>
      <c r="Q35" s="144"/>
      <c r="R35" s="142"/>
      <c r="S35" s="144"/>
      <c r="T35" s="144"/>
      <c r="U35" s="142"/>
      <c r="V35" s="144"/>
      <c r="W35" s="142"/>
      <c r="X35" s="142"/>
      <c r="Y35" s="142"/>
      <c r="Z35" s="142"/>
      <c r="AA35" s="142"/>
      <c r="AB35" s="142"/>
      <c r="AC35" s="142"/>
      <c r="AD35" s="142"/>
      <c r="AE35" s="144"/>
      <c r="AF35" s="142"/>
      <c r="AG35" s="142"/>
      <c r="AH35" s="182"/>
      <c r="AI35" s="143" t="s">
        <v>119</v>
      </c>
      <c r="AJ35" s="144">
        <v>23</v>
      </c>
      <c r="AK35" s="144">
        <v>14</v>
      </c>
      <c r="AL35" s="144">
        <v>9</v>
      </c>
      <c r="AM35" s="144">
        <v>33</v>
      </c>
      <c r="AN35" s="144">
        <v>6</v>
      </c>
      <c r="AO35" s="143" t="s">
        <v>119</v>
      </c>
      <c r="AP35" s="144">
        <v>30</v>
      </c>
      <c r="AQ35" s="143" t="s">
        <v>119</v>
      </c>
      <c r="AR35" s="142"/>
      <c r="AS35" s="155">
        <v>90</v>
      </c>
      <c r="AT35" s="144">
        <v>4</v>
      </c>
      <c r="AU35" s="142">
        <v>90</v>
      </c>
      <c r="AV35" s="143" t="s">
        <v>119</v>
      </c>
      <c r="AW35" s="144">
        <v>1</v>
      </c>
      <c r="AX35" s="142">
        <v>45</v>
      </c>
      <c r="AY35" s="143" t="s">
        <v>119</v>
      </c>
      <c r="AZ35" s="144">
        <v>7</v>
      </c>
      <c r="BA35" s="142">
        <v>90</v>
      </c>
      <c r="BB35" s="144"/>
      <c r="BC35" s="174"/>
    </row>
    <row r="36" spans="1:55">
      <c r="A36" s="162">
        <v>30</v>
      </c>
      <c r="B36" s="162" t="s">
        <v>162</v>
      </c>
      <c r="C36" s="163">
        <v>35153</v>
      </c>
      <c r="D36" s="163" t="s">
        <v>129</v>
      </c>
      <c r="E36" s="162" t="s">
        <v>134</v>
      </c>
      <c r="F36" s="162">
        <v>34</v>
      </c>
      <c r="G36" s="162">
        <v>30</v>
      </c>
      <c r="H36" s="162">
        <v>4</v>
      </c>
      <c r="I36" s="162">
        <v>2521</v>
      </c>
      <c r="J36" s="162" t="s">
        <v>163</v>
      </c>
      <c r="K36" s="179">
        <v>6</v>
      </c>
      <c r="L36" s="162">
        <v>1</v>
      </c>
      <c r="M36" s="162">
        <v>0</v>
      </c>
      <c r="N36" s="117"/>
      <c r="O36" s="142">
        <v>90</v>
      </c>
      <c r="P36" s="144"/>
      <c r="Q36" s="142"/>
      <c r="R36" s="144">
        <v>4</v>
      </c>
      <c r="S36" s="144">
        <v>33</v>
      </c>
      <c r="T36" s="142">
        <v>77</v>
      </c>
      <c r="U36" s="142">
        <v>66</v>
      </c>
      <c r="V36" s="142">
        <v>71</v>
      </c>
      <c r="W36" s="142">
        <v>78</v>
      </c>
      <c r="X36" s="142">
        <v>90</v>
      </c>
      <c r="Y36" s="142">
        <v>68</v>
      </c>
      <c r="Z36" s="142">
        <v>90</v>
      </c>
      <c r="AA36" s="142">
        <v>66</v>
      </c>
      <c r="AB36" s="142">
        <v>88</v>
      </c>
      <c r="AC36" s="155">
        <v>90</v>
      </c>
      <c r="AD36" s="142">
        <v>74</v>
      </c>
      <c r="AE36" s="142">
        <v>82</v>
      </c>
      <c r="AF36" s="142">
        <v>83</v>
      </c>
      <c r="AG36" s="142">
        <v>90</v>
      </c>
      <c r="AH36" s="142">
        <v>90</v>
      </c>
      <c r="AI36" s="142">
        <v>89</v>
      </c>
      <c r="AJ36" s="142">
        <v>90</v>
      </c>
      <c r="AK36" s="142">
        <v>90</v>
      </c>
      <c r="AL36" s="142">
        <v>90</v>
      </c>
      <c r="AM36" s="142">
        <v>90</v>
      </c>
      <c r="AN36" s="142">
        <v>90</v>
      </c>
      <c r="AO36" s="142">
        <v>90</v>
      </c>
      <c r="AP36" s="144">
        <v>30</v>
      </c>
      <c r="AQ36" s="142">
        <v>90</v>
      </c>
      <c r="AR36" s="142">
        <v>90</v>
      </c>
      <c r="AS36" s="144">
        <v>17</v>
      </c>
      <c r="AT36" s="142">
        <v>86</v>
      </c>
      <c r="AU36" s="142"/>
      <c r="AV36" s="142"/>
      <c r="AW36" s="143"/>
      <c r="AX36" s="142"/>
      <c r="AY36" s="142">
        <v>90</v>
      </c>
      <c r="AZ36" s="143"/>
      <c r="BA36" s="142">
        <v>90</v>
      </c>
      <c r="BB36" s="144">
        <v>28</v>
      </c>
      <c r="BC36" s="175">
        <v>41</v>
      </c>
    </row>
    <row r="37" spans="1:55">
      <c r="A37" s="117">
        <v>31</v>
      </c>
      <c r="B37" s="117" t="s">
        <v>164</v>
      </c>
      <c r="C37" s="45">
        <v>37804</v>
      </c>
      <c r="D37" s="45" t="s">
        <v>121</v>
      </c>
      <c r="E37" s="117" t="s">
        <v>118</v>
      </c>
      <c r="F37" s="117">
        <v>1</v>
      </c>
      <c r="G37" s="117">
        <v>1</v>
      </c>
      <c r="H37" s="117">
        <v>0</v>
      </c>
      <c r="I37" s="117">
        <v>62</v>
      </c>
      <c r="J37" s="117">
        <v>0</v>
      </c>
      <c r="K37" s="117">
        <v>0</v>
      </c>
      <c r="L37" s="117">
        <v>0</v>
      </c>
      <c r="M37" s="117">
        <v>0</v>
      </c>
      <c r="N37" s="117"/>
      <c r="O37" s="142"/>
      <c r="P37" s="144"/>
      <c r="Q37" s="142"/>
      <c r="R37" s="144"/>
      <c r="S37" s="144"/>
      <c r="T37" s="142"/>
      <c r="U37" s="142"/>
      <c r="V37" s="142"/>
      <c r="W37" s="142"/>
      <c r="X37" s="142"/>
      <c r="Y37" s="142"/>
      <c r="Z37" s="142"/>
      <c r="AA37" s="142"/>
      <c r="AB37" s="142"/>
      <c r="AC37" s="155"/>
      <c r="AD37" s="142"/>
      <c r="AE37" s="142"/>
      <c r="AF37" s="142"/>
      <c r="AG37" s="142"/>
      <c r="AH37" s="142"/>
      <c r="AI37" s="142"/>
      <c r="AJ37" s="142"/>
      <c r="AK37" s="142"/>
      <c r="AL37" s="142"/>
      <c r="AM37" s="142"/>
      <c r="AN37" s="142"/>
      <c r="AO37" s="142"/>
      <c r="AP37" s="144"/>
      <c r="AQ37" s="142"/>
      <c r="AR37" s="142"/>
      <c r="AS37" s="144"/>
      <c r="AT37" s="142"/>
      <c r="AU37" s="142"/>
      <c r="AV37" s="142"/>
      <c r="AW37" s="143"/>
      <c r="AX37" s="142"/>
      <c r="AY37" s="142"/>
      <c r="AZ37" s="143"/>
      <c r="BA37" s="142"/>
      <c r="BB37" s="142">
        <v>62</v>
      </c>
      <c r="BC37" s="143" t="s">
        <v>119</v>
      </c>
    </row>
    <row r="38" spans="1:55">
      <c r="A38" s="167">
        <v>32</v>
      </c>
      <c r="B38" s="162" t="s">
        <v>165</v>
      </c>
      <c r="C38" s="163">
        <v>34868</v>
      </c>
      <c r="D38" s="163" t="s">
        <v>121</v>
      </c>
      <c r="E38" s="162" t="s">
        <v>118</v>
      </c>
      <c r="F38" s="162">
        <v>33</v>
      </c>
      <c r="G38" s="162">
        <v>30</v>
      </c>
      <c r="H38" s="162">
        <v>3</v>
      </c>
      <c r="I38" s="162">
        <v>2677</v>
      </c>
      <c r="J38" s="162">
        <v>2</v>
      </c>
      <c r="K38" s="162">
        <v>6</v>
      </c>
      <c r="L38" s="162">
        <v>3</v>
      </c>
      <c r="M38" s="162">
        <v>1</v>
      </c>
      <c r="N38" s="117"/>
      <c r="O38" s="142">
        <v>90</v>
      </c>
      <c r="P38" s="142">
        <v>90</v>
      </c>
      <c r="Q38" s="142">
        <v>90</v>
      </c>
      <c r="R38" s="142">
        <v>90</v>
      </c>
      <c r="S38" s="142">
        <v>80</v>
      </c>
      <c r="T38" s="180">
        <v>90</v>
      </c>
      <c r="U38" s="172" t="s">
        <v>125</v>
      </c>
      <c r="V38" s="155">
        <v>88</v>
      </c>
      <c r="W38" s="142">
        <v>90</v>
      </c>
      <c r="X38" s="142">
        <v>90</v>
      </c>
      <c r="Y38" s="143"/>
      <c r="Z38" s="144">
        <v>29</v>
      </c>
      <c r="AA38" s="142">
        <v>90</v>
      </c>
      <c r="AB38" s="142">
        <v>68</v>
      </c>
      <c r="AC38" s="155">
        <v>90</v>
      </c>
      <c r="AD38" s="142">
        <v>90</v>
      </c>
      <c r="AE38" s="155">
        <v>90</v>
      </c>
      <c r="AF38" s="142"/>
      <c r="AG38" s="144"/>
      <c r="AH38" s="144"/>
      <c r="AI38" s="144">
        <v>18</v>
      </c>
      <c r="AJ38" s="142">
        <v>67</v>
      </c>
      <c r="AK38" s="142">
        <v>74</v>
      </c>
      <c r="AL38" s="142">
        <v>90</v>
      </c>
      <c r="AM38" s="142">
        <v>85</v>
      </c>
      <c r="AN38" s="142">
        <v>84</v>
      </c>
      <c r="AO38" s="142">
        <v>90</v>
      </c>
      <c r="AP38" s="144">
        <v>30</v>
      </c>
      <c r="AQ38" s="142">
        <v>90</v>
      </c>
      <c r="AR38" s="142">
        <v>90</v>
      </c>
      <c r="AS38" s="142"/>
      <c r="AT38" s="142">
        <v>90</v>
      </c>
      <c r="AU38" s="144"/>
      <c r="AV38" s="142">
        <v>90</v>
      </c>
      <c r="AW38" s="142">
        <v>89</v>
      </c>
      <c r="AX38" s="144"/>
      <c r="AY38" s="142">
        <v>90</v>
      </c>
      <c r="AZ38" s="142">
        <v>83</v>
      </c>
      <c r="BA38" s="142">
        <v>90</v>
      </c>
      <c r="BB38" s="142">
        <v>90</v>
      </c>
      <c r="BC38" s="142">
        <v>82</v>
      </c>
    </row>
    <row r="39" spans="1:55">
      <c r="A39" s="46">
        <v>33</v>
      </c>
      <c r="B39" s="117" t="s">
        <v>166</v>
      </c>
      <c r="C39" s="45">
        <v>37170</v>
      </c>
      <c r="D39" s="45" t="s">
        <v>129</v>
      </c>
      <c r="E39" s="117" t="s">
        <v>118</v>
      </c>
      <c r="F39" s="117">
        <v>2</v>
      </c>
      <c r="G39" s="117">
        <v>2</v>
      </c>
      <c r="H39" s="117">
        <v>0</v>
      </c>
      <c r="I39" s="117">
        <v>175</v>
      </c>
      <c r="J39" s="117">
        <v>0</v>
      </c>
      <c r="K39" s="117">
        <v>0</v>
      </c>
      <c r="L39" s="117">
        <v>0</v>
      </c>
      <c r="M39" s="117">
        <v>0</v>
      </c>
      <c r="N39" s="117"/>
      <c r="O39" s="142"/>
      <c r="P39" s="142"/>
      <c r="Q39" s="142"/>
      <c r="R39" s="142"/>
      <c r="S39" s="142"/>
      <c r="T39" s="142"/>
      <c r="U39" s="172"/>
      <c r="V39" s="142"/>
      <c r="W39" s="142"/>
      <c r="X39" s="142"/>
      <c r="Y39" s="143"/>
      <c r="Z39" s="144"/>
      <c r="AA39" s="142"/>
      <c r="AB39" s="142"/>
      <c r="AC39" s="142"/>
      <c r="AD39" s="142"/>
      <c r="AE39" s="142"/>
      <c r="AF39" s="142"/>
      <c r="AG39" s="144"/>
      <c r="AH39" s="144"/>
      <c r="AI39" s="144"/>
      <c r="AJ39" s="142"/>
      <c r="AK39" s="142"/>
      <c r="AL39" s="142"/>
      <c r="AM39" s="142"/>
      <c r="AN39" s="142"/>
      <c r="AO39" s="142"/>
      <c r="AP39" s="144"/>
      <c r="AQ39" s="142"/>
      <c r="AR39" s="142"/>
      <c r="AS39" s="142"/>
      <c r="AT39" s="142"/>
      <c r="AU39" s="144"/>
      <c r="AV39" s="142"/>
      <c r="AW39" s="142"/>
      <c r="AX39" s="144"/>
      <c r="AY39" s="142"/>
      <c r="AZ39" s="142"/>
      <c r="BA39" s="142"/>
      <c r="BB39" s="142">
        <v>85</v>
      </c>
      <c r="BC39" s="142">
        <v>90</v>
      </c>
    </row>
    <row r="40" spans="1:55">
      <c r="A40" s="167">
        <v>36</v>
      </c>
      <c r="B40" s="162" t="s">
        <v>167</v>
      </c>
      <c r="C40" s="163">
        <v>37007</v>
      </c>
      <c r="D40" s="163" t="s">
        <v>127</v>
      </c>
      <c r="E40" s="162" t="s">
        <v>118</v>
      </c>
      <c r="F40" s="162">
        <v>4</v>
      </c>
      <c r="G40" s="162">
        <v>0</v>
      </c>
      <c r="H40" s="162">
        <v>4</v>
      </c>
      <c r="I40" s="162">
        <v>77</v>
      </c>
      <c r="J40" s="162">
        <v>0</v>
      </c>
      <c r="K40" s="162">
        <v>0</v>
      </c>
      <c r="L40" s="162">
        <v>0</v>
      </c>
      <c r="M40" s="162">
        <v>0</v>
      </c>
      <c r="N40" s="117"/>
      <c r="O40" s="143" t="s">
        <v>119</v>
      </c>
      <c r="P40" s="143" t="s">
        <v>119</v>
      </c>
      <c r="Q40" s="143" t="s">
        <v>119</v>
      </c>
      <c r="R40" s="143" t="s">
        <v>119</v>
      </c>
      <c r="S40" s="143" t="s">
        <v>119</v>
      </c>
      <c r="T40" s="143" t="s">
        <v>119</v>
      </c>
      <c r="U40" s="143" t="s">
        <v>119</v>
      </c>
      <c r="V40" s="143" t="s">
        <v>119</v>
      </c>
      <c r="W40" s="143" t="s">
        <v>119</v>
      </c>
      <c r="X40" s="143" t="s">
        <v>119</v>
      </c>
      <c r="Y40" s="143" t="s">
        <v>119</v>
      </c>
      <c r="Z40" s="143" t="s">
        <v>119</v>
      </c>
      <c r="AA40" s="143" t="s">
        <v>119</v>
      </c>
      <c r="AB40" s="143" t="s">
        <v>119</v>
      </c>
      <c r="AC40" s="143" t="s">
        <v>119</v>
      </c>
      <c r="AD40" s="172"/>
      <c r="AE40" s="143" t="s">
        <v>119</v>
      </c>
      <c r="AF40" s="142"/>
      <c r="AG40" s="143"/>
      <c r="AH40" s="144">
        <v>4</v>
      </c>
      <c r="AI40" s="143"/>
      <c r="AJ40" s="143" t="s">
        <v>119</v>
      </c>
      <c r="AK40" s="143"/>
      <c r="AL40" s="143"/>
      <c r="AM40" s="143" t="s">
        <v>119</v>
      </c>
      <c r="AN40" s="144">
        <v>19</v>
      </c>
      <c r="AO40" s="143" t="s">
        <v>119</v>
      </c>
      <c r="AP40" s="144">
        <v>9</v>
      </c>
      <c r="AQ40" s="143" t="s">
        <v>119</v>
      </c>
      <c r="AR40" s="143" t="s">
        <v>119</v>
      </c>
      <c r="AS40" s="143" t="s">
        <v>119</v>
      </c>
      <c r="AT40" s="143" t="s">
        <v>119</v>
      </c>
      <c r="AU40" s="143" t="s">
        <v>119</v>
      </c>
      <c r="AV40" s="143" t="s">
        <v>119</v>
      </c>
      <c r="AW40" s="143" t="s">
        <v>119</v>
      </c>
      <c r="AX40" s="143" t="s">
        <v>119</v>
      </c>
      <c r="AY40" s="143" t="s">
        <v>119</v>
      </c>
      <c r="AZ40" s="143" t="s">
        <v>119</v>
      </c>
      <c r="BA40" s="144">
        <v>45</v>
      </c>
      <c r="BB40" s="143"/>
      <c r="BC40" s="143"/>
    </row>
    <row r="41" spans="1:55">
      <c r="A41" s="46">
        <v>38</v>
      </c>
      <c r="B41" s="117" t="s">
        <v>168</v>
      </c>
      <c r="C41" s="45">
        <v>36537</v>
      </c>
      <c r="D41" s="45" t="s">
        <v>127</v>
      </c>
      <c r="E41" s="117" t="s">
        <v>118</v>
      </c>
      <c r="F41" s="117">
        <v>2</v>
      </c>
      <c r="G41" s="117">
        <v>2</v>
      </c>
      <c r="H41" s="117">
        <v>0</v>
      </c>
      <c r="I41" s="117">
        <v>163</v>
      </c>
      <c r="J41" s="117">
        <v>0</v>
      </c>
      <c r="K41" s="117">
        <v>0</v>
      </c>
      <c r="L41" s="117">
        <v>0</v>
      </c>
      <c r="M41" s="117">
        <v>0</v>
      </c>
      <c r="N41" s="117"/>
      <c r="O41" s="143"/>
      <c r="P41" s="143"/>
      <c r="Q41" s="143"/>
      <c r="R41" s="143"/>
      <c r="S41" s="143"/>
      <c r="T41" s="143"/>
      <c r="U41" s="143"/>
      <c r="V41" s="143"/>
      <c r="W41" s="143"/>
      <c r="X41" s="143"/>
      <c r="Y41" s="143"/>
      <c r="Z41" s="143"/>
      <c r="AA41" s="143"/>
      <c r="AB41" s="143"/>
      <c r="AC41" s="143"/>
      <c r="AD41" s="172"/>
      <c r="AE41" s="143"/>
      <c r="AF41" s="142"/>
      <c r="AG41" s="143"/>
      <c r="AH41" s="144"/>
      <c r="AI41" s="143"/>
      <c r="AJ41" s="143"/>
      <c r="AK41" s="143"/>
      <c r="AL41" s="143"/>
      <c r="AM41" s="143"/>
      <c r="AN41" s="144"/>
      <c r="AO41" s="143"/>
      <c r="AP41" s="144"/>
      <c r="AQ41" s="143"/>
      <c r="AR41" s="143"/>
      <c r="AS41" s="143"/>
      <c r="AT41" s="143"/>
      <c r="AU41" s="143"/>
      <c r="AV41" s="143"/>
      <c r="AW41" s="143"/>
      <c r="AX41" s="143"/>
      <c r="AY41" s="143"/>
      <c r="AZ41" s="143"/>
      <c r="BA41" s="144"/>
      <c r="BB41" s="142">
        <v>85</v>
      </c>
      <c r="BC41" s="142">
        <v>78</v>
      </c>
    </row>
    <row r="42" spans="1:55">
      <c r="A42" s="167">
        <v>40</v>
      </c>
      <c r="B42" s="162" t="s">
        <v>169</v>
      </c>
      <c r="C42" s="163">
        <v>38045</v>
      </c>
      <c r="D42" s="163" t="s">
        <v>121</v>
      </c>
      <c r="E42" s="162" t="s">
        <v>118</v>
      </c>
      <c r="F42" s="162">
        <v>29</v>
      </c>
      <c r="G42" s="162">
        <v>26</v>
      </c>
      <c r="H42" s="162">
        <v>3</v>
      </c>
      <c r="I42" s="162">
        <v>2371</v>
      </c>
      <c r="J42" s="162">
        <v>0</v>
      </c>
      <c r="K42" s="162">
        <v>0</v>
      </c>
      <c r="L42" s="162">
        <v>5</v>
      </c>
      <c r="M42" s="162">
        <v>0</v>
      </c>
      <c r="N42" s="117"/>
      <c r="O42" s="143"/>
      <c r="P42" s="142"/>
      <c r="Q42" s="143"/>
      <c r="R42" s="142">
        <v>71</v>
      </c>
      <c r="S42" s="142">
        <v>90</v>
      </c>
      <c r="T42" s="142">
        <v>90</v>
      </c>
      <c r="U42" s="142">
        <v>90</v>
      </c>
      <c r="V42" s="155">
        <v>90</v>
      </c>
      <c r="W42" s="142">
        <v>90</v>
      </c>
      <c r="X42" s="155">
        <v>72</v>
      </c>
      <c r="Y42" s="142"/>
      <c r="Z42" s="142"/>
      <c r="AA42" s="142"/>
      <c r="AB42" s="142"/>
      <c r="AC42" s="143" t="s">
        <v>119</v>
      </c>
      <c r="AD42" s="142">
        <v>90</v>
      </c>
      <c r="AE42" s="142">
        <v>90</v>
      </c>
      <c r="AF42" s="142">
        <v>90</v>
      </c>
      <c r="AG42" s="155">
        <v>90</v>
      </c>
      <c r="AH42" s="144">
        <v>45</v>
      </c>
      <c r="AI42" s="142">
        <v>90</v>
      </c>
      <c r="AJ42" s="142">
        <v>67</v>
      </c>
      <c r="AK42" s="155">
        <v>90</v>
      </c>
      <c r="AL42" s="172" t="s">
        <v>125</v>
      </c>
      <c r="AM42" s="143" t="s">
        <v>119</v>
      </c>
      <c r="AN42" s="142"/>
      <c r="AO42" s="144">
        <v>1</v>
      </c>
      <c r="AP42" s="142">
        <v>90</v>
      </c>
      <c r="AQ42" s="142">
        <v>90</v>
      </c>
      <c r="AR42" s="142">
        <v>90</v>
      </c>
      <c r="AS42" s="142">
        <v>90</v>
      </c>
      <c r="AT42" s="142">
        <v>90</v>
      </c>
      <c r="AU42" s="144">
        <v>45</v>
      </c>
      <c r="AV42" s="142">
        <v>90</v>
      </c>
      <c r="AW42" s="142">
        <v>90</v>
      </c>
      <c r="AX42" s="142">
        <v>90</v>
      </c>
      <c r="AY42" s="142">
        <v>90</v>
      </c>
      <c r="AZ42" s="142">
        <v>90</v>
      </c>
      <c r="BA42" s="142"/>
      <c r="BB42" s="155">
        <v>90</v>
      </c>
      <c r="BC42" s="142">
        <v>90</v>
      </c>
    </row>
    <row r="43" spans="1:55">
      <c r="A43" s="46">
        <v>41</v>
      </c>
      <c r="B43" s="117" t="s">
        <v>170</v>
      </c>
      <c r="C43" s="45">
        <v>39161</v>
      </c>
      <c r="D43" s="45" t="s">
        <v>121</v>
      </c>
      <c r="E43" s="117" t="s">
        <v>118</v>
      </c>
      <c r="F43" s="117">
        <v>0</v>
      </c>
      <c r="G43" s="117">
        <v>0</v>
      </c>
      <c r="H43" s="117">
        <v>0</v>
      </c>
      <c r="I43" s="117">
        <v>0</v>
      </c>
      <c r="J43" s="117">
        <v>0</v>
      </c>
      <c r="K43" s="117">
        <v>0</v>
      </c>
      <c r="L43" s="117">
        <v>0</v>
      </c>
      <c r="M43" s="117">
        <v>0</v>
      </c>
      <c r="N43" s="117"/>
      <c r="O43" s="143"/>
      <c r="P43" s="142"/>
      <c r="Q43" s="143"/>
      <c r="R43" s="142"/>
      <c r="S43" s="142"/>
      <c r="T43" s="142"/>
      <c r="U43" s="142"/>
      <c r="V43" s="142"/>
      <c r="W43" s="142"/>
      <c r="X43" s="142"/>
      <c r="Y43" s="142"/>
      <c r="Z43" s="142"/>
      <c r="AA43" s="142"/>
      <c r="AB43" s="142"/>
      <c r="AC43" s="143"/>
      <c r="AD43" s="142"/>
      <c r="AE43" s="142"/>
      <c r="AF43" s="142"/>
      <c r="AG43" s="142"/>
      <c r="AH43" s="144"/>
      <c r="AI43" s="142"/>
      <c r="AJ43" s="142"/>
      <c r="AK43" s="144"/>
      <c r="AL43" s="142"/>
      <c r="AM43" s="142"/>
      <c r="AN43" s="142"/>
      <c r="AO43" s="142"/>
      <c r="AP43" s="142"/>
      <c r="AQ43" s="142"/>
      <c r="AR43" s="142"/>
      <c r="AS43" s="142"/>
      <c r="AT43" s="144"/>
      <c r="AU43" s="144"/>
      <c r="AV43" s="142"/>
      <c r="AW43" s="142"/>
      <c r="AX43" s="144"/>
      <c r="AY43" s="142"/>
      <c r="AZ43" s="142"/>
      <c r="BA43" s="142"/>
      <c r="BB43" s="143"/>
      <c r="BC43" s="143"/>
    </row>
    <row r="44" spans="1:55">
      <c r="A44" s="167">
        <v>43</v>
      </c>
      <c r="B44" s="162" t="s">
        <v>171</v>
      </c>
      <c r="C44" s="163">
        <v>38077</v>
      </c>
      <c r="D44" s="163" t="s">
        <v>121</v>
      </c>
      <c r="E44" s="162" t="s">
        <v>118</v>
      </c>
      <c r="F44" s="162">
        <v>0</v>
      </c>
      <c r="G44" s="162">
        <v>0</v>
      </c>
      <c r="H44" s="162">
        <v>0</v>
      </c>
      <c r="I44" s="162">
        <v>0</v>
      </c>
      <c r="J44" s="162">
        <v>0</v>
      </c>
      <c r="K44" s="162">
        <v>0</v>
      </c>
      <c r="L44" s="162">
        <v>0</v>
      </c>
      <c r="M44" s="162">
        <v>0</v>
      </c>
      <c r="N44" s="117"/>
      <c r="O44" s="143"/>
      <c r="P44" s="142"/>
      <c r="Q44" s="143"/>
      <c r="R44" s="142"/>
      <c r="S44" s="142"/>
      <c r="T44" s="142"/>
      <c r="U44" s="142"/>
      <c r="V44" s="142"/>
      <c r="W44" s="142"/>
      <c r="X44" s="142"/>
      <c r="Y44" s="142"/>
      <c r="Z44" s="142"/>
      <c r="AA44" s="142"/>
      <c r="AB44" s="142"/>
      <c r="AC44" s="143"/>
      <c r="AD44" s="142"/>
      <c r="AE44" s="142"/>
      <c r="AF44" s="142"/>
      <c r="AG44" s="142"/>
      <c r="AH44" s="144"/>
      <c r="AI44" s="142"/>
      <c r="AJ44" s="142"/>
      <c r="AK44" s="144"/>
      <c r="AL44" s="142"/>
      <c r="AM44" s="142"/>
      <c r="AN44" s="142"/>
      <c r="AO44" s="142"/>
      <c r="AP44" s="142"/>
      <c r="AQ44" s="142"/>
      <c r="AR44" s="142"/>
      <c r="AS44" s="142"/>
      <c r="AT44" s="144"/>
      <c r="AU44" s="144"/>
      <c r="AV44" s="142"/>
      <c r="AW44" s="142"/>
      <c r="AX44" s="144"/>
      <c r="AY44" s="142"/>
      <c r="AZ44" s="142"/>
      <c r="BA44" s="142"/>
      <c r="BB44" s="143"/>
      <c r="BC44" s="143"/>
    </row>
    <row r="45" spans="1:55">
      <c r="A45" s="46">
        <v>45</v>
      </c>
      <c r="B45" s="117" t="s">
        <v>172</v>
      </c>
      <c r="C45" s="45">
        <v>35578</v>
      </c>
      <c r="D45" s="45" t="s">
        <v>129</v>
      </c>
      <c r="E45" s="117" t="s">
        <v>134</v>
      </c>
      <c r="F45" s="117">
        <v>34</v>
      </c>
      <c r="G45" s="117">
        <v>30</v>
      </c>
      <c r="H45" s="117">
        <v>4</v>
      </c>
      <c r="I45" s="117">
        <v>2644</v>
      </c>
      <c r="J45" s="117">
        <v>21</v>
      </c>
      <c r="K45" s="117">
        <v>7</v>
      </c>
      <c r="L45" s="117">
        <v>3</v>
      </c>
      <c r="M45" s="117">
        <v>0</v>
      </c>
      <c r="N45" s="117"/>
      <c r="O45" s="142">
        <v>90</v>
      </c>
      <c r="P45" s="142">
        <v>90</v>
      </c>
      <c r="Q45" s="142">
        <v>90</v>
      </c>
      <c r="R45" s="142">
        <v>90</v>
      </c>
      <c r="S45" s="142">
        <v>90</v>
      </c>
      <c r="T45" s="142">
        <v>90</v>
      </c>
      <c r="U45" s="155">
        <v>90</v>
      </c>
      <c r="V45" s="142">
        <v>90</v>
      </c>
      <c r="W45" s="142">
        <v>88</v>
      </c>
      <c r="X45" s="142">
        <v>90</v>
      </c>
      <c r="Y45" s="142">
        <v>80</v>
      </c>
      <c r="Z45" s="142">
        <v>74</v>
      </c>
      <c r="AA45" s="142">
        <v>90</v>
      </c>
      <c r="AB45" s="142"/>
      <c r="AC45" s="142">
        <v>69</v>
      </c>
      <c r="AD45" s="142">
        <v>87</v>
      </c>
      <c r="AE45" s="142">
        <v>87</v>
      </c>
      <c r="AF45" s="144">
        <v>7</v>
      </c>
      <c r="AG45" s="146">
        <v>28</v>
      </c>
      <c r="AH45" s="155">
        <v>86</v>
      </c>
      <c r="AI45" s="142">
        <v>90</v>
      </c>
      <c r="AJ45" s="142">
        <v>80</v>
      </c>
      <c r="AK45" s="142">
        <v>90</v>
      </c>
      <c r="AL45" s="142">
        <v>89</v>
      </c>
      <c r="AM45" s="142">
        <v>90</v>
      </c>
      <c r="AN45" s="142">
        <v>77</v>
      </c>
      <c r="AO45" s="142">
        <v>90</v>
      </c>
      <c r="AP45" s="143" t="s">
        <v>119</v>
      </c>
      <c r="AQ45" s="142">
        <v>81</v>
      </c>
      <c r="AR45" s="142">
        <v>90</v>
      </c>
      <c r="AS45" s="144">
        <v>25</v>
      </c>
      <c r="AT45" s="142">
        <v>90</v>
      </c>
      <c r="AU45" s="144">
        <v>30</v>
      </c>
      <c r="AV45" s="142">
        <v>45</v>
      </c>
      <c r="AW45" s="142">
        <v>82</v>
      </c>
      <c r="AX45" s="144"/>
      <c r="AY45" s="142">
        <v>89</v>
      </c>
      <c r="AZ45" s="142"/>
      <c r="BA45" s="142"/>
      <c r="BB45" s="143"/>
      <c r="BC45" s="143"/>
    </row>
    <row r="46" spans="1:55">
      <c r="A46" s="167" t="s">
        <v>173</v>
      </c>
      <c r="B46" s="162" t="s">
        <v>174</v>
      </c>
      <c r="C46" s="163">
        <v>38516</v>
      </c>
      <c r="D46" s="163" t="s">
        <v>121</v>
      </c>
      <c r="E46" s="162" t="s">
        <v>118</v>
      </c>
      <c r="F46" s="162">
        <v>1</v>
      </c>
      <c r="G46" s="162">
        <v>1</v>
      </c>
      <c r="H46" s="162">
        <v>0</v>
      </c>
      <c r="I46" s="162">
        <v>90</v>
      </c>
      <c r="J46" s="162">
        <v>0</v>
      </c>
      <c r="K46" s="162">
        <v>0</v>
      </c>
      <c r="L46" s="162">
        <v>1</v>
      </c>
      <c r="M46" s="162">
        <v>0</v>
      </c>
      <c r="N46" s="117"/>
      <c r="O46" s="142"/>
      <c r="P46" s="142"/>
      <c r="Q46" s="142"/>
      <c r="R46" s="142"/>
      <c r="S46" s="142"/>
      <c r="T46" s="142"/>
      <c r="U46" s="142"/>
      <c r="V46" s="142"/>
      <c r="W46" s="142"/>
      <c r="X46" s="142"/>
      <c r="Y46" s="142"/>
      <c r="Z46" s="142"/>
      <c r="AA46" s="142"/>
      <c r="AB46" s="142"/>
      <c r="AC46" s="142"/>
      <c r="AD46" s="142"/>
      <c r="AE46" s="142"/>
      <c r="AF46" s="144"/>
      <c r="AG46" s="142"/>
      <c r="AH46" s="142"/>
      <c r="AI46" s="142"/>
      <c r="AJ46" s="142"/>
      <c r="AK46" s="142"/>
      <c r="AL46" s="142"/>
      <c r="AM46" s="142"/>
      <c r="AN46" s="142"/>
      <c r="AO46" s="142"/>
      <c r="AP46" s="143"/>
      <c r="AQ46" s="142"/>
      <c r="AR46" s="142"/>
      <c r="AS46" s="144"/>
      <c r="AT46" s="142"/>
      <c r="AU46" s="144"/>
      <c r="AV46" s="142"/>
      <c r="AW46" s="142"/>
      <c r="AX46" s="144"/>
      <c r="AY46" s="142"/>
      <c r="AZ46" s="142"/>
      <c r="BA46" s="142"/>
      <c r="BB46" s="143"/>
      <c r="BC46" s="155">
        <v>90</v>
      </c>
    </row>
    <row r="47" spans="1:55">
      <c r="A47" s="46" t="s">
        <v>175</v>
      </c>
      <c r="B47" s="117" t="s">
        <v>176</v>
      </c>
      <c r="C47" s="45">
        <v>37717</v>
      </c>
      <c r="D47" s="45" t="s">
        <v>129</v>
      </c>
      <c r="E47" s="117" t="s">
        <v>118</v>
      </c>
      <c r="F47" s="117">
        <v>0</v>
      </c>
      <c r="G47" s="117">
        <v>0</v>
      </c>
      <c r="H47" s="117">
        <v>0</v>
      </c>
      <c r="I47" s="117">
        <v>0</v>
      </c>
      <c r="J47" s="117">
        <v>0</v>
      </c>
      <c r="K47" s="117">
        <v>0</v>
      </c>
      <c r="L47" s="117">
        <v>0</v>
      </c>
      <c r="M47" s="117">
        <v>0</v>
      </c>
      <c r="N47" s="117"/>
      <c r="O47" s="143"/>
      <c r="P47" s="142"/>
      <c r="Q47" s="142"/>
      <c r="R47" s="143"/>
      <c r="S47" s="143"/>
      <c r="T47" s="143"/>
      <c r="U47" s="144"/>
      <c r="V47" s="144"/>
      <c r="W47" s="144"/>
      <c r="X47" s="144"/>
      <c r="Y47" s="143"/>
      <c r="Z47" s="143"/>
      <c r="AA47" s="143"/>
      <c r="AB47" s="142"/>
      <c r="AC47" s="142"/>
      <c r="AD47" s="142"/>
      <c r="AE47" s="142"/>
      <c r="AF47" s="142"/>
      <c r="AG47" s="144"/>
      <c r="AH47" s="143"/>
      <c r="AI47" s="143"/>
      <c r="AJ47" s="143"/>
      <c r="AK47" s="144"/>
      <c r="AL47" s="143"/>
      <c r="AM47" s="143"/>
      <c r="AN47" s="143"/>
      <c r="AO47" s="143"/>
      <c r="AP47" s="142"/>
      <c r="AQ47" s="143"/>
      <c r="AR47" s="143"/>
      <c r="AS47" s="142"/>
      <c r="AT47" s="144"/>
      <c r="AU47" s="144"/>
      <c r="AV47" s="143"/>
      <c r="AW47" s="143"/>
      <c r="AX47" s="144"/>
      <c r="AY47" s="143"/>
      <c r="AZ47" s="142"/>
      <c r="BA47" s="142"/>
      <c r="BB47" s="143"/>
      <c r="BC47" s="143"/>
    </row>
    <row r="48" customFormat="1" spans="1:55">
      <c r="A48" s="167">
        <v>47</v>
      </c>
      <c r="B48" s="162" t="s">
        <v>177</v>
      </c>
      <c r="C48" s="163">
        <v>38776</v>
      </c>
      <c r="D48" s="163" t="s">
        <v>127</v>
      </c>
      <c r="E48" s="162" t="s">
        <v>118</v>
      </c>
      <c r="F48" s="162">
        <v>25</v>
      </c>
      <c r="G48" s="162">
        <v>8</v>
      </c>
      <c r="H48" s="162">
        <v>17</v>
      </c>
      <c r="I48" s="162">
        <v>822</v>
      </c>
      <c r="J48" s="162">
        <v>1</v>
      </c>
      <c r="K48" s="162">
        <v>6</v>
      </c>
      <c r="L48" s="162">
        <v>0</v>
      </c>
      <c r="M48" s="162">
        <v>0</v>
      </c>
      <c r="N48" s="117"/>
      <c r="O48" s="143"/>
      <c r="P48" s="144"/>
      <c r="Q48" s="144"/>
      <c r="R48" s="143"/>
      <c r="S48" s="142"/>
      <c r="T48" s="143" t="s">
        <v>119</v>
      </c>
      <c r="U48" s="143" t="s">
        <v>119</v>
      </c>
      <c r="V48" s="143" t="s">
        <v>119</v>
      </c>
      <c r="W48" s="142">
        <v>45</v>
      </c>
      <c r="X48" s="144">
        <v>18</v>
      </c>
      <c r="Y48" s="144">
        <v>10</v>
      </c>
      <c r="Z48" s="144">
        <v>14</v>
      </c>
      <c r="AA48" s="144">
        <v>45</v>
      </c>
      <c r="AB48" s="142">
        <v>90</v>
      </c>
      <c r="AC48" s="144">
        <v>21</v>
      </c>
      <c r="AD48" s="142">
        <v>66</v>
      </c>
      <c r="AE48" s="142">
        <v>58</v>
      </c>
      <c r="AF48" s="144">
        <v>27</v>
      </c>
      <c r="AG48" s="142">
        <v>62</v>
      </c>
      <c r="AH48" s="144">
        <v>28</v>
      </c>
      <c r="AI48" s="144">
        <v>18</v>
      </c>
      <c r="AJ48" s="142">
        <v>45</v>
      </c>
      <c r="AK48" s="143" t="s">
        <v>119</v>
      </c>
      <c r="AL48" s="144">
        <v>3</v>
      </c>
      <c r="AM48" s="144">
        <v>16</v>
      </c>
      <c r="AN48" s="143"/>
      <c r="AO48" s="144">
        <v>7</v>
      </c>
      <c r="AP48" s="143" t="s">
        <v>119</v>
      </c>
      <c r="AQ48" s="143" t="s">
        <v>119</v>
      </c>
      <c r="AR48" s="144">
        <v>8</v>
      </c>
      <c r="AS48" s="142">
        <v>65</v>
      </c>
      <c r="AT48" s="144">
        <v>4</v>
      </c>
      <c r="AU48" s="144">
        <v>45</v>
      </c>
      <c r="AV48" s="144">
        <v>45</v>
      </c>
      <c r="AW48" s="142"/>
      <c r="AX48" s="144"/>
      <c r="AY48" s="143" t="s">
        <v>119</v>
      </c>
      <c r="AZ48" s="142">
        <v>65</v>
      </c>
      <c r="BA48" s="142"/>
      <c r="BB48" s="144">
        <v>5</v>
      </c>
      <c r="BC48" s="144">
        <v>12</v>
      </c>
    </row>
    <row r="49" customFormat="1" spans="1:55">
      <c r="A49" s="46">
        <v>48</v>
      </c>
      <c r="B49" s="117" t="s">
        <v>178</v>
      </c>
      <c r="C49" s="45">
        <v>38753</v>
      </c>
      <c r="D49" s="45" t="s">
        <v>127</v>
      </c>
      <c r="E49" s="117" t="s">
        <v>118</v>
      </c>
      <c r="F49" s="117">
        <v>0</v>
      </c>
      <c r="G49" s="117">
        <v>0</v>
      </c>
      <c r="H49" s="117">
        <v>0</v>
      </c>
      <c r="I49" s="117">
        <v>0</v>
      </c>
      <c r="J49" s="117">
        <v>0</v>
      </c>
      <c r="K49" s="117">
        <v>0</v>
      </c>
      <c r="L49" s="117">
        <v>0</v>
      </c>
      <c r="M49" s="117">
        <v>0</v>
      </c>
      <c r="N49" s="117"/>
      <c r="O49" s="143"/>
      <c r="P49" s="144"/>
      <c r="Q49" s="144"/>
      <c r="R49" s="143"/>
      <c r="S49" s="142"/>
      <c r="T49" s="142"/>
      <c r="U49" s="142"/>
      <c r="V49" s="142"/>
      <c r="W49" s="142"/>
      <c r="X49" s="142"/>
      <c r="Y49" s="142"/>
      <c r="Z49" s="143"/>
      <c r="AA49" s="143"/>
      <c r="AB49" s="144"/>
      <c r="AC49" s="143"/>
      <c r="AD49" s="143"/>
      <c r="AE49" s="144"/>
      <c r="AF49" s="142"/>
      <c r="AG49" s="143"/>
      <c r="AH49" s="143"/>
      <c r="AI49" s="143"/>
      <c r="AJ49" s="143"/>
      <c r="AK49" s="143"/>
      <c r="AL49" s="143"/>
      <c r="AM49" s="143"/>
      <c r="AN49" s="143"/>
      <c r="AO49" s="142"/>
      <c r="AP49" s="142"/>
      <c r="AQ49" s="143"/>
      <c r="AR49" s="142"/>
      <c r="AS49" s="142"/>
      <c r="AT49" s="143"/>
      <c r="AU49" s="144"/>
      <c r="AV49" s="142"/>
      <c r="AW49" s="142"/>
      <c r="AX49" s="144"/>
      <c r="AY49" s="142"/>
      <c r="AZ49" s="142"/>
      <c r="BA49" s="142"/>
      <c r="BB49" s="143"/>
      <c r="BC49" s="143"/>
    </row>
    <row r="50" s="158" customFormat="1" spans="1:55">
      <c r="A50" s="167">
        <v>49</v>
      </c>
      <c r="B50" s="162" t="s">
        <v>179</v>
      </c>
      <c r="C50" s="163">
        <v>38686</v>
      </c>
      <c r="D50" s="163" t="s">
        <v>129</v>
      </c>
      <c r="E50" s="162" t="s">
        <v>118</v>
      </c>
      <c r="F50" s="162">
        <v>29</v>
      </c>
      <c r="G50" s="162">
        <v>11</v>
      </c>
      <c r="H50" s="162">
        <v>18</v>
      </c>
      <c r="I50" s="162">
        <v>1171</v>
      </c>
      <c r="J50" s="162">
        <v>6</v>
      </c>
      <c r="K50" s="162">
        <v>4</v>
      </c>
      <c r="L50" s="162">
        <v>2</v>
      </c>
      <c r="M50" s="162">
        <v>0</v>
      </c>
      <c r="N50" s="117"/>
      <c r="O50" s="143"/>
      <c r="P50" s="144"/>
      <c r="Q50" s="144"/>
      <c r="R50" s="155">
        <v>86</v>
      </c>
      <c r="S50" s="142">
        <v>57</v>
      </c>
      <c r="T50" s="144">
        <v>27</v>
      </c>
      <c r="U50" s="142">
        <v>66</v>
      </c>
      <c r="V50" s="142">
        <v>71</v>
      </c>
      <c r="W50" s="144">
        <v>45</v>
      </c>
      <c r="X50" s="144">
        <v>5</v>
      </c>
      <c r="Y50" s="144">
        <v>22</v>
      </c>
      <c r="Z50" s="143"/>
      <c r="AA50" s="144">
        <v>45</v>
      </c>
      <c r="AB50" s="142">
        <v>68</v>
      </c>
      <c r="AC50" s="144">
        <v>10</v>
      </c>
      <c r="AD50" s="142">
        <v>66</v>
      </c>
      <c r="AE50" s="142">
        <v>45</v>
      </c>
      <c r="AF50" s="142">
        <v>74</v>
      </c>
      <c r="AG50" s="144">
        <v>45</v>
      </c>
      <c r="AH50" s="146">
        <v>28</v>
      </c>
      <c r="AI50" s="144">
        <v>23</v>
      </c>
      <c r="AJ50" s="144">
        <v>23</v>
      </c>
      <c r="AK50" s="143" t="s">
        <v>119</v>
      </c>
      <c r="AL50" s="144">
        <v>9</v>
      </c>
      <c r="AM50" s="144">
        <v>16</v>
      </c>
      <c r="AN50" s="143"/>
      <c r="AO50" s="144">
        <v>13</v>
      </c>
      <c r="AP50" s="143" t="s">
        <v>119</v>
      </c>
      <c r="AQ50" s="143" t="s">
        <v>119</v>
      </c>
      <c r="AR50" s="144">
        <v>12</v>
      </c>
      <c r="AS50" s="143" t="s">
        <v>119</v>
      </c>
      <c r="AT50" s="144">
        <v>23</v>
      </c>
      <c r="AU50" s="142">
        <v>60</v>
      </c>
      <c r="AV50" s="142">
        <v>90</v>
      </c>
      <c r="AW50" s="142"/>
      <c r="AX50" s="144"/>
      <c r="AY50" s="144">
        <v>13</v>
      </c>
      <c r="AZ50" s="142">
        <v>65</v>
      </c>
      <c r="BA50" s="142"/>
      <c r="BB50" s="144">
        <v>15</v>
      </c>
      <c r="BC50" s="176">
        <v>49</v>
      </c>
    </row>
    <row r="51" s="158" customFormat="1" spans="1:55">
      <c r="A51" s="46">
        <v>50</v>
      </c>
      <c r="B51" s="117" t="s">
        <v>180</v>
      </c>
      <c r="C51" s="45">
        <v>38066</v>
      </c>
      <c r="D51" s="45" t="s">
        <v>121</v>
      </c>
      <c r="E51" s="117" t="s">
        <v>118</v>
      </c>
      <c r="F51" s="117">
        <v>0</v>
      </c>
      <c r="G51" s="117">
        <v>0</v>
      </c>
      <c r="H51" s="117">
        <v>0</v>
      </c>
      <c r="I51" s="117">
        <v>0</v>
      </c>
      <c r="J51" s="117">
        <v>0</v>
      </c>
      <c r="K51" s="117">
        <v>0</v>
      </c>
      <c r="L51" s="117">
        <v>0</v>
      </c>
      <c r="M51" s="117">
        <v>0</v>
      </c>
      <c r="N51" s="117"/>
      <c r="O51" s="143"/>
      <c r="P51" s="144"/>
      <c r="Q51" s="144"/>
      <c r="R51" s="143"/>
      <c r="S51" s="142"/>
      <c r="T51" s="142"/>
      <c r="U51" s="142"/>
      <c r="V51" s="142"/>
      <c r="W51" s="142"/>
      <c r="X51" s="142"/>
      <c r="Y51" s="142"/>
      <c r="Z51" s="143"/>
      <c r="AA51" s="143"/>
      <c r="AB51" s="144"/>
      <c r="AC51" s="143"/>
      <c r="AD51" s="143"/>
      <c r="AE51" s="144"/>
      <c r="AF51" s="142"/>
      <c r="AG51" s="143"/>
      <c r="AH51" s="143"/>
      <c r="AI51" s="143"/>
      <c r="AJ51" s="143"/>
      <c r="AK51" s="143"/>
      <c r="AL51" s="143"/>
      <c r="AM51" s="143"/>
      <c r="AN51" s="143"/>
      <c r="AO51" s="142"/>
      <c r="AP51" s="142"/>
      <c r="AQ51" s="143"/>
      <c r="AR51" s="142"/>
      <c r="AS51" s="142"/>
      <c r="AT51" s="143"/>
      <c r="AU51" s="144"/>
      <c r="AV51" s="142"/>
      <c r="AW51" s="142"/>
      <c r="AX51" s="144"/>
      <c r="AY51" s="142"/>
      <c r="AZ51" s="142"/>
      <c r="BA51" s="142"/>
      <c r="BB51" s="143"/>
      <c r="BC51" s="143"/>
    </row>
    <row r="52" s="158" customFormat="1" spans="1:55">
      <c r="A52" s="167">
        <v>51</v>
      </c>
      <c r="B52" s="162" t="s">
        <v>181</v>
      </c>
      <c r="C52" s="163">
        <v>38829</v>
      </c>
      <c r="D52" s="163" t="s">
        <v>121</v>
      </c>
      <c r="E52" s="162" t="s">
        <v>118</v>
      </c>
      <c r="F52" s="162">
        <v>0</v>
      </c>
      <c r="G52" s="162">
        <v>0</v>
      </c>
      <c r="H52" s="162">
        <v>0</v>
      </c>
      <c r="I52" s="162">
        <v>0</v>
      </c>
      <c r="J52" s="162">
        <v>0</v>
      </c>
      <c r="K52" s="162">
        <v>0</v>
      </c>
      <c r="L52" s="162">
        <v>0</v>
      </c>
      <c r="M52" s="162">
        <v>0</v>
      </c>
      <c r="N52" s="117"/>
      <c r="O52" s="143"/>
      <c r="P52" s="144"/>
      <c r="Q52" s="144"/>
      <c r="R52" s="143"/>
      <c r="S52" s="142"/>
      <c r="T52" s="142"/>
      <c r="U52" s="143" t="s">
        <v>119</v>
      </c>
      <c r="V52" s="142"/>
      <c r="W52" s="142"/>
      <c r="X52" s="142"/>
      <c r="Y52" s="142"/>
      <c r="Z52" s="143"/>
      <c r="AA52" s="143"/>
      <c r="AB52" s="144"/>
      <c r="AC52" s="143"/>
      <c r="AD52" s="143"/>
      <c r="AE52" s="144"/>
      <c r="AF52" s="142"/>
      <c r="AG52" s="143"/>
      <c r="AH52" s="143"/>
      <c r="AI52" s="143"/>
      <c r="AJ52" s="143"/>
      <c r="AK52" s="143"/>
      <c r="AL52" s="143"/>
      <c r="AM52" s="143"/>
      <c r="AN52" s="143"/>
      <c r="AO52" s="142"/>
      <c r="AP52" s="142"/>
      <c r="AQ52" s="143"/>
      <c r="AR52" s="142"/>
      <c r="AS52" s="142"/>
      <c r="AT52" s="143"/>
      <c r="AU52" s="144"/>
      <c r="AV52" s="142"/>
      <c r="AW52" s="142"/>
      <c r="AX52" s="144"/>
      <c r="AY52" s="142"/>
      <c r="AZ52" s="142"/>
      <c r="BA52" s="142"/>
      <c r="BB52" s="143"/>
      <c r="BC52" s="143"/>
    </row>
    <row r="53" spans="1:55">
      <c r="A53" s="46">
        <v>52</v>
      </c>
      <c r="B53" s="117" t="s">
        <v>182</v>
      </c>
      <c r="C53" s="45">
        <v>37995</v>
      </c>
      <c r="D53" s="45" t="s">
        <v>127</v>
      </c>
      <c r="E53" s="117" t="s">
        <v>118</v>
      </c>
      <c r="F53" s="117">
        <v>4</v>
      </c>
      <c r="G53" s="117">
        <v>0</v>
      </c>
      <c r="H53" s="117">
        <v>4</v>
      </c>
      <c r="I53" s="117">
        <v>62</v>
      </c>
      <c r="J53" s="117">
        <v>0</v>
      </c>
      <c r="K53" s="117">
        <v>0</v>
      </c>
      <c r="L53" s="117">
        <v>0</v>
      </c>
      <c r="M53" s="117">
        <v>0</v>
      </c>
      <c r="N53" s="117"/>
      <c r="O53" s="144"/>
      <c r="P53" s="144"/>
      <c r="Q53" s="144"/>
      <c r="R53" s="143"/>
      <c r="S53" s="143" t="s">
        <v>119</v>
      </c>
      <c r="T53" s="142"/>
      <c r="U53" s="142"/>
      <c r="V53" s="143" t="s">
        <v>119</v>
      </c>
      <c r="W53" s="142"/>
      <c r="X53" s="142"/>
      <c r="Y53" s="143" t="s">
        <v>119</v>
      </c>
      <c r="Z53" s="143"/>
      <c r="AA53" s="143"/>
      <c r="AB53" s="144">
        <v>1</v>
      </c>
      <c r="AC53" s="144">
        <v>29</v>
      </c>
      <c r="AD53" s="143" t="s">
        <v>119</v>
      </c>
      <c r="AE53" s="143" t="s">
        <v>119</v>
      </c>
      <c r="AF53" s="143" t="s">
        <v>119</v>
      </c>
      <c r="AG53" s="143" t="s">
        <v>119</v>
      </c>
      <c r="AH53" s="143" t="s">
        <v>119</v>
      </c>
      <c r="AI53" s="143"/>
      <c r="AJ53" s="143" t="s">
        <v>119</v>
      </c>
      <c r="AK53" s="143"/>
      <c r="AL53" s="143"/>
      <c r="AM53" s="143"/>
      <c r="AN53" s="143" t="s">
        <v>119</v>
      </c>
      <c r="AO53" s="142"/>
      <c r="AP53" s="143"/>
      <c r="AQ53" s="143"/>
      <c r="AR53" s="142"/>
      <c r="AS53" s="143"/>
      <c r="AT53" s="143"/>
      <c r="AU53" s="143"/>
      <c r="AV53" s="142"/>
      <c r="AW53" s="143" t="s">
        <v>119</v>
      </c>
      <c r="AX53" s="144">
        <v>4</v>
      </c>
      <c r="AY53" s="142"/>
      <c r="AZ53" s="143" t="s">
        <v>119</v>
      </c>
      <c r="BA53" s="143" t="s">
        <v>119</v>
      </c>
      <c r="BB53" s="144">
        <v>28</v>
      </c>
      <c r="BC53" s="143" t="s">
        <v>119</v>
      </c>
    </row>
    <row r="54" spans="1:55">
      <c r="A54" s="162">
        <v>53</v>
      </c>
      <c r="B54" s="162" t="s">
        <v>183</v>
      </c>
      <c r="C54" s="163">
        <v>39251</v>
      </c>
      <c r="D54" s="163" t="s">
        <v>117</v>
      </c>
      <c r="E54" s="162" t="s">
        <v>118</v>
      </c>
      <c r="F54" s="162">
        <v>0</v>
      </c>
      <c r="G54" s="162">
        <v>0</v>
      </c>
      <c r="H54" s="162">
        <v>0</v>
      </c>
      <c r="I54" s="162">
        <v>0</v>
      </c>
      <c r="J54" s="162">
        <v>0</v>
      </c>
      <c r="K54" s="162">
        <v>0</v>
      </c>
      <c r="L54" s="162">
        <v>0</v>
      </c>
      <c r="M54" s="162">
        <v>0</v>
      </c>
      <c r="N54" s="117"/>
      <c r="O54" s="144"/>
      <c r="P54" s="143" t="s">
        <v>119</v>
      </c>
      <c r="Q54" s="144"/>
      <c r="R54" s="143"/>
      <c r="S54" s="142"/>
      <c r="T54" s="142"/>
      <c r="U54" s="142"/>
      <c r="V54" s="142"/>
      <c r="W54" s="143" t="s">
        <v>119</v>
      </c>
      <c r="X54" s="142"/>
      <c r="Y54" s="143" t="s">
        <v>119</v>
      </c>
      <c r="Z54" s="143"/>
      <c r="AA54" s="143"/>
      <c r="AB54" s="143"/>
      <c r="AC54" s="143"/>
      <c r="AD54" s="143"/>
      <c r="AE54" s="144"/>
      <c r="AF54" s="142"/>
      <c r="AG54" s="143"/>
      <c r="AH54" s="143"/>
      <c r="AI54" s="143"/>
      <c r="AJ54" s="143"/>
      <c r="AK54" s="143"/>
      <c r="AL54" s="143"/>
      <c r="AM54" s="143"/>
      <c r="AN54" s="143"/>
      <c r="AO54" s="142"/>
      <c r="AP54" s="143"/>
      <c r="AQ54" s="143"/>
      <c r="AR54" s="142"/>
      <c r="AS54" s="144"/>
      <c r="AT54" s="143"/>
      <c r="AU54" s="143"/>
      <c r="AV54" s="142"/>
      <c r="AW54" s="142"/>
      <c r="AX54" s="143" t="s">
        <v>119</v>
      </c>
      <c r="AY54" s="142"/>
      <c r="AZ54" s="143" t="s">
        <v>119</v>
      </c>
      <c r="BA54" s="143"/>
      <c r="BB54" s="142"/>
      <c r="BC54" s="142"/>
    </row>
    <row r="55" spans="1:55">
      <c r="A55" s="117">
        <v>54</v>
      </c>
      <c r="B55" s="117" t="s">
        <v>184</v>
      </c>
      <c r="C55" s="45">
        <v>39408</v>
      </c>
      <c r="D55" s="45" t="s">
        <v>121</v>
      </c>
      <c r="E55" s="117" t="s">
        <v>118</v>
      </c>
      <c r="F55" s="117">
        <v>0</v>
      </c>
      <c r="G55" s="117">
        <v>0</v>
      </c>
      <c r="H55" s="117">
        <v>0</v>
      </c>
      <c r="I55" s="117">
        <v>0</v>
      </c>
      <c r="J55" s="117">
        <v>0</v>
      </c>
      <c r="K55" s="117">
        <v>0</v>
      </c>
      <c r="L55" s="117">
        <v>0</v>
      </c>
      <c r="M55" s="117">
        <v>0</v>
      </c>
      <c r="N55" s="117"/>
      <c r="O55" s="144"/>
      <c r="P55" s="143"/>
      <c r="Q55" s="144"/>
      <c r="R55" s="143"/>
      <c r="S55" s="142"/>
      <c r="T55" s="142"/>
      <c r="U55" s="142"/>
      <c r="V55" s="142"/>
      <c r="W55" s="143"/>
      <c r="X55" s="142"/>
      <c r="Y55" s="143"/>
      <c r="Z55" s="143"/>
      <c r="AA55" s="143"/>
      <c r="AB55" s="143"/>
      <c r="AC55" s="143"/>
      <c r="AD55" s="143"/>
      <c r="AE55" s="144"/>
      <c r="AF55" s="142"/>
      <c r="AG55" s="143"/>
      <c r="AH55" s="143"/>
      <c r="AI55" s="143"/>
      <c r="AJ55" s="143"/>
      <c r="AK55" s="143"/>
      <c r="AL55" s="143"/>
      <c r="AM55" s="143"/>
      <c r="AN55" s="143"/>
      <c r="AO55" s="142"/>
      <c r="AP55" s="143"/>
      <c r="AQ55" s="143"/>
      <c r="AR55" s="142"/>
      <c r="AS55" s="144"/>
      <c r="AT55" s="143"/>
      <c r="AU55" s="143"/>
      <c r="AV55" s="142"/>
      <c r="AW55" s="142"/>
      <c r="AX55" s="143"/>
      <c r="AY55" s="142"/>
      <c r="AZ55" s="143"/>
      <c r="BA55" s="143"/>
      <c r="BB55" s="143" t="s">
        <v>119</v>
      </c>
      <c r="BC55" s="142"/>
    </row>
    <row r="56" spans="1:55">
      <c r="A56" s="162">
        <v>55</v>
      </c>
      <c r="B56" s="162" t="s">
        <v>185</v>
      </c>
      <c r="C56" s="163">
        <v>38978</v>
      </c>
      <c r="D56" s="163" t="s">
        <v>117</v>
      </c>
      <c r="E56" s="162" t="s">
        <v>118</v>
      </c>
      <c r="F56" s="162">
        <v>0</v>
      </c>
      <c r="G56" s="162">
        <v>0</v>
      </c>
      <c r="H56" s="162">
        <v>0</v>
      </c>
      <c r="I56" s="162">
        <v>0</v>
      </c>
      <c r="J56" s="162">
        <v>0</v>
      </c>
      <c r="K56" s="162">
        <v>0</v>
      </c>
      <c r="L56" s="162">
        <v>0</v>
      </c>
      <c r="M56" s="162">
        <v>0</v>
      </c>
      <c r="N56" s="117"/>
      <c r="O56" s="144"/>
      <c r="P56" s="144"/>
      <c r="Q56" s="144"/>
      <c r="R56" s="143"/>
      <c r="S56" s="142"/>
      <c r="T56" s="142"/>
      <c r="U56" s="142"/>
      <c r="V56" s="142"/>
      <c r="W56" s="144"/>
      <c r="X56" s="144"/>
      <c r="Y56" s="144"/>
      <c r="Z56" s="143"/>
      <c r="AA56" s="143"/>
      <c r="AB56" s="143"/>
      <c r="AC56" s="143"/>
      <c r="AD56" s="143"/>
      <c r="AE56" s="144"/>
      <c r="AF56" s="142"/>
      <c r="AG56" s="143"/>
      <c r="AH56" s="143"/>
      <c r="AI56" s="143"/>
      <c r="AJ56" s="143"/>
      <c r="AK56" s="143"/>
      <c r="AL56" s="143"/>
      <c r="AM56" s="143"/>
      <c r="AN56" s="143"/>
      <c r="AO56" s="142"/>
      <c r="AP56" s="143"/>
      <c r="AQ56" s="143"/>
      <c r="AR56" s="142"/>
      <c r="AS56" s="144"/>
      <c r="AT56" s="143"/>
      <c r="AU56" s="143"/>
      <c r="AV56" s="142"/>
      <c r="AW56" s="142"/>
      <c r="AX56" s="144"/>
      <c r="AY56" s="144"/>
      <c r="AZ56" s="144"/>
      <c r="BA56" s="143"/>
      <c r="BB56" s="143" t="s">
        <v>119</v>
      </c>
      <c r="BC56" s="142"/>
    </row>
    <row r="57" spans="1:55">
      <c r="A57" s="117">
        <v>99</v>
      </c>
      <c r="B57" s="117" t="s">
        <v>186</v>
      </c>
      <c r="C57" s="45">
        <v>35458</v>
      </c>
      <c r="D57" s="45" t="s">
        <v>127</v>
      </c>
      <c r="E57" s="117" t="s">
        <v>118</v>
      </c>
      <c r="F57" s="117">
        <v>2</v>
      </c>
      <c r="G57" s="117">
        <v>0</v>
      </c>
      <c r="H57" s="117">
        <v>2</v>
      </c>
      <c r="I57" s="117">
        <v>13</v>
      </c>
      <c r="J57" s="117">
        <v>0</v>
      </c>
      <c r="K57" s="117">
        <v>0</v>
      </c>
      <c r="L57" s="117">
        <v>0</v>
      </c>
      <c r="M57" s="117">
        <v>0</v>
      </c>
      <c r="N57" s="117"/>
      <c r="O57" s="144"/>
      <c r="P57" s="144"/>
      <c r="Q57" s="144"/>
      <c r="R57" s="143"/>
      <c r="S57" s="142"/>
      <c r="T57" s="142"/>
      <c r="U57" s="142"/>
      <c r="V57" s="142"/>
      <c r="W57" s="144"/>
      <c r="X57" s="144"/>
      <c r="Y57" s="144"/>
      <c r="Z57" s="143"/>
      <c r="AA57" s="143"/>
      <c r="AB57" s="143"/>
      <c r="AC57" s="143"/>
      <c r="AD57" s="143"/>
      <c r="AE57" s="144"/>
      <c r="AF57" s="142"/>
      <c r="AG57" s="143"/>
      <c r="AH57" s="143"/>
      <c r="AI57" s="143"/>
      <c r="AJ57" s="143"/>
      <c r="AK57" s="143"/>
      <c r="AL57" s="143"/>
      <c r="AM57" s="143"/>
      <c r="AN57" s="143"/>
      <c r="AO57" s="142"/>
      <c r="AP57" s="143"/>
      <c r="AQ57" s="143"/>
      <c r="AR57" s="142"/>
      <c r="AS57" s="144"/>
      <c r="AT57" s="143"/>
      <c r="AU57" s="143"/>
      <c r="AV57" s="142"/>
      <c r="AW57" s="142"/>
      <c r="AX57" s="144"/>
      <c r="AY57" s="144"/>
      <c r="AZ57" s="144"/>
      <c r="BA57" s="143"/>
      <c r="BB57" s="144">
        <v>5</v>
      </c>
      <c r="BC57" s="144">
        <v>8</v>
      </c>
    </row>
    <row r="58" spans="1:55">
      <c r="A58" s="119"/>
      <c r="B58" s="130" t="s">
        <v>187</v>
      </c>
      <c r="C58" s="129"/>
      <c r="D58" s="130" t="s">
        <v>88</v>
      </c>
      <c r="E58" s="131"/>
      <c r="F58" s="130" t="s">
        <v>93</v>
      </c>
      <c r="G58" s="132" t="s">
        <v>125</v>
      </c>
      <c r="H58" s="128" t="s">
        <v>188</v>
      </c>
      <c r="I58" s="128"/>
      <c r="J58" s="128"/>
      <c r="K58" s="128"/>
      <c r="L58" s="128"/>
      <c r="M58" s="148"/>
      <c r="N58" s="117"/>
      <c r="O58" s="187" t="s">
        <v>189</v>
      </c>
      <c r="P58" s="117"/>
      <c r="Q58" s="140"/>
      <c r="R58" s="140"/>
      <c r="S58" s="140"/>
      <c r="T58" s="117"/>
      <c r="U58" s="117"/>
      <c r="V58" s="117"/>
      <c r="W58" s="117"/>
      <c r="X58" s="117"/>
      <c r="Y58" s="117"/>
      <c r="Z58" s="117"/>
      <c r="AA58" s="117"/>
      <c r="AB58" s="117"/>
      <c r="AC58" s="117"/>
      <c r="AD58" s="140"/>
      <c r="AE58" s="140"/>
      <c r="AF58" s="140"/>
      <c r="AG58" s="117"/>
      <c r="AH58" s="117"/>
      <c r="AI58" s="117"/>
      <c r="AJ58" s="117"/>
      <c r="AK58" s="117"/>
      <c r="AL58" s="117"/>
      <c r="AM58" s="117"/>
      <c r="AN58" s="117"/>
      <c r="AO58" s="117"/>
      <c r="AP58" s="117"/>
      <c r="AQ58" s="117"/>
      <c r="AR58" s="117"/>
      <c r="AS58" s="117"/>
      <c r="AT58" s="117"/>
      <c r="AU58" s="117"/>
      <c r="AV58" s="140"/>
      <c r="AW58" s="117"/>
      <c r="AX58" s="117"/>
      <c r="AY58" s="117"/>
      <c r="AZ58" s="117"/>
      <c r="BA58" s="190"/>
      <c r="BB58" s="49"/>
      <c r="BC58" s="49"/>
    </row>
    <row r="59" spans="1:55">
      <c r="A59" s="119"/>
      <c r="B59" s="128" t="s">
        <v>190</v>
      </c>
      <c r="C59" s="133"/>
      <c r="D59" s="130" t="s">
        <v>89</v>
      </c>
      <c r="E59" s="134"/>
      <c r="F59" s="130" t="s">
        <v>191</v>
      </c>
      <c r="G59" s="153" t="s">
        <v>192</v>
      </c>
      <c r="H59" s="153"/>
      <c r="I59" s="153"/>
      <c r="J59" s="153"/>
      <c r="K59" s="153"/>
      <c r="L59" s="153"/>
      <c r="M59" s="156"/>
      <c r="N59" s="117"/>
      <c r="O59" s="117"/>
      <c r="P59" s="117"/>
      <c r="Q59" s="140"/>
      <c r="R59" s="140"/>
      <c r="S59" s="140"/>
      <c r="T59" s="117"/>
      <c r="U59" s="117"/>
      <c r="V59" s="117"/>
      <c r="W59" s="117"/>
      <c r="X59" s="117"/>
      <c r="Y59" s="117"/>
      <c r="Z59" s="117"/>
      <c r="AA59" s="117"/>
      <c r="AB59" s="117"/>
      <c r="AC59" s="117"/>
      <c r="AD59" s="140"/>
      <c r="AE59" s="140"/>
      <c r="AF59" s="140"/>
      <c r="AG59" s="117"/>
      <c r="AH59" s="117"/>
      <c r="AI59" s="117"/>
      <c r="AJ59" s="117"/>
      <c r="AK59" s="117"/>
      <c r="AL59" s="117"/>
      <c r="AM59" s="117"/>
      <c r="AN59" s="117"/>
      <c r="AO59" s="117"/>
      <c r="AP59" s="117"/>
      <c r="AQ59" s="117"/>
      <c r="AR59" s="117"/>
      <c r="AS59" s="117"/>
      <c r="AT59" s="117"/>
      <c r="AU59" s="117"/>
      <c r="AV59" s="140"/>
      <c r="AW59" s="117"/>
      <c r="AX59" s="117"/>
      <c r="AY59" s="117"/>
      <c r="AZ59" s="117"/>
      <c r="BA59" s="191"/>
      <c r="BB59" s="49"/>
      <c r="BC59" s="49"/>
    </row>
    <row r="60" spans="1:55">
      <c r="A60" s="135"/>
      <c r="B60" s="136"/>
      <c r="C60" s="137"/>
      <c r="D60" s="136" t="s">
        <v>193</v>
      </c>
      <c r="E60" s="138"/>
      <c r="F60" s="136" t="s">
        <v>94</v>
      </c>
      <c r="G60" s="136" t="s">
        <v>194</v>
      </c>
      <c r="H60" s="136"/>
      <c r="I60" s="136"/>
      <c r="J60" s="136"/>
      <c r="K60" s="136"/>
      <c r="L60" s="136"/>
      <c r="M60" s="151"/>
      <c r="N60" s="117"/>
      <c r="O60" s="117"/>
      <c r="P60" s="117"/>
      <c r="Q60" s="140"/>
      <c r="R60" s="140"/>
      <c r="S60" s="140"/>
      <c r="T60" s="117"/>
      <c r="U60" s="117"/>
      <c r="V60" s="117"/>
      <c r="W60" s="117"/>
      <c r="X60" s="117"/>
      <c r="Y60" s="117"/>
      <c r="Z60" s="117"/>
      <c r="AA60" s="117"/>
      <c r="AB60" s="117"/>
      <c r="AC60" s="117"/>
      <c r="AD60" s="140"/>
      <c r="AE60" s="140"/>
      <c r="AF60" s="140"/>
      <c r="AG60" s="117"/>
      <c r="AH60" s="117"/>
      <c r="AI60" s="117"/>
      <c r="AJ60" s="117"/>
      <c r="AK60" s="117"/>
      <c r="AL60" s="117"/>
      <c r="AM60" s="117"/>
      <c r="AN60" s="117"/>
      <c r="AO60" s="117"/>
      <c r="AP60" s="117"/>
      <c r="AQ60" s="117"/>
      <c r="AR60" s="117"/>
      <c r="AS60" s="117"/>
      <c r="AT60" s="117"/>
      <c r="AU60" s="117"/>
      <c r="AV60" s="140"/>
      <c r="AW60" s="117"/>
      <c r="AX60" s="117"/>
      <c r="AY60" s="117"/>
      <c r="AZ60" s="117"/>
      <c r="BA60" s="192"/>
      <c r="BB60" s="49"/>
      <c r="BC60" s="49"/>
    </row>
    <row r="61" spans="1:1">
      <c r="A61" s="119"/>
    </row>
  </sheetData>
  <mergeCells count="6">
    <mergeCell ref="H58:L58"/>
    <mergeCell ref="G60:M60"/>
    <mergeCell ref="A58:A60"/>
    <mergeCell ref="N7:N60"/>
    <mergeCell ref="A1:M5"/>
    <mergeCell ref="O58:BC60"/>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48"/>
  <sheetViews>
    <sheetView showGridLines="0" workbookViewId="0">
      <pane xSplit="1" ySplit="6" topLeftCell="B32" activePane="bottomRight" state="frozen"/>
      <selection/>
      <selection pane="topRight"/>
      <selection pane="bottomLeft"/>
      <selection pane="bottomRight" activeCell="O45" sqref="O45:AR47"/>
    </sheetView>
  </sheetViews>
  <sheetFormatPr defaultColWidth="9" defaultRowHeight="16.5"/>
  <cols>
    <col min="1" max="1" width="9" style="118"/>
    <col min="2" max="2" width="24" style="119" customWidth="1"/>
    <col min="3" max="3" width="11" style="119" customWidth="1"/>
    <col min="4" max="4" width="9.5" style="119" customWidth="1"/>
    <col min="5" max="5" width="10.25" style="119" customWidth="1"/>
    <col min="6" max="6" width="9.5" style="119" customWidth="1"/>
    <col min="7" max="12" width="8.63333333333333" style="119" customWidth="1"/>
    <col min="13" max="13" width="9.125" style="119" customWidth="1"/>
    <col min="14" max="14" width="9" style="119"/>
    <col min="15" max="16" width="12.625" style="119" customWidth="1"/>
    <col min="17" max="17" width="12.625" style="159" customWidth="1"/>
    <col min="18" max="44" width="12.625" style="119" customWidth="1"/>
  </cols>
  <sheetData>
    <row r="1" customHeight="1" spans="1:44">
      <c r="A1" s="120" t="s">
        <v>195</v>
      </c>
      <c r="B1" s="121"/>
      <c r="C1" s="121"/>
      <c r="D1" s="121"/>
      <c r="E1" s="121"/>
      <c r="F1" s="121"/>
      <c r="G1" s="121"/>
      <c r="H1" s="121"/>
      <c r="I1" s="121"/>
      <c r="J1" s="121"/>
      <c r="K1" s="121"/>
      <c r="L1" s="121"/>
      <c r="M1" s="121"/>
      <c r="N1" s="139" t="s">
        <v>1</v>
      </c>
      <c r="O1" s="140" t="s">
        <v>3</v>
      </c>
      <c r="P1" s="140" t="s">
        <v>3</v>
      </c>
      <c r="Q1" s="140" t="s">
        <v>3</v>
      </c>
      <c r="R1" s="140" t="s">
        <v>3</v>
      </c>
      <c r="S1" s="140" t="s">
        <v>3</v>
      </c>
      <c r="T1" s="140" t="s">
        <v>3</v>
      </c>
      <c r="U1" s="140" t="s">
        <v>3</v>
      </c>
      <c r="V1" s="140" t="s">
        <v>3</v>
      </c>
      <c r="W1" s="140" t="s">
        <v>3</v>
      </c>
      <c r="X1" s="140" t="s">
        <v>3</v>
      </c>
      <c r="Y1" s="140" t="s">
        <v>3</v>
      </c>
      <c r="Z1" s="140" t="s">
        <v>3</v>
      </c>
      <c r="AA1" s="140" t="s">
        <v>3</v>
      </c>
      <c r="AB1" s="140" t="s">
        <v>3</v>
      </c>
      <c r="AC1" s="140" t="s">
        <v>3</v>
      </c>
      <c r="AD1" s="140" t="s">
        <v>3</v>
      </c>
      <c r="AE1" s="140" t="s">
        <v>3</v>
      </c>
      <c r="AF1" s="140" t="s">
        <v>3</v>
      </c>
      <c r="AG1" s="140" t="s">
        <v>3</v>
      </c>
      <c r="AH1" s="140" t="s">
        <v>3</v>
      </c>
      <c r="AI1" s="140" t="s">
        <v>3</v>
      </c>
      <c r="AJ1" s="140" t="s">
        <v>3</v>
      </c>
      <c r="AK1" s="140" t="s">
        <v>3</v>
      </c>
      <c r="AL1" s="140" t="s">
        <v>3</v>
      </c>
      <c r="AM1" s="140" t="s">
        <v>3</v>
      </c>
      <c r="AN1" s="140" t="s">
        <v>3</v>
      </c>
      <c r="AO1" s="140" t="s">
        <v>3</v>
      </c>
      <c r="AP1" s="140" t="s">
        <v>3</v>
      </c>
      <c r="AQ1" s="140" t="s">
        <v>3</v>
      </c>
      <c r="AR1" s="140" t="s">
        <v>3</v>
      </c>
    </row>
    <row r="2" customHeight="1" spans="1:44">
      <c r="A2" s="121"/>
      <c r="B2" s="121"/>
      <c r="C2" s="121"/>
      <c r="D2" s="121"/>
      <c r="E2" s="121"/>
      <c r="F2" s="121"/>
      <c r="G2" s="121"/>
      <c r="H2" s="121"/>
      <c r="I2" s="121"/>
      <c r="J2" s="121"/>
      <c r="K2" s="121"/>
      <c r="L2" s="121"/>
      <c r="M2" s="121"/>
      <c r="N2" s="139" t="s">
        <v>6</v>
      </c>
      <c r="O2" s="141">
        <v>45711</v>
      </c>
      <c r="P2" s="141">
        <v>45716</v>
      </c>
      <c r="Q2" s="141">
        <v>45744</v>
      </c>
      <c r="R2" s="141">
        <v>45749</v>
      </c>
      <c r="S2" s="141">
        <v>45753</v>
      </c>
      <c r="T2" s="141">
        <v>45763</v>
      </c>
      <c r="U2" s="141">
        <v>45767</v>
      </c>
      <c r="V2" s="141">
        <v>45772</v>
      </c>
      <c r="W2" s="141">
        <v>45778</v>
      </c>
      <c r="X2" s="141">
        <v>45782</v>
      </c>
      <c r="Y2" s="141">
        <v>45786</v>
      </c>
      <c r="Z2" s="141">
        <v>45794</v>
      </c>
      <c r="AA2" s="141">
        <v>45822</v>
      </c>
      <c r="AB2" s="141">
        <v>45826</v>
      </c>
      <c r="AC2" s="141">
        <v>45834</v>
      </c>
      <c r="AD2" s="141">
        <v>45838</v>
      </c>
      <c r="AE2" s="141">
        <v>45856</v>
      </c>
      <c r="AF2" s="141">
        <v>45864</v>
      </c>
      <c r="AG2" s="141">
        <v>45871</v>
      </c>
      <c r="AH2" s="141">
        <v>45878</v>
      </c>
      <c r="AI2" s="141">
        <v>45884</v>
      </c>
      <c r="AJ2" s="141">
        <v>45893</v>
      </c>
      <c r="AK2" s="141">
        <v>45899</v>
      </c>
      <c r="AL2" s="141">
        <v>45912</v>
      </c>
      <c r="AM2" s="141">
        <v>45921</v>
      </c>
      <c r="AN2" s="141">
        <v>45926</v>
      </c>
      <c r="AO2" s="141">
        <v>45947</v>
      </c>
      <c r="AP2" s="141">
        <v>45956</v>
      </c>
      <c r="AQ2" s="141">
        <v>45961</v>
      </c>
      <c r="AR2" s="141">
        <v>45983</v>
      </c>
    </row>
    <row r="3" customHeight="1" spans="1:44">
      <c r="A3" s="121"/>
      <c r="B3" s="121"/>
      <c r="C3" s="121"/>
      <c r="D3" s="121"/>
      <c r="E3" s="121"/>
      <c r="F3" s="121"/>
      <c r="G3" s="121"/>
      <c r="H3" s="121"/>
      <c r="I3" s="121"/>
      <c r="J3" s="121"/>
      <c r="K3" s="121"/>
      <c r="L3" s="121"/>
      <c r="M3" s="121"/>
      <c r="N3" s="139" t="s">
        <v>7</v>
      </c>
      <c r="O3" s="139">
        <v>1</v>
      </c>
      <c r="P3" s="139">
        <v>2</v>
      </c>
      <c r="Q3" s="140">
        <v>3</v>
      </c>
      <c r="R3" s="139">
        <v>4</v>
      </c>
      <c r="S3" s="139">
        <v>5</v>
      </c>
      <c r="T3" s="139">
        <v>7</v>
      </c>
      <c r="U3" s="139">
        <v>8</v>
      </c>
      <c r="V3" s="139">
        <v>9</v>
      </c>
      <c r="W3" s="139">
        <v>10</v>
      </c>
      <c r="X3" s="139">
        <v>11</v>
      </c>
      <c r="Y3" s="139">
        <v>12</v>
      </c>
      <c r="Z3" s="139">
        <v>13</v>
      </c>
      <c r="AA3" s="139">
        <v>14</v>
      </c>
      <c r="AB3" s="139" t="s">
        <v>9</v>
      </c>
      <c r="AC3" s="139">
        <v>15</v>
      </c>
      <c r="AD3" s="139">
        <v>16</v>
      </c>
      <c r="AE3" s="139">
        <v>17</v>
      </c>
      <c r="AF3" s="139">
        <v>18</v>
      </c>
      <c r="AG3" s="139">
        <v>19</v>
      </c>
      <c r="AH3" s="139">
        <v>20</v>
      </c>
      <c r="AI3" s="139">
        <v>21</v>
      </c>
      <c r="AJ3" s="139">
        <v>22</v>
      </c>
      <c r="AK3" s="139">
        <v>23</v>
      </c>
      <c r="AL3" s="139">
        <v>24</v>
      </c>
      <c r="AM3" s="139">
        <v>25</v>
      </c>
      <c r="AN3" s="139">
        <v>26</v>
      </c>
      <c r="AO3" s="139">
        <v>27</v>
      </c>
      <c r="AP3" s="139">
        <v>28</v>
      </c>
      <c r="AQ3" s="139">
        <v>29</v>
      </c>
      <c r="AR3" s="140">
        <v>30</v>
      </c>
    </row>
    <row r="4" ht="28.5" spans="1:44">
      <c r="A4" s="121"/>
      <c r="B4" s="121"/>
      <c r="C4" s="121"/>
      <c r="D4" s="121"/>
      <c r="E4" s="121"/>
      <c r="F4" s="121"/>
      <c r="G4" s="121"/>
      <c r="H4" s="121"/>
      <c r="I4" s="121"/>
      <c r="J4" s="121"/>
      <c r="K4" s="121"/>
      <c r="L4" s="121"/>
      <c r="M4" s="121"/>
      <c r="N4" s="139" t="s">
        <v>11</v>
      </c>
      <c r="O4" s="142" t="s">
        <v>13</v>
      </c>
      <c r="P4" s="142" t="s">
        <v>14</v>
      </c>
      <c r="Q4" s="142" t="s">
        <v>15</v>
      </c>
      <c r="R4" s="142" t="s">
        <v>16</v>
      </c>
      <c r="S4" s="142" t="s">
        <v>17</v>
      </c>
      <c r="T4" s="142" t="s">
        <v>18</v>
      </c>
      <c r="U4" s="142" t="s">
        <v>19</v>
      </c>
      <c r="V4" s="142" t="s">
        <v>20</v>
      </c>
      <c r="W4" s="142" t="s">
        <v>21</v>
      </c>
      <c r="X4" s="142" t="s">
        <v>22</v>
      </c>
      <c r="Y4" s="142" t="s">
        <v>23</v>
      </c>
      <c r="Z4" s="142" t="s">
        <v>24</v>
      </c>
      <c r="AA4" s="154" t="s">
        <v>26</v>
      </c>
      <c r="AB4" s="154" t="s">
        <v>27</v>
      </c>
      <c r="AC4" s="142" t="s">
        <v>28</v>
      </c>
      <c r="AD4" s="142" t="s">
        <v>29</v>
      </c>
      <c r="AE4" s="142" t="s">
        <v>30</v>
      </c>
      <c r="AF4" s="142" t="s">
        <v>31</v>
      </c>
      <c r="AG4" s="142" t="s">
        <v>32</v>
      </c>
      <c r="AH4" s="142" t="s">
        <v>33</v>
      </c>
      <c r="AI4" s="154" t="s">
        <v>34</v>
      </c>
      <c r="AJ4" s="154" t="s">
        <v>35</v>
      </c>
      <c r="AK4" s="142" t="s">
        <v>36</v>
      </c>
      <c r="AL4" s="154" t="s">
        <v>37</v>
      </c>
      <c r="AM4" s="142" t="s">
        <v>39</v>
      </c>
      <c r="AN4" s="154" t="s">
        <v>40</v>
      </c>
      <c r="AO4" s="142" t="s">
        <v>42</v>
      </c>
      <c r="AP4" s="142" t="s">
        <v>44</v>
      </c>
      <c r="AQ4" s="154" t="s">
        <v>45</v>
      </c>
      <c r="AR4" s="142" t="s">
        <v>47</v>
      </c>
    </row>
    <row r="5" ht="42.75" spans="1:44">
      <c r="A5" s="121"/>
      <c r="B5" s="121"/>
      <c r="C5" s="121"/>
      <c r="D5" s="121"/>
      <c r="E5" s="121"/>
      <c r="F5" s="121"/>
      <c r="G5" s="121"/>
      <c r="H5" s="121"/>
      <c r="I5" s="121"/>
      <c r="J5" s="121"/>
      <c r="K5" s="121"/>
      <c r="L5" s="121"/>
      <c r="M5" s="121"/>
      <c r="N5" s="139" t="s">
        <v>52</v>
      </c>
      <c r="O5" s="154" t="s">
        <v>54</v>
      </c>
      <c r="P5" s="154" t="s">
        <v>55</v>
      </c>
      <c r="Q5" s="142" t="s">
        <v>53</v>
      </c>
      <c r="R5" s="142" t="s">
        <v>56</v>
      </c>
      <c r="S5" s="142" t="s">
        <v>57</v>
      </c>
      <c r="T5" s="142" t="s">
        <v>58</v>
      </c>
      <c r="U5" s="142" t="s">
        <v>59</v>
      </c>
      <c r="V5" s="142" t="s">
        <v>60</v>
      </c>
      <c r="W5" s="142" t="s">
        <v>56</v>
      </c>
      <c r="X5" s="142" t="s">
        <v>61</v>
      </c>
      <c r="Y5" s="142" t="s">
        <v>60</v>
      </c>
      <c r="Z5" s="154" t="s">
        <v>62</v>
      </c>
      <c r="AA5" s="142" t="s">
        <v>64</v>
      </c>
      <c r="AB5" s="154" t="s">
        <v>55</v>
      </c>
      <c r="AC5" s="154" t="s">
        <v>54</v>
      </c>
      <c r="AD5" s="154" t="s">
        <v>62</v>
      </c>
      <c r="AE5" s="154" t="s">
        <v>65</v>
      </c>
      <c r="AF5" s="154" t="s">
        <v>66</v>
      </c>
      <c r="AG5" s="154" t="s">
        <v>54</v>
      </c>
      <c r="AH5" s="154" t="s">
        <v>67</v>
      </c>
      <c r="AI5" s="142" t="s">
        <v>68</v>
      </c>
      <c r="AJ5" s="154" t="s">
        <v>69</v>
      </c>
      <c r="AK5" s="154" t="s">
        <v>67</v>
      </c>
      <c r="AL5" s="142" t="s">
        <v>64</v>
      </c>
      <c r="AM5" s="154" t="s">
        <v>71</v>
      </c>
      <c r="AN5" s="142" t="s">
        <v>72</v>
      </c>
      <c r="AO5" s="142" t="s">
        <v>64</v>
      </c>
      <c r="AP5" s="154" t="s">
        <v>74</v>
      </c>
      <c r="AQ5" s="142" t="s">
        <v>75</v>
      </c>
      <c r="AR5" s="154" t="s">
        <v>77</v>
      </c>
    </row>
    <row r="6" spans="1:44">
      <c r="A6" s="122" t="s">
        <v>82</v>
      </c>
      <c r="B6" s="122" t="s">
        <v>83</v>
      </c>
      <c r="C6" s="122" t="s">
        <v>84</v>
      </c>
      <c r="D6" s="122" t="s">
        <v>85</v>
      </c>
      <c r="E6" s="122" t="s">
        <v>86</v>
      </c>
      <c r="F6" s="122" t="s">
        <v>87</v>
      </c>
      <c r="G6" s="122" t="s">
        <v>88</v>
      </c>
      <c r="H6" s="122" t="s">
        <v>89</v>
      </c>
      <c r="I6" s="122" t="s">
        <v>90</v>
      </c>
      <c r="J6" s="122" t="s">
        <v>91</v>
      </c>
      <c r="K6" s="122" t="s">
        <v>92</v>
      </c>
      <c r="L6" s="122" t="s">
        <v>93</v>
      </c>
      <c r="M6" s="122" t="s">
        <v>94</v>
      </c>
      <c r="N6" s="139" t="s">
        <v>95</v>
      </c>
      <c r="O6" s="142" t="s">
        <v>97</v>
      </c>
      <c r="P6" s="142" t="s">
        <v>98</v>
      </c>
      <c r="Q6" s="142" t="s">
        <v>99</v>
      </c>
      <c r="R6" s="142" t="s">
        <v>100</v>
      </c>
      <c r="S6" s="142" t="s">
        <v>101</v>
      </c>
      <c r="T6" s="142" t="s">
        <v>102</v>
      </c>
      <c r="U6" s="142" t="s">
        <v>103</v>
      </c>
      <c r="V6" s="142" t="s">
        <v>104</v>
      </c>
      <c r="W6" s="142" t="s">
        <v>105</v>
      </c>
      <c r="X6" s="142" t="s">
        <v>98</v>
      </c>
      <c r="Y6" s="142" t="s">
        <v>97</v>
      </c>
      <c r="Z6" s="142" t="s">
        <v>101</v>
      </c>
      <c r="AA6" s="142" t="s">
        <v>107</v>
      </c>
      <c r="AB6" s="142" t="s">
        <v>97</v>
      </c>
      <c r="AC6" s="142" t="s">
        <v>108</v>
      </c>
      <c r="AD6" s="142" t="s">
        <v>100</v>
      </c>
      <c r="AE6" s="142" t="s">
        <v>97</v>
      </c>
      <c r="AF6" s="142" t="s">
        <v>107</v>
      </c>
      <c r="AG6" s="142" t="s">
        <v>109</v>
      </c>
      <c r="AH6" s="142" t="s">
        <v>100</v>
      </c>
      <c r="AI6" s="142" t="s">
        <v>102</v>
      </c>
      <c r="AJ6" s="142" t="s">
        <v>101</v>
      </c>
      <c r="AK6" s="142" t="s">
        <v>110</v>
      </c>
      <c r="AL6" s="142" t="s">
        <v>109</v>
      </c>
      <c r="AM6" s="142" t="s">
        <v>104</v>
      </c>
      <c r="AN6" s="142" t="s">
        <v>104</v>
      </c>
      <c r="AO6" s="142" t="s">
        <v>112</v>
      </c>
      <c r="AP6" s="142" t="s">
        <v>103</v>
      </c>
      <c r="AQ6" s="142" t="s">
        <v>108</v>
      </c>
      <c r="AR6" s="142" t="s">
        <v>114</v>
      </c>
    </row>
    <row r="7" spans="1:44">
      <c r="A7" s="117">
        <v>1</v>
      </c>
      <c r="B7" s="117" t="s">
        <v>116</v>
      </c>
      <c r="C7" s="45">
        <v>33266</v>
      </c>
      <c r="D7" s="45" t="s">
        <v>117</v>
      </c>
      <c r="E7" s="117" t="s">
        <v>118</v>
      </c>
      <c r="F7" s="117">
        <v>27</v>
      </c>
      <c r="G7" s="117">
        <v>27</v>
      </c>
      <c r="H7" s="117">
        <v>0</v>
      </c>
      <c r="I7" s="117">
        <v>2385</v>
      </c>
      <c r="J7" s="117">
        <v>0</v>
      </c>
      <c r="K7" s="117">
        <v>0</v>
      </c>
      <c r="L7" s="117">
        <v>3</v>
      </c>
      <c r="M7" s="117">
        <v>0</v>
      </c>
      <c r="N7" s="117"/>
      <c r="O7" s="142">
        <v>90</v>
      </c>
      <c r="P7" s="142">
        <v>90</v>
      </c>
      <c r="Q7" s="142">
        <v>90</v>
      </c>
      <c r="R7" s="142">
        <v>90</v>
      </c>
      <c r="S7" s="155">
        <v>90</v>
      </c>
      <c r="T7" s="142">
        <v>90</v>
      </c>
      <c r="U7" s="155">
        <v>90</v>
      </c>
      <c r="V7" s="142">
        <v>90</v>
      </c>
      <c r="W7" s="142">
        <v>45</v>
      </c>
      <c r="X7" s="142"/>
      <c r="Y7" s="142"/>
      <c r="Z7" s="143" t="s">
        <v>119</v>
      </c>
      <c r="AA7" s="142">
        <v>90</v>
      </c>
      <c r="AB7" s="142">
        <v>90</v>
      </c>
      <c r="AC7" s="142">
        <v>90</v>
      </c>
      <c r="AD7" s="142">
        <v>90</v>
      </c>
      <c r="AE7" s="142">
        <v>90</v>
      </c>
      <c r="AF7" s="142">
        <v>90</v>
      </c>
      <c r="AG7" s="142">
        <v>90</v>
      </c>
      <c r="AH7" s="155">
        <v>90</v>
      </c>
      <c r="AI7" s="142">
        <v>90</v>
      </c>
      <c r="AJ7" s="142">
        <v>90</v>
      </c>
      <c r="AK7" s="142">
        <v>90</v>
      </c>
      <c r="AL7" s="142">
        <v>90</v>
      </c>
      <c r="AM7" s="142">
        <v>90</v>
      </c>
      <c r="AN7" s="142">
        <v>90</v>
      </c>
      <c r="AO7" s="142">
        <v>90</v>
      </c>
      <c r="AP7" s="142">
        <v>90</v>
      </c>
      <c r="AQ7" s="142">
        <v>90</v>
      </c>
      <c r="AR7" s="142">
        <v>90</v>
      </c>
    </row>
    <row r="8" spans="1:44">
      <c r="A8" s="123">
        <v>2</v>
      </c>
      <c r="B8" s="123" t="s">
        <v>196</v>
      </c>
      <c r="C8" s="124">
        <v>34227</v>
      </c>
      <c r="D8" s="124" t="s">
        <v>121</v>
      </c>
      <c r="E8" s="123" t="s">
        <v>118</v>
      </c>
      <c r="F8" s="123">
        <v>2</v>
      </c>
      <c r="G8" s="123">
        <v>2</v>
      </c>
      <c r="H8" s="123">
        <v>0</v>
      </c>
      <c r="I8" s="123">
        <v>180</v>
      </c>
      <c r="J8" s="123">
        <v>0</v>
      </c>
      <c r="K8" s="123">
        <v>0</v>
      </c>
      <c r="L8" s="123">
        <v>1</v>
      </c>
      <c r="M8" s="123">
        <v>0</v>
      </c>
      <c r="N8" s="117"/>
      <c r="O8" s="142"/>
      <c r="P8" s="143" t="s">
        <v>119</v>
      </c>
      <c r="Q8" s="142">
        <v>90</v>
      </c>
      <c r="R8" s="143" t="s">
        <v>119</v>
      </c>
      <c r="S8" s="143" t="s">
        <v>119</v>
      </c>
      <c r="T8" s="155">
        <v>90</v>
      </c>
      <c r="U8" s="143" t="s">
        <v>119</v>
      </c>
      <c r="V8" s="144"/>
      <c r="W8" s="143" t="s">
        <v>119</v>
      </c>
      <c r="X8" s="143" t="s">
        <v>119</v>
      </c>
      <c r="Y8" s="143" t="s">
        <v>119</v>
      </c>
      <c r="Z8" s="143" t="s">
        <v>119</v>
      </c>
      <c r="AA8" s="143" t="s">
        <v>119</v>
      </c>
      <c r="AB8" s="143"/>
      <c r="AC8" s="143" t="s">
        <v>119</v>
      </c>
      <c r="AD8" s="143" t="s">
        <v>119</v>
      </c>
      <c r="AE8" s="143" t="s">
        <v>119</v>
      </c>
      <c r="AF8" s="143" t="s">
        <v>119</v>
      </c>
      <c r="AG8" s="143"/>
      <c r="AH8" s="143" t="s">
        <v>119</v>
      </c>
      <c r="AI8" s="143" t="s">
        <v>119</v>
      </c>
      <c r="AJ8" s="143" t="s">
        <v>119</v>
      </c>
      <c r="AK8" s="143"/>
      <c r="AL8" s="143"/>
      <c r="AM8" s="142"/>
      <c r="AN8" s="143"/>
      <c r="AO8" s="142"/>
      <c r="AP8" s="143"/>
      <c r="AQ8" s="142"/>
      <c r="AR8" s="142"/>
    </row>
    <row r="9" spans="1:44">
      <c r="A9" s="117">
        <v>3</v>
      </c>
      <c r="B9" s="46" t="s">
        <v>122</v>
      </c>
      <c r="C9" s="45">
        <v>34481</v>
      </c>
      <c r="D9" s="45" t="s">
        <v>121</v>
      </c>
      <c r="E9" s="117" t="s">
        <v>118</v>
      </c>
      <c r="F9" s="117">
        <v>22</v>
      </c>
      <c r="G9" s="117">
        <v>21</v>
      </c>
      <c r="H9" s="117">
        <v>1</v>
      </c>
      <c r="I9" s="117">
        <v>1880</v>
      </c>
      <c r="J9" s="117">
        <v>0</v>
      </c>
      <c r="K9" s="117">
        <v>0</v>
      </c>
      <c r="L9" s="117">
        <v>3</v>
      </c>
      <c r="M9" s="117">
        <v>0</v>
      </c>
      <c r="N9" s="117"/>
      <c r="O9" s="142">
        <v>90</v>
      </c>
      <c r="P9" s="142">
        <v>90</v>
      </c>
      <c r="Q9" s="143"/>
      <c r="R9" s="142"/>
      <c r="S9" s="142"/>
      <c r="T9" s="142"/>
      <c r="U9" s="142"/>
      <c r="V9" s="142"/>
      <c r="W9" s="142"/>
      <c r="X9" s="142"/>
      <c r="Y9" s="142">
        <v>61</v>
      </c>
      <c r="Z9" s="142">
        <v>90</v>
      </c>
      <c r="AA9" s="142">
        <v>90</v>
      </c>
      <c r="AB9" s="142">
        <v>90</v>
      </c>
      <c r="AC9" s="142">
        <v>90</v>
      </c>
      <c r="AD9" s="142">
        <v>87</v>
      </c>
      <c r="AE9" s="142">
        <v>90</v>
      </c>
      <c r="AF9" s="142">
        <v>90</v>
      </c>
      <c r="AG9" s="142">
        <v>90</v>
      </c>
      <c r="AH9" s="155">
        <v>90</v>
      </c>
      <c r="AI9" s="155">
        <v>90</v>
      </c>
      <c r="AJ9" s="142">
        <v>90</v>
      </c>
      <c r="AK9" s="155">
        <v>90</v>
      </c>
      <c r="AL9" s="142">
        <v>90</v>
      </c>
      <c r="AM9" s="142">
        <v>90</v>
      </c>
      <c r="AN9" s="142">
        <v>90</v>
      </c>
      <c r="AO9" s="142">
        <v>90</v>
      </c>
      <c r="AP9" s="144">
        <v>22</v>
      </c>
      <c r="AQ9" s="142">
        <v>90</v>
      </c>
      <c r="AR9" s="142">
        <v>90</v>
      </c>
    </row>
    <row r="10" spans="1:44">
      <c r="A10" s="125">
        <v>4</v>
      </c>
      <c r="B10" s="125" t="s">
        <v>123</v>
      </c>
      <c r="C10" s="126">
        <v>32547</v>
      </c>
      <c r="D10" s="126" t="s">
        <v>121</v>
      </c>
      <c r="E10" s="125" t="s">
        <v>118</v>
      </c>
      <c r="F10" s="125">
        <v>28</v>
      </c>
      <c r="G10" s="125">
        <v>18</v>
      </c>
      <c r="H10" s="125">
        <v>10</v>
      </c>
      <c r="I10" s="125">
        <v>1667</v>
      </c>
      <c r="J10" s="125">
        <v>4</v>
      </c>
      <c r="K10" s="125">
        <v>1</v>
      </c>
      <c r="L10" s="125">
        <v>2</v>
      </c>
      <c r="M10" s="125">
        <v>0</v>
      </c>
      <c r="N10" s="117"/>
      <c r="O10" s="144">
        <v>8</v>
      </c>
      <c r="P10" s="143" t="s">
        <v>119</v>
      </c>
      <c r="Q10" s="144">
        <v>4</v>
      </c>
      <c r="R10" s="144">
        <v>10</v>
      </c>
      <c r="S10" s="144">
        <v>5</v>
      </c>
      <c r="T10" s="142">
        <v>90</v>
      </c>
      <c r="U10" s="144">
        <v>19</v>
      </c>
      <c r="V10" s="144">
        <v>45</v>
      </c>
      <c r="W10" s="143" t="s">
        <v>119</v>
      </c>
      <c r="X10" s="142">
        <v>90</v>
      </c>
      <c r="Y10" s="142">
        <v>61</v>
      </c>
      <c r="Z10" s="144">
        <v>1</v>
      </c>
      <c r="AA10" s="144">
        <v>29</v>
      </c>
      <c r="AB10" s="142">
        <v>90</v>
      </c>
      <c r="AC10" s="144">
        <v>27</v>
      </c>
      <c r="AD10" s="144">
        <v>45</v>
      </c>
      <c r="AE10" s="142">
        <v>90</v>
      </c>
      <c r="AF10" s="142">
        <v>72</v>
      </c>
      <c r="AG10" s="142">
        <v>90</v>
      </c>
      <c r="AH10" s="142">
        <v>80</v>
      </c>
      <c r="AI10" s="155">
        <v>81</v>
      </c>
      <c r="AJ10" s="142">
        <v>57</v>
      </c>
      <c r="AK10" s="142">
        <v>71</v>
      </c>
      <c r="AL10" s="142">
        <v>77</v>
      </c>
      <c r="AM10" s="155">
        <v>87</v>
      </c>
      <c r="AN10" s="142">
        <v>82</v>
      </c>
      <c r="AO10" s="142">
        <v>86</v>
      </c>
      <c r="AP10" s="142">
        <v>90</v>
      </c>
      <c r="AQ10" s="142">
        <v>90</v>
      </c>
      <c r="AR10" s="142">
        <v>90</v>
      </c>
    </row>
    <row r="11" spans="1:44">
      <c r="A11" s="117">
        <v>5</v>
      </c>
      <c r="B11" s="117" t="s">
        <v>124</v>
      </c>
      <c r="C11" s="45">
        <v>32637</v>
      </c>
      <c r="D11" s="45" t="s">
        <v>121</v>
      </c>
      <c r="E11" s="117" t="s">
        <v>118</v>
      </c>
      <c r="F11" s="117">
        <v>15</v>
      </c>
      <c r="G11" s="117">
        <v>6</v>
      </c>
      <c r="H11" s="117">
        <v>9</v>
      </c>
      <c r="I11" s="117">
        <v>636</v>
      </c>
      <c r="J11" s="117">
        <v>1</v>
      </c>
      <c r="K11" s="117">
        <v>0</v>
      </c>
      <c r="L11" s="117">
        <v>3</v>
      </c>
      <c r="M11" s="117">
        <v>0</v>
      </c>
      <c r="N11" s="117"/>
      <c r="O11" s="143" t="s">
        <v>119</v>
      </c>
      <c r="P11" s="142"/>
      <c r="Q11" s="143" t="s">
        <v>119</v>
      </c>
      <c r="R11" s="143" t="s">
        <v>119</v>
      </c>
      <c r="S11" s="144">
        <v>5</v>
      </c>
      <c r="T11" s="144"/>
      <c r="U11" s="143"/>
      <c r="V11" s="144">
        <v>12</v>
      </c>
      <c r="W11" s="144">
        <v>18</v>
      </c>
      <c r="X11" s="155">
        <v>90</v>
      </c>
      <c r="Y11" s="146">
        <v>29</v>
      </c>
      <c r="Z11" s="143" t="s">
        <v>119</v>
      </c>
      <c r="AA11" s="142">
        <v>80</v>
      </c>
      <c r="AB11" s="144">
        <v>3</v>
      </c>
      <c r="AC11" s="144">
        <v>16</v>
      </c>
      <c r="AD11" s="144">
        <v>3</v>
      </c>
      <c r="AE11" s="142">
        <v>90</v>
      </c>
      <c r="AF11" s="155">
        <v>90</v>
      </c>
      <c r="AG11" s="144"/>
      <c r="AH11" s="143" t="s">
        <v>119</v>
      </c>
      <c r="AI11" s="143" t="s">
        <v>119</v>
      </c>
      <c r="AJ11" s="143" t="s">
        <v>119</v>
      </c>
      <c r="AK11" s="144">
        <v>19</v>
      </c>
      <c r="AL11" s="142">
        <v>90</v>
      </c>
      <c r="AM11" s="144">
        <v>23</v>
      </c>
      <c r="AN11" s="143" t="s">
        <v>119</v>
      </c>
      <c r="AO11" s="142"/>
      <c r="AP11" s="142">
        <v>68</v>
      </c>
      <c r="AQ11" s="143" t="s">
        <v>119</v>
      </c>
      <c r="AR11" s="143" t="s">
        <v>119</v>
      </c>
    </row>
    <row r="12" spans="1:44">
      <c r="A12" s="125">
        <v>6</v>
      </c>
      <c r="B12" s="177" t="s">
        <v>197</v>
      </c>
      <c r="C12" s="126">
        <v>34443</v>
      </c>
      <c r="D12" s="126" t="s">
        <v>127</v>
      </c>
      <c r="E12" s="125" t="s">
        <v>118</v>
      </c>
      <c r="F12" s="125">
        <v>16</v>
      </c>
      <c r="G12" s="125">
        <v>9</v>
      </c>
      <c r="H12" s="125">
        <v>7</v>
      </c>
      <c r="I12" s="125">
        <v>761</v>
      </c>
      <c r="J12" s="125">
        <v>1</v>
      </c>
      <c r="K12" s="125">
        <v>3</v>
      </c>
      <c r="L12" s="125">
        <v>4</v>
      </c>
      <c r="M12" s="125">
        <v>0</v>
      </c>
      <c r="N12" s="117"/>
      <c r="O12" s="155">
        <v>90</v>
      </c>
      <c r="P12" s="155">
        <v>89</v>
      </c>
      <c r="Q12" s="143"/>
      <c r="R12" s="142"/>
      <c r="S12" s="143" t="s">
        <v>119</v>
      </c>
      <c r="T12" s="144">
        <v>6</v>
      </c>
      <c r="U12" s="143" t="s">
        <v>119</v>
      </c>
      <c r="V12" s="155">
        <v>62</v>
      </c>
      <c r="W12" s="142">
        <v>72</v>
      </c>
      <c r="X12" s="142">
        <v>80</v>
      </c>
      <c r="Y12" s="142">
        <v>90</v>
      </c>
      <c r="Z12" s="142">
        <v>45</v>
      </c>
      <c r="AA12" s="142">
        <v>61</v>
      </c>
      <c r="AB12" s="144">
        <v>16</v>
      </c>
      <c r="AC12" s="142">
        <v>63</v>
      </c>
      <c r="AD12" s="143" t="s">
        <v>119</v>
      </c>
      <c r="AE12" s="144">
        <v>17</v>
      </c>
      <c r="AF12" s="144">
        <v>1</v>
      </c>
      <c r="AG12" s="144">
        <v>45</v>
      </c>
      <c r="AH12" s="144">
        <v>10</v>
      </c>
      <c r="AI12" s="143" t="s">
        <v>119</v>
      </c>
      <c r="AJ12" s="143"/>
      <c r="AK12" s="143"/>
      <c r="AL12" s="143"/>
      <c r="AM12" s="143"/>
      <c r="AN12" s="143"/>
      <c r="AO12" s="143" t="s">
        <v>119</v>
      </c>
      <c r="AP12" s="143" t="s">
        <v>119</v>
      </c>
      <c r="AQ12" s="144">
        <v>14</v>
      </c>
      <c r="AR12" s="143" t="s">
        <v>119</v>
      </c>
    </row>
    <row r="13" spans="1:44">
      <c r="A13" s="117">
        <v>7</v>
      </c>
      <c r="B13" s="117" t="s">
        <v>198</v>
      </c>
      <c r="C13" s="45">
        <v>33561</v>
      </c>
      <c r="D13" s="45" t="s">
        <v>129</v>
      </c>
      <c r="E13" s="117" t="s">
        <v>118</v>
      </c>
      <c r="F13" s="117">
        <v>6</v>
      </c>
      <c r="G13" s="117">
        <v>0</v>
      </c>
      <c r="H13" s="117">
        <v>6</v>
      </c>
      <c r="I13" s="117">
        <v>174</v>
      </c>
      <c r="J13" s="145" t="s">
        <v>130</v>
      </c>
      <c r="K13" s="117">
        <v>1</v>
      </c>
      <c r="L13" s="117">
        <v>1</v>
      </c>
      <c r="M13" s="117">
        <v>0</v>
      </c>
      <c r="N13" s="117"/>
      <c r="O13" s="142"/>
      <c r="P13" s="142"/>
      <c r="Q13" s="143"/>
      <c r="R13" s="142"/>
      <c r="S13" s="142"/>
      <c r="T13" s="142"/>
      <c r="U13" s="146">
        <v>19</v>
      </c>
      <c r="V13" s="144">
        <v>28</v>
      </c>
      <c r="W13" s="144">
        <v>29</v>
      </c>
      <c r="X13" s="144">
        <v>45</v>
      </c>
      <c r="Y13" s="144">
        <v>29</v>
      </c>
      <c r="Z13" s="144">
        <v>24</v>
      </c>
      <c r="AA13" s="144"/>
      <c r="AB13" s="144"/>
      <c r="AC13" s="142"/>
      <c r="AD13" s="142"/>
      <c r="AE13" s="142"/>
      <c r="AF13" s="142"/>
      <c r="AG13" s="142"/>
      <c r="AH13" s="142"/>
      <c r="AI13" s="142"/>
      <c r="AJ13" s="142"/>
      <c r="AK13" s="142"/>
      <c r="AL13" s="142"/>
      <c r="AM13" s="142"/>
      <c r="AN13" s="142"/>
      <c r="AO13" s="142"/>
      <c r="AP13" s="144"/>
      <c r="AQ13" s="142"/>
      <c r="AR13" s="143"/>
    </row>
    <row r="14" spans="1:44">
      <c r="A14" s="125">
        <v>9</v>
      </c>
      <c r="B14" s="125" t="s">
        <v>133</v>
      </c>
      <c r="C14" s="126">
        <v>34422</v>
      </c>
      <c r="D14" s="126" t="s">
        <v>129</v>
      </c>
      <c r="E14" s="125" t="s">
        <v>134</v>
      </c>
      <c r="F14" s="125">
        <v>13</v>
      </c>
      <c r="G14" s="125">
        <v>10</v>
      </c>
      <c r="H14" s="125">
        <v>3</v>
      </c>
      <c r="I14" s="125">
        <v>845</v>
      </c>
      <c r="J14" s="125" t="s">
        <v>199</v>
      </c>
      <c r="K14" s="125">
        <v>0</v>
      </c>
      <c r="L14" s="125">
        <v>1</v>
      </c>
      <c r="M14" s="125">
        <v>0</v>
      </c>
      <c r="N14" s="117"/>
      <c r="O14" s="142">
        <v>90</v>
      </c>
      <c r="P14" s="142">
        <v>90</v>
      </c>
      <c r="Q14" s="142">
        <v>90</v>
      </c>
      <c r="R14" s="142">
        <v>25</v>
      </c>
      <c r="S14" s="142">
        <v>85</v>
      </c>
      <c r="T14" s="142">
        <v>84</v>
      </c>
      <c r="U14" s="142">
        <v>90</v>
      </c>
      <c r="V14" s="142"/>
      <c r="W14" s="142"/>
      <c r="X14" s="142"/>
      <c r="Y14" s="144">
        <v>16</v>
      </c>
      <c r="Z14" s="144">
        <v>16</v>
      </c>
      <c r="AA14" s="142">
        <v>90</v>
      </c>
      <c r="AB14" s="146">
        <v>24</v>
      </c>
      <c r="AC14" s="142">
        <v>83</v>
      </c>
      <c r="AD14" s="142">
        <v>62</v>
      </c>
      <c r="AE14" s="142"/>
      <c r="AF14" s="142"/>
      <c r="AG14" s="142"/>
      <c r="AH14" s="142"/>
      <c r="AI14" s="142"/>
      <c r="AJ14" s="142"/>
      <c r="AK14" s="142"/>
      <c r="AL14" s="142"/>
      <c r="AM14" s="142"/>
      <c r="AN14" s="142"/>
      <c r="AO14" s="142"/>
      <c r="AQ14" s="142"/>
      <c r="AR14" s="142"/>
    </row>
    <row r="15" spans="1:44">
      <c r="A15" s="117">
        <v>10</v>
      </c>
      <c r="B15" s="117" t="s">
        <v>136</v>
      </c>
      <c r="C15" s="45">
        <v>35838</v>
      </c>
      <c r="D15" s="45" t="s">
        <v>127</v>
      </c>
      <c r="E15" s="117" t="s">
        <v>134</v>
      </c>
      <c r="F15" s="117">
        <v>30</v>
      </c>
      <c r="G15" s="117">
        <v>30</v>
      </c>
      <c r="H15" s="117">
        <v>0</v>
      </c>
      <c r="I15" s="117">
        <v>2503</v>
      </c>
      <c r="J15" s="145" t="s">
        <v>200</v>
      </c>
      <c r="K15" s="117">
        <v>8</v>
      </c>
      <c r="L15" s="117">
        <v>2</v>
      </c>
      <c r="M15" s="117">
        <v>0</v>
      </c>
      <c r="N15" s="117"/>
      <c r="O15" s="142">
        <v>90</v>
      </c>
      <c r="P15" s="142">
        <v>78</v>
      </c>
      <c r="Q15" s="142">
        <v>90</v>
      </c>
      <c r="R15" s="155">
        <v>90</v>
      </c>
      <c r="S15" s="142">
        <v>90</v>
      </c>
      <c r="T15" s="142">
        <v>84</v>
      </c>
      <c r="U15" s="142">
        <v>88</v>
      </c>
      <c r="V15" s="142">
        <v>90</v>
      </c>
      <c r="W15" s="142">
        <v>85</v>
      </c>
      <c r="X15" s="142">
        <v>90</v>
      </c>
      <c r="Y15" s="142">
        <v>76</v>
      </c>
      <c r="Z15" s="142">
        <v>74</v>
      </c>
      <c r="AA15" s="142">
        <v>90</v>
      </c>
      <c r="AB15" s="142">
        <v>74</v>
      </c>
      <c r="AC15" s="142">
        <v>90</v>
      </c>
      <c r="AD15" s="142">
        <v>90</v>
      </c>
      <c r="AE15" s="142">
        <v>73</v>
      </c>
      <c r="AF15" s="142">
        <v>89</v>
      </c>
      <c r="AG15" s="183">
        <v>90</v>
      </c>
      <c r="AH15" s="142">
        <v>61</v>
      </c>
      <c r="AI15" s="142">
        <v>81</v>
      </c>
      <c r="AJ15" s="142">
        <v>57</v>
      </c>
      <c r="AK15" s="142">
        <v>90</v>
      </c>
      <c r="AL15" s="155">
        <v>90</v>
      </c>
      <c r="AM15" s="142">
        <v>90</v>
      </c>
      <c r="AN15" s="142">
        <v>82</v>
      </c>
      <c r="AO15" s="142">
        <v>86</v>
      </c>
      <c r="AP15" s="142">
        <v>79</v>
      </c>
      <c r="AQ15" s="142">
        <v>76</v>
      </c>
      <c r="AR15" s="142">
        <v>90</v>
      </c>
    </row>
    <row r="16" spans="1:44">
      <c r="A16" s="125">
        <v>11</v>
      </c>
      <c r="B16" s="125" t="s">
        <v>201</v>
      </c>
      <c r="C16" s="126">
        <v>32578</v>
      </c>
      <c r="D16" s="126" t="s">
        <v>129</v>
      </c>
      <c r="E16" s="125" t="s">
        <v>118</v>
      </c>
      <c r="F16" s="125">
        <v>5</v>
      </c>
      <c r="G16" s="125">
        <v>0</v>
      </c>
      <c r="H16" s="125">
        <v>5</v>
      </c>
      <c r="I16" s="125">
        <v>63</v>
      </c>
      <c r="J16" s="125">
        <v>0</v>
      </c>
      <c r="K16" s="125">
        <v>0</v>
      </c>
      <c r="L16" s="125">
        <v>1</v>
      </c>
      <c r="M16" s="125">
        <v>0</v>
      </c>
      <c r="N16" s="117"/>
      <c r="O16" s="143" t="s">
        <v>119</v>
      </c>
      <c r="P16" s="144">
        <v>12</v>
      </c>
      <c r="Q16" s="143" t="s">
        <v>119</v>
      </c>
      <c r="R16" s="143" t="s">
        <v>119</v>
      </c>
      <c r="S16" s="143" t="s">
        <v>119</v>
      </c>
      <c r="T16" s="143" t="s">
        <v>119</v>
      </c>
      <c r="U16" s="144">
        <v>2</v>
      </c>
      <c r="V16" s="143" t="s">
        <v>119</v>
      </c>
      <c r="W16" s="143" t="s">
        <v>119</v>
      </c>
      <c r="X16" s="143" t="s">
        <v>119</v>
      </c>
      <c r="Y16" s="143" t="s">
        <v>119</v>
      </c>
      <c r="Z16" s="143" t="s">
        <v>119</v>
      </c>
      <c r="AA16" s="143" t="s">
        <v>119</v>
      </c>
      <c r="AB16" s="143" t="s">
        <v>119</v>
      </c>
      <c r="AC16" s="143" t="s">
        <v>119</v>
      </c>
      <c r="AD16" s="143" t="s">
        <v>119</v>
      </c>
      <c r="AE16" s="142"/>
      <c r="AF16" s="143" t="s">
        <v>119</v>
      </c>
      <c r="AG16" s="143" t="s">
        <v>119</v>
      </c>
      <c r="AH16" s="143" t="s">
        <v>119</v>
      </c>
      <c r="AI16" s="143" t="s">
        <v>119</v>
      </c>
      <c r="AJ16" s="143" t="s">
        <v>119</v>
      </c>
      <c r="AK16" s="143" t="s">
        <v>119</v>
      </c>
      <c r="AL16" s="143" t="s">
        <v>119</v>
      </c>
      <c r="AM16" s="143" t="s">
        <v>119</v>
      </c>
      <c r="AN16" s="143" t="s">
        <v>119</v>
      </c>
      <c r="AO16" s="143" t="s">
        <v>119</v>
      </c>
      <c r="AP16" s="144">
        <v>3</v>
      </c>
      <c r="AQ16" s="146">
        <v>45</v>
      </c>
      <c r="AR16" s="144">
        <v>1</v>
      </c>
    </row>
    <row r="17" spans="1:44">
      <c r="A17" s="117">
        <v>12</v>
      </c>
      <c r="B17" s="117" t="s">
        <v>139</v>
      </c>
      <c r="C17" s="45">
        <v>35840</v>
      </c>
      <c r="D17" s="45" t="s">
        <v>117</v>
      </c>
      <c r="E17" s="117" t="s">
        <v>118</v>
      </c>
      <c r="F17" s="117">
        <v>4</v>
      </c>
      <c r="G17" s="117">
        <v>3</v>
      </c>
      <c r="H17" s="117">
        <v>1</v>
      </c>
      <c r="I17" s="117">
        <v>315</v>
      </c>
      <c r="J17" s="117">
        <v>0</v>
      </c>
      <c r="K17" s="117">
        <v>0</v>
      </c>
      <c r="L17" s="117">
        <v>0</v>
      </c>
      <c r="M17" s="117">
        <v>0</v>
      </c>
      <c r="N17" s="117"/>
      <c r="O17" s="143" t="s">
        <v>119</v>
      </c>
      <c r="P17" s="143" t="s">
        <v>119</v>
      </c>
      <c r="Q17" s="143" t="s">
        <v>119</v>
      </c>
      <c r="R17" s="143" t="s">
        <v>119</v>
      </c>
      <c r="S17" s="143" t="s">
        <v>119</v>
      </c>
      <c r="T17" s="143" t="s">
        <v>119</v>
      </c>
      <c r="U17" s="143" t="s">
        <v>119</v>
      </c>
      <c r="V17" s="143" t="s">
        <v>119</v>
      </c>
      <c r="W17" s="144">
        <v>45</v>
      </c>
      <c r="X17" s="142">
        <v>90</v>
      </c>
      <c r="Y17" s="142">
        <v>90</v>
      </c>
      <c r="Z17" s="142">
        <v>90</v>
      </c>
      <c r="AA17" s="143" t="s">
        <v>119</v>
      </c>
      <c r="AB17" s="143" t="s">
        <v>119</v>
      </c>
      <c r="AC17" s="143" t="s">
        <v>119</v>
      </c>
      <c r="AD17" s="143" t="s">
        <v>119</v>
      </c>
      <c r="AE17" s="143" t="s">
        <v>119</v>
      </c>
      <c r="AF17" s="143" t="s">
        <v>119</v>
      </c>
      <c r="AG17" s="143" t="s">
        <v>119</v>
      </c>
      <c r="AH17" s="143" t="s">
        <v>119</v>
      </c>
      <c r="AI17" s="143" t="s">
        <v>119</v>
      </c>
      <c r="AJ17" s="143" t="s">
        <v>119</v>
      </c>
      <c r="AK17" s="143" t="s">
        <v>119</v>
      </c>
      <c r="AL17" s="143" t="s">
        <v>119</v>
      </c>
      <c r="AM17" s="143" t="s">
        <v>119</v>
      </c>
      <c r="AN17" s="143" t="s">
        <v>119</v>
      </c>
      <c r="AO17" s="143" t="s">
        <v>119</v>
      </c>
      <c r="AP17" s="143" t="s">
        <v>119</v>
      </c>
      <c r="AQ17" s="143" t="s">
        <v>119</v>
      </c>
      <c r="AR17" s="143" t="s">
        <v>119</v>
      </c>
    </row>
    <row r="18" spans="1:44">
      <c r="A18" s="125">
        <v>13</v>
      </c>
      <c r="B18" s="125" t="s">
        <v>140</v>
      </c>
      <c r="C18" s="126">
        <v>35473</v>
      </c>
      <c r="D18" s="126" t="s">
        <v>121</v>
      </c>
      <c r="E18" s="125" t="s">
        <v>118</v>
      </c>
      <c r="F18" s="125">
        <v>20</v>
      </c>
      <c r="G18" s="125">
        <v>15</v>
      </c>
      <c r="H18" s="125">
        <v>5</v>
      </c>
      <c r="I18" s="125">
        <v>1444</v>
      </c>
      <c r="J18" s="125">
        <v>0</v>
      </c>
      <c r="K18" s="125">
        <v>0</v>
      </c>
      <c r="L18" s="125">
        <v>6</v>
      </c>
      <c r="M18" s="125">
        <v>0</v>
      </c>
      <c r="N18" s="117"/>
      <c r="O18" s="155">
        <v>90</v>
      </c>
      <c r="P18" s="155">
        <v>90</v>
      </c>
      <c r="Q18" s="146">
        <v>19</v>
      </c>
      <c r="R18" s="142">
        <v>90</v>
      </c>
      <c r="S18" s="155">
        <v>90</v>
      </c>
      <c r="T18" s="172" t="s">
        <v>125</v>
      </c>
      <c r="U18" s="155">
        <v>90</v>
      </c>
      <c r="V18" s="142">
        <v>90</v>
      </c>
      <c r="W18" s="142">
        <v>90</v>
      </c>
      <c r="X18" s="142">
        <v>90</v>
      </c>
      <c r="Y18" s="142">
        <v>90</v>
      </c>
      <c r="Z18" s="142">
        <v>90</v>
      </c>
      <c r="AA18" s="144">
        <v>10</v>
      </c>
      <c r="AB18" s="143" t="s">
        <v>119</v>
      </c>
      <c r="AC18" s="143" t="s">
        <v>119</v>
      </c>
      <c r="AD18" s="143" t="s">
        <v>119</v>
      </c>
      <c r="AE18" s="143" t="s">
        <v>119</v>
      </c>
      <c r="AF18" s="143" t="s">
        <v>119</v>
      </c>
      <c r="AG18" s="144">
        <v>23</v>
      </c>
      <c r="AH18" s="144">
        <v>29</v>
      </c>
      <c r="AI18" s="142">
        <v>90</v>
      </c>
      <c r="AJ18" s="155">
        <v>90</v>
      </c>
      <c r="AK18" s="142">
        <v>90</v>
      </c>
      <c r="AL18" s="143" t="s">
        <v>119</v>
      </c>
      <c r="AM18" s="143" t="s">
        <v>119</v>
      </c>
      <c r="AN18" s="143" t="s">
        <v>119</v>
      </c>
      <c r="AO18" s="144">
        <v>13</v>
      </c>
      <c r="AP18" s="143" t="s">
        <v>119</v>
      </c>
      <c r="AQ18" s="142">
        <v>90</v>
      </c>
      <c r="AR18" s="142">
        <v>90</v>
      </c>
    </row>
    <row r="19" spans="1:44">
      <c r="A19" s="117">
        <v>14</v>
      </c>
      <c r="B19" s="117" t="s">
        <v>202</v>
      </c>
      <c r="C19" s="45">
        <v>33815</v>
      </c>
      <c r="D19" s="45" t="s">
        <v>129</v>
      </c>
      <c r="E19" s="117" t="s">
        <v>118</v>
      </c>
      <c r="F19" s="117">
        <v>13</v>
      </c>
      <c r="G19" s="117">
        <v>0</v>
      </c>
      <c r="H19" s="117">
        <v>13</v>
      </c>
      <c r="I19" s="117">
        <v>169</v>
      </c>
      <c r="J19" s="117">
        <v>1</v>
      </c>
      <c r="K19" s="117">
        <v>0</v>
      </c>
      <c r="L19" s="117">
        <v>2</v>
      </c>
      <c r="M19" s="117">
        <v>0</v>
      </c>
      <c r="N19" s="117"/>
      <c r="O19" s="143" t="s">
        <v>119</v>
      </c>
      <c r="P19" s="143" t="s">
        <v>119</v>
      </c>
      <c r="Q19" s="144">
        <v>1</v>
      </c>
      <c r="R19" s="144">
        <v>65</v>
      </c>
      <c r="S19" s="144">
        <v>13</v>
      </c>
      <c r="T19" s="144">
        <v>24</v>
      </c>
      <c r="U19" s="144">
        <v>2</v>
      </c>
      <c r="V19" s="144">
        <v>2</v>
      </c>
      <c r="W19" s="143" t="s">
        <v>119</v>
      </c>
      <c r="X19" s="144">
        <v>10</v>
      </c>
      <c r="Y19" s="143" t="s">
        <v>119</v>
      </c>
      <c r="Z19" s="143" t="s">
        <v>119</v>
      </c>
      <c r="AA19" s="143" t="s">
        <v>119</v>
      </c>
      <c r="AB19" s="143" t="s">
        <v>119</v>
      </c>
      <c r="AC19" s="143" t="s">
        <v>119</v>
      </c>
      <c r="AD19" s="143" t="s">
        <v>119</v>
      </c>
      <c r="AE19" s="143" t="s">
        <v>119</v>
      </c>
      <c r="AF19" s="143" t="s">
        <v>119</v>
      </c>
      <c r="AG19" s="146">
        <v>10</v>
      </c>
      <c r="AH19" s="184" t="s">
        <v>119</v>
      </c>
      <c r="AI19" s="144">
        <v>1</v>
      </c>
      <c r="AJ19" s="143" t="s">
        <v>119</v>
      </c>
      <c r="AK19" s="144">
        <v>13</v>
      </c>
      <c r="AL19" s="143" t="s">
        <v>119</v>
      </c>
      <c r="AM19" s="144">
        <v>9</v>
      </c>
      <c r="AN19" s="143" t="s">
        <v>119</v>
      </c>
      <c r="AO19" s="143" t="s">
        <v>119</v>
      </c>
      <c r="AP19" s="144">
        <v>11</v>
      </c>
      <c r="AQ19" s="144">
        <v>8</v>
      </c>
      <c r="AR19" s="144"/>
    </row>
    <row r="20" spans="1:44">
      <c r="A20" s="125">
        <v>15</v>
      </c>
      <c r="B20" s="125" t="s">
        <v>142</v>
      </c>
      <c r="C20" s="126">
        <v>34797</v>
      </c>
      <c r="D20" s="126" t="s">
        <v>121</v>
      </c>
      <c r="E20" s="125" t="s">
        <v>118</v>
      </c>
      <c r="F20" s="125">
        <v>14</v>
      </c>
      <c r="G20" s="125">
        <v>11</v>
      </c>
      <c r="H20" s="125">
        <v>3</v>
      </c>
      <c r="I20" s="125">
        <v>927</v>
      </c>
      <c r="J20" s="125">
        <v>0</v>
      </c>
      <c r="K20" s="125">
        <v>1</v>
      </c>
      <c r="L20" s="125">
        <v>1</v>
      </c>
      <c r="M20" s="125">
        <v>0</v>
      </c>
      <c r="N20" s="117"/>
      <c r="O20" s="144">
        <v>16</v>
      </c>
      <c r="P20" s="144">
        <v>23</v>
      </c>
      <c r="Q20" s="143" t="s">
        <v>119</v>
      </c>
      <c r="R20" s="144">
        <v>45</v>
      </c>
      <c r="S20" s="142">
        <v>85</v>
      </c>
      <c r="T20" s="142">
        <v>90</v>
      </c>
      <c r="U20" s="142">
        <v>71</v>
      </c>
      <c r="V20" s="142">
        <v>45</v>
      </c>
      <c r="W20" s="142">
        <v>90</v>
      </c>
      <c r="X20" s="142">
        <v>86</v>
      </c>
      <c r="Y20" s="155">
        <v>90</v>
      </c>
      <c r="Z20" s="142">
        <v>90</v>
      </c>
      <c r="AA20" s="142">
        <v>61</v>
      </c>
      <c r="AB20" s="143" t="s">
        <v>119</v>
      </c>
      <c r="AC20" s="142">
        <v>90</v>
      </c>
      <c r="AD20" s="142">
        <v>45</v>
      </c>
      <c r="AE20" s="143" t="s">
        <v>119</v>
      </c>
      <c r="AF20" s="143"/>
      <c r="AG20" s="143" t="s">
        <v>119</v>
      </c>
      <c r="AH20" s="143"/>
      <c r="AI20" s="143" t="s">
        <v>119</v>
      </c>
      <c r="AJ20" s="143"/>
      <c r="AK20" s="143" t="s">
        <v>119</v>
      </c>
      <c r="AL20" s="143" t="s">
        <v>119</v>
      </c>
      <c r="AM20" s="143" t="s">
        <v>119</v>
      </c>
      <c r="AN20" s="143" t="s">
        <v>119</v>
      </c>
      <c r="AO20" s="143" t="s">
        <v>119</v>
      </c>
      <c r="AP20" s="144"/>
      <c r="AQ20" s="143" t="s">
        <v>119</v>
      </c>
      <c r="AR20" s="143" t="s">
        <v>119</v>
      </c>
    </row>
    <row r="21" spans="1:44">
      <c r="A21" s="117">
        <v>17</v>
      </c>
      <c r="B21" s="117" t="s">
        <v>203</v>
      </c>
      <c r="C21" s="45">
        <v>36886</v>
      </c>
      <c r="D21" s="45" t="s">
        <v>129</v>
      </c>
      <c r="E21" s="117" t="s">
        <v>146</v>
      </c>
      <c r="F21" s="117">
        <v>1</v>
      </c>
      <c r="G21" s="117">
        <v>0</v>
      </c>
      <c r="H21" s="117">
        <v>1</v>
      </c>
      <c r="I21" s="117">
        <v>6</v>
      </c>
      <c r="J21" s="117">
        <v>0</v>
      </c>
      <c r="K21" s="117">
        <v>0</v>
      </c>
      <c r="L21" s="117">
        <v>0</v>
      </c>
      <c r="M21" s="117">
        <v>0</v>
      </c>
      <c r="N21" s="117"/>
      <c r="O21" s="142"/>
      <c r="P21" s="142"/>
      <c r="Q21" s="144"/>
      <c r="R21" s="143"/>
      <c r="S21" s="143" t="s">
        <v>119</v>
      </c>
      <c r="T21" s="144">
        <v>6</v>
      </c>
      <c r="U21" s="143" t="s">
        <v>119</v>
      </c>
      <c r="V21" s="143" t="s">
        <v>119</v>
      </c>
      <c r="W21" s="143" t="s">
        <v>119</v>
      </c>
      <c r="X21" s="143" t="s">
        <v>119</v>
      </c>
      <c r="Y21" s="143" t="s">
        <v>119</v>
      </c>
      <c r="Z21" s="143" t="s">
        <v>119</v>
      </c>
      <c r="AA21" s="143" t="s">
        <v>119</v>
      </c>
      <c r="AB21" s="143"/>
      <c r="AC21" s="142"/>
      <c r="AD21" s="144"/>
      <c r="AE21" s="143"/>
      <c r="AF21" s="142"/>
      <c r="AG21" s="144"/>
      <c r="AH21" s="144"/>
      <c r="AI21" s="144"/>
      <c r="AJ21" s="144"/>
      <c r="AK21" s="144"/>
      <c r="AL21" s="143"/>
      <c r="AM21" s="142"/>
      <c r="AN21" s="143"/>
      <c r="AO21" s="142"/>
      <c r="AP21" s="143"/>
      <c r="AQ21" s="144"/>
      <c r="AR21" s="144"/>
    </row>
    <row r="22" spans="1:44">
      <c r="A22" s="125">
        <v>18</v>
      </c>
      <c r="B22" s="125" t="s">
        <v>204</v>
      </c>
      <c r="C22" s="126">
        <v>37879</v>
      </c>
      <c r="D22" s="126" t="s">
        <v>129</v>
      </c>
      <c r="E22" s="125" t="s">
        <v>118</v>
      </c>
      <c r="F22" s="125">
        <v>1</v>
      </c>
      <c r="G22" s="125">
        <v>0</v>
      </c>
      <c r="H22" s="125">
        <v>1</v>
      </c>
      <c r="I22" s="125">
        <v>1</v>
      </c>
      <c r="J22" s="125">
        <v>0</v>
      </c>
      <c r="K22" s="125">
        <v>0</v>
      </c>
      <c r="L22" s="125">
        <v>0</v>
      </c>
      <c r="M22" s="125">
        <v>0</v>
      </c>
      <c r="N22" s="117"/>
      <c r="O22" s="144">
        <v>1</v>
      </c>
      <c r="P22" s="143" t="s">
        <v>119</v>
      </c>
      <c r="Q22" s="143" t="s">
        <v>119</v>
      </c>
      <c r="R22" s="143" t="s">
        <v>119</v>
      </c>
      <c r="S22" s="144"/>
      <c r="T22" s="143"/>
      <c r="U22" s="144"/>
      <c r="V22" s="144"/>
      <c r="W22" s="143"/>
      <c r="X22" s="143"/>
      <c r="Y22" s="143"/>
      <c r="Z22" s="142"/>
      <c r="AA22" s="143"/>
      <c r="AB22" s="143"/>
      <c r="AC22" s="143" t="s">
        <v>119</v>
      </c>
      <c r="AD22" s="143"/>
      <c r="AE22" s="142"/>
      <c r="AF22" s="142"/>
      <c r="AG22" s="142"/>
      <c r="AH22" s="144"/>
      <c r="AI22" s="142"/>
      <c r="AJ22" s="142"/>
      <c r="AK22" s="142"/>
      <c r="AL22" s="142"/>
      <c r="AM22" s="144"/>
      <c r="AN22" s="142"/>
      <c r="AO22" s="142"/>
      <c r="AP22" s="143"/>
      <c r="AQ22" s="142"/>
      <c r="AR22" s="142"/>
    </row>
    <row r="23" spans="1:44">
      <c r="A23" s="117">
        <v>19</v>
      </c>
      <c r="B23" s="117" t="s">
        <v>205</v>
      </c>
      <c r="C23" s="45">
        <v>36382</v>
      </c>
      <c r="D23" s="45" t="s">
        <v>121</v>
      </c>
      <c r="E23" s="117" t="s">
        <v>118</v>
      </c>
      <c r="F23" s="117">
        <v>4</v>
      </c>
      <c r="G23" s="117">
        <v>4</v>
      </c>
      <c r="H23" s="117">
        <v>0</v>
      </c>
      <c r="I23" s="117">
        <v>280</v>
      </c>
      <c r="J23" s="117">
        <v>0</v>
      </c>
      <c r="K23" s="117">
        <v>0</v>
      </c>
      <c r="L23" s="117">
        <v>2</v>
      </c>
      <c r="M23" s="117">
        <v>0</v>
      </c>
      <c r="N23" s="117"/>
      <c r="O23" s="155">
        <v>82</v>
      </c>
      <c r="P23" s="155">
        <v>67</v>
      </c>
      <c r="Q23" s="142">
        <v>86</v>
      </c>
      <c r="R23" s="142">
        <v>45</v>
      </c>
      <c r="S23" s="143"/>
      <c r="T23" s="142"/>
      <c r="U23" s="142"/>
      <c r="V23" s="142"/>
      <c r="W23" s="142"/>
      <c r="X23" s="142"/>
      <c r="Y23" s="142"/>
      <c r="Z23" s="142"/>
      <c r="AA23" s="142"/>
      <c r="AB23" s="142"/>
      <c r="AC23" s="142"/>
      <c r="AD23" s="142"/>
      <c r="AE23" s="142"/>
      <c r="AF23" s="142"/>
      <c r="AG23" s="142"/>
      <c r="AH23" s="142"/>
      <c r="AI23" s="142"/>
      <c r="AJ23" s="142"/>
      <c r="AK23" s="142"/>
      <c r="AL23" s="142"/>
      <c r="AM23" s="172"/>
      <c r="AN23" s="142"/>
      <c r="AO23" s="144"/>
      <c r="AP23" s="142"/>
      <c r="AQ23" s="142"/>
      <c r="AR23" s="142"/>
    </row>
    <row r="24" spans="1:44">
      <c r="A24" s="125">
        <v>20</v>
      </c>
      <c r="B24" s="125" t="s">
        <v>149</v>
      </c>
      <c r="C24" s="127">
        <v>34404</v>
      </c>
      <c r="D24" s="125" t="s">
        <v>127</v>
      </c>
      <c r="E24" s="125" t="s">
        <v>118</v>
      </c>
      <c r="F24" s="125">
        <v>10</v>
      </c>
      <c r="G24" s="125">
        <v>1</v>
      </c>
      <c r="H24" s="125">
        <v>9</v>
      </c>
      <c r="I24" s="125">
        <v>173</v>
      </c>
      <c r="J24" s="125">
        <v>0</v>
      </c>
      <c r="K24" s="125">
        <v>0</v>
      </c>
      <c r="L24" s="125">
        <v>3</v>
      </c>
      <c r="M24" s="125">
        <v>0</v>
      </c>
      <c r="N24" s="117"/>
      <c r="O24" s="143" t="s">
        <v>119</v>
      </c>
      <c r="P24" s="144">
        <v>1</v>
      </c>
      <c r="Q24" s="143" t="s">
        <v>119</v>
      </c>
      <c r="R24" s="142"/>
      <c r="S24" s="143"/>
      <c r="T24" s="142"/>
      <c r="U24" s="172"/>
      <c r="V24" s="142"/>
      <c r="W24" s="142"/>
      <c r="X24" s="142"/>
      <c r="Y24" s="142"/>
      <c r="Z24" s="144"/>
      <c r="AA24" s="143"/>
      <c r="AB24" s="143"/>
      <c r="AC24" s="142"/>
      <c r="AD24" s="142"/>
      <c r="AE24" s="143"/>
      <c r="AF24" s="143" t="s">
        <v>119</v>
      </c>
      <c r="AG24" s="185">
        <v>1</v>
      </c>
      <c r="AH24" s="144">
        <v>29</v>
      </c>
      <c r="AI24" s="146">
        <v>9</v>
      </c>
      <c r="AJ24" s="146">
        <v>33</v>
      </c>
      <c r="AK24" s="155">
        <v>71</v>
      </c>
      <c r="AL24" s="144">
        <v>1</v>
      </c>
      <c r="AM24" s="144">
        <v>23</v>
      </c>
      <c r="AN24" s="143" t="s">
        <v>119</v>
      </c>
      <c r="AO24" s="144">
        <v>4</v>
      </c>
      <c r="AP24" s="143" t="s">
        <v>119</v>
      </c>
      <c r="AQ24" s="144">
        <v>1</v>
      </c>
      <c r="AR24" s="143" t="s">
        <v>119</v>
      </c>
    </row>
    <row r="25" spans="1:44">
      <c r="A25" s="117">
        <v>21</v>
      </c>
      <c r="B25" s="117" t="s">
        <v>150</v>
      </c>
      <c r="C25" s="178">
        <v>35665</v>
      </c>
      <c r="D25" s="117" t="s">
        <v>127</v>
      </c>
      <c r="E25" s="117" t="s">
        <v>151</v>
      </c>
      <c r="F25" s="117">
        <v>13</v>
      </c>
      <c r="G25" s="117">
        <v>13</v>
      </c>
      <c r="H25" s="117">
        <v>0</v>
      </c>
      <c r="I25" s="117">
        <v>1035</v>
      </c>
      <c r="J25" s="117">
        <v>1</v>
      </c>
      <c r="K25" s="117">
        <v>1</v>
      </c>
      <c r="L25" s="117">
        <v>2</v>
      </c>
      <c r="M25" s="117">
        <v>0</v>
      </c>
      <c r="N25" s="117"/>
      <c r="O25" s="143"/>
      <c r="P25" s="144"/>
      <c r="Q25" s="143"/>
      <c r="R25" s="142"/>
      <c r="S25" s="143"/>
      <c r="T25" s="142"/>
      <c r="U25" s="172"/>
      <c r="V25" s="142"/>
      <c r="W25" s="142"/>
      <c r="X25" s="142"/>
      <c r="Y25" s="142"/>
      <c r="Z25" s="144"/>
      <c r="AA25" s="143"/>
      <c r="AB25" s="143"/>
      <c r="AC25" s="142"/>
      <c r="AD25" s="142"/>
      <c r="AE25" s="142">
        <v>62</v>
      </c>
      <c r="AF25" s="142">
        <v>72</v>
      </c>
      <c r="AG25" s="143" t="s">
        <v>119</v>
      </c>
      <c r="AH25" s="142">
        <v>80</v>
      </c>
      <c r="AI25" s="142">
        <v>87</v>
      </c>
      <c r="AJ25" s="142">
        <v>74</v>
      </c>
      <c r="AK25" s="155">
        <v>90</v>
      </c>
      <c r="AL25" s="142">
        <v>83</v>
      </c>
      <c r="AM25" s="142">
        <v>67</v>
      </c>
      <c r="AN25" s="142">
        <v>90</v>
      </c>
      <c r="AO25" s="155">
        <v>77</v>
      </c>
      <c r="AP25" s="142">
        <v>87</v>
      </c>
      <c r="AQ25" s="142">
        <v>89</v>
      </c>
      <c r="AR25" s="142">
        <v>77</v>
      </c>
    </row>
    <row r="26" spans="1:44">
      <c r="A26" s="162">
        <v>22</v>
      </c>
      <c r="B26" s="167" t="s">
        <v>152</v>
      </c>
      <c r="C26" s="163">
        <v>35146</v>
      </c>
      <c r="D26" s="163" t="s">
        <v>127</v>
      </c>
      <c r="E26" s="162" t="s">
        <v>134</v>
      </c>
      <c r="F26" s="162">
        <v>28</v>
      </c>
      <c r="G26" s="162">
        <v>28</v>
      </c>
      <c r="H26" s="162">
        <v>0</v>
      </c>
      <c r="I26" s="162">
        <v>2520</v>
      </c>
      <c r="J26" s="162">
        <v>1</v>
      </c>
      <c r="K26" s="162">
        <v>1</v>
      </c>
      <c r="L26" s="162">
        <v>10</v>
      </c>
      <c r="M26" s="162">
        <v>0</v>
      </c>
      <c r="N26" s="117"/>
      <c r="O26" s="142">
        <v>90</v>
      </c>
      <c r="P26" s="155">
        <v>90</v>
      </c>
      <c r="Q26" s="155">
        <v>90</v>
      </c>
      <c r="R26" s="142">
        <v>90</v>
      </c>
      <c r="S26" s="142">
        <v>90</v>
      </c>
      <c r="T26" s="142">
        <v>90</v>
      </c>
      <c r="U26" s="142">
        <v>90</v>
      </c>
      <c r="V26" s="142">
        <v>90</v>
      </c>
      <c r="W26" s="155">
        <v>90</v>
      </c>
      <c r="X26" s="142">
        <v>90</v>
      </c>
      <c r="Y26" s="142">
        <v>90</v>
      </c>
      <c r="Z26" s="155">
        <v>90</v>
      </c>
      <c r="AA26" s="172" t="s">
        <v>125</v>
      </c>
      <c r="AB26" s="142">
        <v>90</v>
      </c>
      <c r="AC26" s="142">
        <v>90</v>
      </c>
      <c r="AD26" s="155">
        <v>90</v>
      </c>
      <c r="AE26" s="142">
        <v>90</v>
      </c>
      <c r="AF26" s="142">
        <v>90</v>
      </c>
      <c r="AG26" s="155">
        <v>90</v>
      </c>
      <c r="AH26" s="155">
        <v>90</v>
      </c>
      <c r="AI26" s="142">
        <v>90</v>
      </c>
      <c r="AJ26" s="155">
        <v>90</v>
      </c>
      <c r="AK26" s="172" t="s">
        <v>125</v>
      </c>
      <c r="AL26" s="155">
        <v>90</v>
      </c>
      <c r="AM26" s="142">
        <v>90</v>
      </c>
      <c r="AN26" s="155">
        <v>90</v>
      </c>
      <c r="AO26" s="142">
        <v>90</v>
      </c>
      <c r="AP26" s="142">
        <v>90</v>
      </c>
      <c r="AQ26" s="142">
        <v>90</v>
      </c>
      <c r="AR26" s="142">
        <v>90</v>
      </c>
    </row>
    <row r="27" spans="1:44">
      <c r="A27" s="117">
        <v>23</v>
      </c>
      <c r="B27" s="117" t="s">
        <v>153</v>
      </c>
      <c r="C27" s="45">
        <v>34162</v>
      </c>
      <c r="D27" s="45" t="s">
        <v>121</v>
      </c>
      <c r="E27" s="117" t="s">
        <v>118</v>
      </c>
      <c r="F27" s="117">
        <v>10</v>
      </c>
      <c r="G27" s="117">
        <v>3</v>
      </c>
      <c r="H27" s="117">
        <v>7</v>
      </c>
      <c r="I27" s="117">
        <v>260</v>
      </c>
      <c r="J27" s="117">
        <v>0</v>
      </c>
      <c r="K27" s="117">
        <v>1</v>
      </c>
      <c r="L27" s="117">
        <v>1</v>
      </c>
      <c r="M27" s="117">
        <v>0</v>
      </c>
      <c r="N27" s="117"/>
      <c r="O27" s="143" t="s">
        <v>119</v>
      </c>
      <c r="P27" s="143" t="s">
        <v>119</v>
      </c>
      <c r="Q27" s="142"/>
      <c r="R27" s="173"/>
      <c r="S27" s="173"/>
      <c r="T27" s="143" t="s">
        <v>119</v>
      </c>
      <c r="U27" s="173"/>
      <c r="V27" s="143" t="s">
        <v>119</v>
      </c>
      <c r="W27" s="143" t="s">
        <v>119</v>
      </c>
      <c r="X27" s="144">
        <v>4</v>
      </c>
      <c r="Y27" s="143" t="s">
        <v>119</v>
      </c>
      <c r="Z27" s="173"/>
      <c r="AA27" s="173"/>
      <c r="AB27" s="143" t="s">
        <v>119</v>
      </c>
      <c r="AC27" s="142">
        <v>63</v>
      </c>
      <c r="AD27" s="142">
        <v>90</v>
      </c>
      <c r="AE27" s="142">
        <v>45</v>
      </c>
      <c r="AF27" s="144"/>
      <c r="AG27" s="143"/>
      <c r="AH27" s="146">
        <v>10</v>
      </c>
      <c r="AI27" s="143" t="s">
        <v>119</v>
      </c>
      <c r="AJ27" s="144">
        <v>5</v>
      </c>
      <c r="AK27" s="144">
        <v>19</v>
      </c>
      <c r="AL27" s="144">
        <v>13</v>
      </c>
      <c r="AM27" s="144">
        <v>3</v>
      </c>
      <c r="AN27" s="144">
        <v>8</v>
      </c>
      <c r="AO27" s="143" t="s">
        <v>119</v>
      </c>
      <c r="AP27" s="143" t="s">
        <v>119</v>
      </c>
      <c r="AQ27" s="143" t="s">
        <v>119</v>
      </c>
      <c r="AR27" s="143" t="s">
        <v>119</v>
      </c>
    </row>
    <row r="28" spans="1:44">
      <c r="A28" s="162">
        <v>25</v>
      </c>
      <c r="B28" s="162" t="s">
        <v>206</v>
      </c>
      <c r="C28" s="163">
        <v>34090</v>
      </c>
      <c r="D28" s="163" t="s">
        <v>117</v>
      </c>
      <c r="E28" s="162" t="s">
        <v>118</v>
      </c>
      <c r="F28" s="162">
        <v>0</v>
      </c>
      <c r="G28" s="162">
        <v>0</v>
      </c>
      <c r="H28" s="162">
        <v>0</v>
      </c>
      <c r="I28" s="162">
        <v>0</v>
      </c>
      <c r="J28" s="162">
        <v>0</v>
      </c>
      <c r="K28" s="179">
        <v>0</v>
      </c>
      <c r="L28" s="162">
        <v>0</v>
      </c>
      <c r="M28" s="162">
        <v>0</v>
      </c>
      <c r="N28" s="117"/>
      <c r="O28" s="143" t="s">
        <v>119</v>
      </c>
      <c r="P28" s="143" t="s">
        <v>119</v>
      </c>
      <c r="Q28" s="142"/>
      <c r="R28" s="144"/>
      <c r="S28" s="142"/>
      <c r="T28" s="143" t="s">
        <v>119</v>
      </c>
      <c r="U28" s="144"/>
      <c r="V28" s="142"/>
      <c r="W28" s="142"/>
      <c r="X28" s="143" t="s">
        <v>119</v>
      </c>
      <c r="Y28" s="143" t="s">
        <v>119</v>
      </c>
      <c r="Z28" s="144"/>
      <c r="AA28" s="142"/>
      <c r="AB28" s="142"/>
      <c r="AC28" s="142"/>
      <c r="AD28" s="142"/>
      <c r="AE28" s="142"/>
      <c r="AF28" s="172"/>
      <c r="AG28" s="142"/>
      <c r="AH28" s="142"/>
      <c r="AI28" s="142"/>
      <c r="AJ28" s="142"/>
      <c r="AK28" s="143" t="s">
        <v>119</v>
      </c>
      <c r="AL28" s="142"/>
      <c r="AM28" s="142"/>
      <c r="AN28" s="142"/>
      <c r="AO28" s="142"/>
      <c r="AP28" s="142"/>
      <c r="AQ28" s="142"/>
      <c r="AR28" s="142"/>
    </row>
    <row r="29" spans="1:44">
      <c r="A29" s="117">
        <v>26</v>
      </c>
      <c r="B29" s="117" t="s">
        <v>155</v>
      </c>
      <c r="C29" s="45">
        <v>36188</v>
      </c>
      <c r="D29" s="45" t="s">
        <v>129</v>
      </c>
      <c r="E29" s="117" t="s">
        <v>118</v>
      </c>
      <c r="F29" s="46">
        <v>25</v>
      </c>
      <c r="G29" s="46">
        <v>19</v>
      </c>
      <c r="H29" s="46">
        <v>6</v>
      </c>
      <c r="I29" s="117">
        <v>1340</v>
      </c>
      <c r="J29" s="117">
        <v>5</v>
      </c>
      <c r="K29" s="117">
        <v>6</v>
      </c>
      <c r="L29" s="117">
        <v>2</v>
      </c>
      <c r="M29" s="117">
        <v>0</v>
      </c>
      <c r="N29" s="117"/>
      <c r="O29" s="142"/>
      <c r="P29" s="144">
        <v>23</v>
      </c>
      <c r="Q29" s="144">
        <v>19</v>
      </c>
      <c r="R29" s="142">
        <v>57</v>
      </c>
      <c r="S29" s="142">
        <v>63</v>
      </c>
      <c r="T29" s="144"/>
      <c r="U29" s="144">
        <v>19</v>
      </c>
      <c r="V29" s="144"/>
      <c r="W29" s="142">
        <v>61</v>
      </c>
      <c r="X29" s="142">
        <v>45</v>
      </c>
      <c r="Y29" s="142">
        <v>61</v>
      </c>
      <c r="Z29" s="142">
        <v>45</v>
      </c>
      <c r="AA29" s="143"/>
      <c r="AB29" s="146">
        <v>16</v>
      </c>
      <c r="AC29" s="144">
        <v>7</v>
      </c>
      <c r="AD29" s="144">
        <v>28</v>
      </c>
      <c r="AE29" s="142">
        <v>62</v>
      </c>
      <c r="AF29" s="142">
        <v>67</v>
      </c>
      <c r="AG29" s="142">
        <v>67</v>
      </c>
      <c r="AH29" s="142">
        <v>61</v>
      </c>
      <c r="AI29" s="142">
        <v>81</v>
      </c>
      <c r="AJ29" s="142">
        <v>74</v>
      </c>
      <c r="AK29" s="155">
        <v>71</v>
      </c>
      <c r="AL29" s="142">
        <v>77</v>
      </c>
      <c r="AM29" s="142">
        <v>67</v>
      </c>
      <c r="AN29" s="142">
        <v>78</v>
      </c>
      <c r="AO29" s="142">
        <v>67</v>
      </c>
      <c r="AP29" s="142">
        <v>79</v>
      </c>
      <c r="AQ29" s="142">
        <v>45</v>
      </c>
      <c r="AR29" s="142"/>
    </row>
    <row r="30" spans="1:44">
      <c r="A30" s="162">
        <v>27</v>
      </c>
      <c r="B30" s="162" t="s">
        <v>156</v>
      </c>
      <c r="C30" s="163">
        <v>34195</v>
      </c>
      <c r="D30" s="163" t="s">
        <v>129</v>
      </c>
      <c r="E30" s="162" t="s">
        <v>118</v>
      </c>
      <c r="F30" s="162">
        <v>10</v>
      </c>
      <c r="G30" s="162">
        <v>5</v>
      </c>
      <c r="H30" s="162">
        <v>5</v>
      </c>
      <c r="I30" s="162">
        <v>425</v>
      </c>
      <c r="J30" s="162">
        <v>1</v>
      </c>
      <c r="K30" s="162">
        <v>0</v>
      </c>
      <c r="L30" s="162">
        <v>0</v>
      </c>
      <c r="M30" s="162">
        <v>1</v>
      </c>
      <c r="N30" s="117"/>
      <c r="O30" s="142">
        <v>74</v>
      </c>
      <c r="P30" s="142">
        <v>67</v>
      </c>
      <c r="Q30" s="142">
        <v>71</v>
      </c>
      <c r="R30" s="144">
        <v>33</v>
      </c>
      <c r="S30" s="143" t="s">
        <v>119</v>
      </c>
      <c r="T30" s="144">
        <v>24</v>
      </c>
      <c r="U30" s="144"/>
      <c r="V30" s="142"/>
      <c r="W30" s="142"/>
      <c r="X30" s="142"/>
      <c r="Y30" s="142"/>
      <c r="Z30" s="142"/>
      <c r="AA30" s="142">
        <v>80</v>
      </c>
      <c r="AB30" s="181">
        <v>19</v>
      </c>
      <c r="AC30" s="172" t="s">
        <v>125</v>
      </c>
      <c r="AD30" s="142">
        <v>45</v>
      </c>
      <c r="AE30" s="143" t="s">
        <v>119</v>
      </c>
      <c r="AF30" s="144">
        <v>1</v>
      </c>
      <c r="AG30" s="144"/>
      <c r="AH30" s="143"/>
      <c r="AI30" s="142"/>
      <c r="AJ30" s="144"/>
      <c r="AK30" s="143" t="s">
        <v>119</v>
      </c>
      <c r="AL30" s="143"/>
      <c r="AM30" s="143"/>
      <c r="AN30" s="143" t="s">
        <v>119</v>
      </c>
      <c r="AO30" s="144"/>
      <c r="AP30" s="144">
        <v>11</v>
      </c>
      <c r="AQ30" s="143" t="s">
        <v>119</v>
      </c>
      <c r="AR30" s="143" t="s">
        <v>119</v>
      </c>
    </row>
    <row r="31" spans="1:44">
      <c r="A31" s="117">
        <v>29</v>
      </c>
      <c r="B31" s="117" t="s">
        <v>207</v>
      </c>
      <c r="C31" s="45">
        <v>36202</v>
      </c>
      <c r="D31" s="45" t="s">
        <v>121</v>
      </c>
      <c r="E31" s="117" t="s">
        <v>144</v>
      </c>
      <c r="F31" s="117">
        <v>7</v>
      </c>
      <c r="G31" s="117">
        <v>0</v>
      </c>
      <c r="H31" s="117">
        <v>7</v>
      </c>
      <c r="I31" s="117">
        <v>90</v>
      </c>
      <c r="J31" s="117">
        <v>0</v>
      </c>
      <c r="K31" s="117">
        <v>0</v>
      </c>
      <c r="L31" s="117">
        <v>0</v>
      </c>
      <c r="M31" s="117">
        <v>0</v>
      </c>
      <c r="N31" s="117"/>
      <c r="O31" s="142"/>
      <c r="P31" s="144"/>
      <c r="Q31" s="142"/>
      <c r="R31" s="144"/>
      <c r="S31" s="144"/>
      <c r="T31" s="142"/>
      <c r="U31" s="144"/>
      <c r="V31" s="142"/>
      <c r="W31" s="142"/>
      <c r="X31" s="142"/>
      <c r="Y31" s="142"/>
      <c r="Z31" s="142"/>
      <c r="AA31" s="172"/>
      <c r="AB31" s="172"/>
      <c r="AC31" s="142"/>
      <c r="AD31" s="142"/>
      <c r="AE31" s="182"/>
      <c r="AF31" s="143" t="s">
        <v>119</v>
      </c>
      <c r="AG31" s="144">
        <v>23</v>
      </c>
      <c r="AH31" s="144">
        <v>14</v>
      </c>
      <c r="AI31" s="144">
        <v>9</v>
      </c>
      <c r="AJ31" s="144">
        <v>33</v>
      </c>
      <c r="AK31" s="144">
        <v>6</v>
      </c>
      <c r="AL31" s="143" t="s">
        <v>119</v>
      </c>
      <c r="AM31" s="143" t="s">
        <v>119</v>
      </c>
      <c r="AN31" s="142"/>
      <c r="AO31" s="144">
        <v>4</v>
      </c>
      <c r="AP31" s="143" t="s">
        <v>119</v>
      </c>
      <c r="AQ31" s="144">
        <v>1</v>
      </c>
      <c r="AR31" s="143" t="s">
        <v>119</v>
      </c>
    </row>
    <row r="32" spans="1:44">
      <c r="A32" s="162">
        <v>30</v>
      </c>
      <c r="B32" s="162" t="s">
        <v>162</v>
      </c>
      <c r="C32" s="163">
        <v>35153</v>
      </c>
      <c r="D32" s="163" t="s">
        <v>129</v>
      </c>
      <c r="E32" s="162" t="s">
        <v>134</v>
      </c>
      <c r="F32" s="162">
        <v>26</v>
      </c>
      <c r="G32" s="162">
        <v>24</v>
      </c>
      <c r="H32" s="162">
        <v>2</v>
      </c>
      <c r="I32" s="162">
        <v>2055</v>
      </c>
      <c r="J32" s="125" t="s">
        <v>208</v>
      </c>
      <c r="K32" s="162">
        <v>5</v>
      </c>
      <c r="L32" s="162">
        <v>1</v>
      </c>
      <c r="M32" s="162">
        <v>0</v>
      </c>
      <c r="N32" s="117"/>
      <c r="O32" s="144"/>
      <c r="P32" s="142"/>
      <c r="Q32" s="144">
        <v>4</v>
      </c>
      <c r="R32" s="144">
        <v>33</v>
      </c>
      <c r="S32" s="142">
        <v>77</v>
      </c>
      <c r="T32" s="142">
        <v>66</v>
      </c>
      <c r="U32" s="142">
        <v>71</v>
      </c>
      <c r="V32" s="142">
        <v>78</v>
      </c>
      <c r="W32" s="142">
        <v>90</v>
      </c>
      <c r="X32" s="142">
        <v>68</v>
      </c>
      <c r="Y32" s="142">
        <v>90</v>
      </c>
      <c r="Z32" s="142">
        <v>66</v>
      </c>
      <c r="AA32" s="155">
        <v>90</v>
      </c>
      <c r="AB32" s="142">
        <v>74</v>
      </c>
      <c r="AC32" s="142">
        <v>83</v>
      </c>
      <c r="AD32" s="142">
        <v>90</v>
      </c>
      <c r="AE32" s="142">
        <v>90</v>
      </c>
      <c r="AF32" s="142">
        <v>89</v>
      </c>
      <c r="AG32" s="142">
        <v>90</v>
      </c>
      <c r="AH32" s="142">
        <v>90</v>
      </c>
      <c r="AI32" s="142">
        <v>90</v>
      </c>
      <c r="AJ32" s="142">
        <v>90</v>
      </c>
      <c r="AK32" s="142">
        <v>90</v>
      </c>
      <c r="AL32" s="142">
        <v>90</v>
      </c>
      <c r="AM32" s="142">
        <v>90</v>
      </c>
      <c r="AN32" s="142">
        <v>90</v>
      </c>
      <c r="AO32" s="142">
        <v>86</v>
      </c>
      <c r="AP32" s="142"/>
      <c r="AQ32" s="143"/>
      <c r="AR32" s="142">
        <v>90</v>
      </c>
    </row>
    <row r="33" spans="1:44">
      <c r="A33" s="117">
        <v>32</v>
      </c>
      <c r="B33" s="117" t="s">
        <v>165</v>
      </c>
      <c r="C33" s="45">
        <v>34868</v>
      </c>
      <c r="D33" s="45" t="s">
        <v>121</v>
      </c>
      <c r="E33" s="117" t="s">
        <v>118</v>
      </c>
      <c r="F33" s="117">
        <v>25</v>
      </c>
      <c r="G33" s="117">
        <v>23</v>
      </c>
      <c r="H33" s="117">
        <v>2</v>
      </c>
      <c r="I33" s="117">
        <v>2054</v>
      </c>
      <c r="J33" s="117">
        <v>2</v>
      </c>
      <c r="K33" s="117">
        <v>6</v>
      </c>
      <c r="L33" s="117">
        <v>1</v>
      </c>
      <c r="M33" s="117">
        <v>1</v>
      </c>
      <c r="N33" s="117"/>
      <c r="O33" s="142">
        <v>90</v>
      </c>
      <c r="P33" s="142">
        <v>90</v>
      </c>
      <c r="Q33" s="142">
        <v>90</v>
      </c>
      <c r="R33" s="142">
        <v>80</v>
      </c>
      <c r="S33" s="180">
        <v>90</v>
      </c>
      <c r="T33" s="172" t="s">
        <v>125</v>
      </c>
      <c r="U33" s="155">
        <v>88</v>
      </c>
      <c r="V33" s="142">
        <v>90</v>
      </c>
      <c r="W33" s="142">
        <v>90</v>
      </c>
      <c r="X33" s="143"/>
      <c r="Y33" s="144">
        <v>29</v>
      </c>
      <c r="Z33" s="142">
        <v>90</v>
      </c>
      <c r="AA33" s="155">
        <v>90</v>
      </c>
      <c r="AB33" s="142">
        <v>90</v>
      </c>
      <c r="AC33" s="142"/>
      <c r="AD33" s="144"/>
      <c r="AE33" s="144"/>
      <c r="AF33" s="144">
        <v>18</v>
      </c>
      <c r="AG33" s="142">
        <v>67</v>
      </c>
      <c r="AH33" s="142">
        <v>74</v>
      </c>
      <c r="AI33" s="142">
        <v>90</v>
      </c>
      <c r="AJ33" s="142">
        <v>85</v>
      </c>
      <c r="AK33" s="142">
        <v>84</v>
      </c>
      <c r="AL33" s="142">
        <v>90</v>
      </c>
      <c r="AM33" s="142">
        <v>90</v>
      </c>
      <c r="AN33" s="142">
        <v>90</v>
      </c>
      <c r="AO33" s="142">
        <v>90</v>
      </c>
      <c r="AP33" s="142">
        <v>90</v>
      </c>
      <c r="AQ33" s="142">
        <v>89</v>
      </c>
      <c r="AR33" s="142">
        <v>90</v>
      </c>
    </row>
    <row r="34" spans="1:44">
      <c r="A34" s="162">
        <v>36</v>
      </c>
      <c r="B34" s="162" t="s">
        <v>209</v>
      </c>
      <c r="C34" s="163">
        <v>37007</v>
      </c>
      <c r="D34" s="163" t="s">
        <v>127</v>
      </c>
      <c r="E34" s="162" t="s">
        <v>118</v>
      </c>
      <c r="F34" s="162">
        <v>2</v>
      </c>
      <c r="G34" s="162">
        <v>0</v>
      </c>
      <c r="H34" s="162">
        <v>2</v>
      </c>
      <c r="I34" s="162">
        <v>23</v>
      </c>
      <c r="J34" s="162">
        <v>0</v>
      </c>
      <c r="K34" s="162">
        <v>0</v>
      </c>
      <c r="L34" s="162">
        <v>0</v>
      </c>
      <c r="M34" s="162">
        <v>0</v>
      </c>
      <c r="N34" s="117"/>
      <c r="O34" s="143" t="s">
        <v>119</v>
      </c>
      <c r="P34" s="143" t="s">
        <v>119</v>
      </c>
      <c r="Q34" s="143" t="s">
        <v>119</v>
      </c>
      <c r="R34" s="143" t="s">
        <v>119</v>
      </c>
      <c r="S34" s="143" t="s">
        <v>119</v>
      </c>
      <c r="T34" s="143" t="s">
        <v>119</v>
      </c>
      <c r="U34" s="143" t="s">
        <v>119</v>
      </c>
      <c r="V34" s="143" t="s">
        <v>119</v>
      </c>
      <c r="W34" s="143" t="s">
        <v>119</v>
      </c>
      <c r="X34" s="143" t="s">
        <v>119</v>
      </c>
      <c r="Y34" s="143" t="s">
        <v>119</v>
      </c>
      <c r="Z34" s="143" t="s">
        <v>119</v>
      </c>
      <c r="AA34" s="143" t="s">
        <v>119</v>
      </c>
      <c r="AB34" s="172"/>
      <c r="AC34" s="142"/>
      <c r="AD34" s="143"/>
      <c r="AE34" s="144">
        <v>4</v>
      </c>
      <c r="AF34" s="143"/>
      <c r="AG34" s="143" t="s">
        <v>119</v>
      </c>
      <c r="AH34" s="143"/>
      <c r="AI34" s="143"/>
      <c r="AJ34" s="143" t="s">
        <v>119</v>
      </c>
      <c r="AK34" s="144">
        <v>19</v>
      </c>
      <c r="AL34" s="143" t="s">
        <v>119</v>
      </c>
      <c r="AM34" s="143" t="s">
        <v>119</v>
      </c>
      <c r="AN34" s="143" t="s">
        <v>119</v>
      </c>
      <c r="AO34" s="143" t="s">
        <v>119</v>
      </c>
      <c r="AP34" s="143" t="s">
        <v>119</v>
      </c>
      <c r="AQ34" s="143" t="s">
        <v>119</v>
      </c>
      <c r="AR34" s="143" t="s">
        <v>119</v>
      </c>
    </row>
    <row r="35" spans="1:44">
      <c r="A35" s="117">
        <v>40</v>
      </c>
      <c r="B35" s="117" t="s">
        <v>169</v>
      </c>
      <c r="C35" s="45">
        <v>38045</v>
      </c>
      <c r="D35" s="45" t="s">
        <v>121</v>
      </c>
      <c r="E35" s="117" t="s">
        <v>118</v>
      </c>
      <c r="F35" s="117">
        <v>21</v>
      </c>
      <c r="G35" s="117">
        <v>19</v>
      </c>
      <c r="H35" s="117">
        <v>2</v>
      </c>
      <c r="I35" s="117">
        <v>1696</v>
      </c>
      <c r="J35" s="117">
        <v>0</v>
      </c>
      <c r="K35" s="117">
        <v>0</v>
      </c>
      <c r="L35" s="117">
        <v>4</v>
      </c>
      <c r="M35" s="117">
        <v>0</v>
      </c>
      <c r="N35" s="117"/>
      <c r="O35" s="142"/>
      <c r="P35" s="143"/>
      <c r="Q35" s="142">
        <v>71</v>
      </c>
      <c r="R35" s="142">
        <v>90</v>
      </c>
      <c r="S35" s="142">
        <v>90</v>
      </c>
      <c r="T35" s="142">
        <v>90</v>
      </c>
      <c r="U35" s="155">
        <v>90</v>
      </c>
      <c r="V35" s="142">
        <v>90</v>
      </c>
      <c r="W35" s="155">
        <v>72</v>
      </c>
      <c r="X35" s="142"/>
      <c r="Y35" s="142"/>
      <c r="Z35" s="142"/>
      <c r="AA35" s="143" t="s">
        <v>119</v>
      </c>
      <c r="AB35" s="142">
        <v>90</v>
      </c>
      <c r="AC35" s="142">
        <v>90</v>
      </c>
      <c r="AD35" s="155">
        <v>90</v>
      </c>
      <c r="AE35" s="144">
        <v>45</v>
      </c>
      <c r="AF35" s="142">
        <v>90</v>
      </c>
      <c r="AG35" s="142">
        <v>67</v>
      </c>
      <c r="AH35" s="155">
        <v>90</v>
      </c>
      <c r="AI35" s="172" t="s">
        <v>125</v>
      </c>
      <c r="AJ35" s="143" t="s">
        <v>119</v>
      </c>
      <c r="AK35" s="142"/>
      <c r="AL35" s="144">
        <v>1</v>
      </c>
      <c r="AM35" s="142">
        <v>90</v>
      </c>
      <c r="AN35" s="142">
        <v>90</v>
      </c>
      <c r="AO35" s="142">
        <v>90</v>
      </c>
      <c r="AP35" s="142">
        <v>90</v>
      </c>
      <c r="AQ35" s="142">
        <v>90</v>
      </c>
      <c r="AR35" s="142">
        <v>90</v>
      </c>
    </row>
    <row r="36" spans="1:44">
      <c r="A36" s="162">
        <v>41</v>
      </c>
      <c r="B36" s="162" t="s">
        <v>210</v>
      </c>
      <c r="C36" s="163">
        <v>39161</v>
      </c>
      <c r="D36" s="163" t="s">
        <v>121</v>
      </c>
      <c r="E36" s="162" t="s">
        <v>118</v>
      </c>
      <c r="F36" s="162">
        <v>0</v>
      </c>
      <c r="G36" s="162">
        <v>0</v>
      </c>
      <c r="H36" s="162">
        <v>0</v>
      </c>
      <c r="I36" s="162">
        <v>0</v>
      </c>
      <c r="J36" s="162">
        <v>0</v>
      </c>
      <c r="K36" s="162">
        <v>0</v>
      </c>
      <c r="L36" s="162">
        <v>0</v>
      </c>
      <c r="M36" s="162">
        <v>0</v>
      </c>
      <c r="N36" s="117"/>
      <c r="O36" s="142"/>
      <c r="P36" s="143"/>
      <c r="Q36" s="142"/>
      <c r="R36" s="142"/>
      <c r="S36" s="142"/>
      <c r="T36" s="142"/>
      <c r="U36" s="142"/>
      <c r="V36" s="142"/>
      <c r="W36" s="142"/>
      <c r="X36" s="142"/>
      <c r="Y36" s="142"/>
      <c r="Z36" s="142"/>
      <c r="AA36" s="143"/>
      <c r="AB36" s="142"/>
      <c r="AC36" s="142"/>
      <c r="AD36" s="142"/>
      <c r="AE36" s="144"/>
      <c r="AF36" s="142"/>
      <c r="AG36" s="142"/>
      <c r="AH36" s="144"/>
      <c r="AI36" s="142"/>
      <c r="AJ36" s="142"/>
      <c r="AK36" s="142"/>
      <c r="AL36" s="142"/>
      <c r="AM36" s="142"/>
      <c r="AN36" s="142"/>
      <c r="AO36" s="144"/>
      <c r="AP36" s="142"/>
      <c r="AQ36" s="142"/>
      <c r="AR36" s="142"/>
    </row>
    <row r="37" spans="1:44">
      <c r="A37" s="117">
        <v>45</v>
      </c>
      <c r="B37" s="117" t="s">
        <v>172</v>
      </c>
      <c r="C37" s="45">
        <v>35578</v>
      </c>
      <c r="D37" s="45" t="s">
        <v>129</v>
      </c>
      <c r="E37" s="117" t="s">
        <v>134</v>
      </c>
      <c r="F37" s="117">
        <v>30</v>
      </c>
      <c r="G37" s="117">
        <v>28</v>
      </c>
      <c r="H37" s="117">
        <v>2</v>
      </c>
      <c r="I37" s="117">
        <v>2412</v>
      </c>
      <c r="J37" s="117">
        <v>21</v>
      </c>
      <c r="K37" s="117">
        <v>6</v>
      </c>
      <c r="L37" s="117">
        <v>3</v>
      </c>
      <c r="M37" s="117">
        <v>0</v>
      </c>
      <c r="N37" s="117"/>
      <c r="O37" s="142">
        <v>90</v>
      </c>
      <c r="P37" s="142">
        <v>90</v>
      </c>
      <c r="Q37" s="142">
        <v>90</v>
      </c>
      <c r="R37" s="142">
        <v>90</v>
      </c>
      <c r="S37" s="142">
        <v>90</v>
      </c>
      <c r="T37" s="155">
        <v>90</v>
      </c>
      <c r="U37" s="142">
        <v>90</v>
      </c>
      <c r="V37" s="142">
        <v>88</v>
      </c>
      <c r="W37" s="142">
        <v>90</v>
      </c>
      <c r="X37" s="142">
        <v>80</v>
      </c>
      <c r="Y37" s="142">
        <v>74</v>
      </c>
      <c r="Z37" s="142">
        <v>90</v>
      </c>
      <c r="AA37" s="142">
        <v>69</v>
      </c>
      <c r="AB37" s="142">
        <v>87</v>
      </c>
      <c r="AC37" s="144">
        <v>7</v>
      </c>
      <c r="AD37" s="146">
        <v>28</v>
      </c>
      <c r="AE37" s="155">
        <v>86</v>
      </c>
      <c r="AF37" s="142">
        <v>90</v>
      </c>
      <c r="AG37" s="142">
        <v>80</v>
      </c>
      <c r="AH37" s="142">
        <v>90</v>
      </c>
      <c r="AI37" s="142">
        <v>89</v>
      </c>
      <c r="AJ37" s="142">
        <v>90</v>
      </c>
      <c r="AK37" s="142">
        <v>77</v>
      </c>
      <c r="AL37" s="142">
        <v>90</v>
      </c>
      <c r="AM37" s="142">
        <v>81</v>
      </c>
      <c r="AN37" s="142">
        <v>90</v>
      </c>
      <c r="AO37" s="142">
        <v>90</v>
      </c>
      <c r="AP37" s="142">
        <v>45</v>
      </c>
      <c r="AQ37" s="142">
        <v>82</v>
      </c>
      <c r="AR37" s="142">
        <v>89</v>
      </c>
    </row>
    <row r="38" spans="1:44">
      <c r="A38" s="162">
        <v>47</v>
      </c>
      <c r="B38" s="162" t="s">
        <v>177</v>
      </c>
      <c r="C38" s="152">
        <v>38776</v>
      </c>
      <c r="D38" s="163" t="s">
        <v>127</v>
      </c>
      <c r="E38" s="162" t="s">
        <v>118</v>
      </c>
      <c r="F38" s="162">
        <v>18</v>
      </c>
      <c r="G38" s="162">
        <v>4</v>
      </c>
      <c r="H38" s="162">
        <v>14</v>
      </c>
      <c r="I38" s="162">
        <v>482</v>
      </c>
      <c r="J38" s="162">
        <v>0</v>
      </c>
      <c r="K38" s="162">
        <v>5</v>
      </c>
      <c r="L38" s="162">
        <v>0</v>
      </c>
      <c r="M38" s="162">
        <v>0</v>
      </c>
      <c r="N38" s="117"/>
      <c r="O38" s="144"/>
      <c r="P38" s="144"/>
      <c r="Q38" s="143"/>
      <c r="R38" s="142"/>
      <c r="S38" s="143" t="s">
        <v>119</v>
      </c>
      <c r="T38" s="143" t="s">
        <v>119</v>
      </c>
      <c r="U38" s="143" t="s">
        <v>119</v>
      </c>
      <c r="V38" s="142">
        <v>45</v>
      </c>
      <c r="W38" s="144">
        <v>18</v>
      </c>
      <c r="X38" s="144">
        <v>10</v>
      </c>
      <c r="Y38" s="144">
        <v>14</v>
      </c>
      <c r="Z38" s="144">
        <v>45</v>
      </c>
      <c r="AA38" s="144">
        <v>21</v>
      </c>
      <c r="AB38" s="142">
        <v>66</v>
      </c>
      <c r="AC38" s="144">
        <v>27</v>
      </c>
      <c r="AD38" s="142">
        <v>62</v>
      </c>
      <c r="AE38" s="144">
        <v>28</v>
      </c>
      <c r="AF38" s="144">
        <v>18</v>
      </c>
      <c r="AG38" s="142">
        <v>45</v>
      </c>
      <c r="AH38" s="143" t="s">
        <v>119</v>
      </c>
      <c r="AI38" s="144">
        <v>3</v>
      </c>
      <c r="AJ38" s="144">
        <v>16</v>
      </c>
      <c r="AK38" s="143"/>
      <c r="AL38" s="144">
        <v>7</v>
      </c>
      <c r="AM38" s="143" t="s">
        <v>119</v>
      </c>
      <c r="AN38" s="144">
        <v>8</v>
      </c>
      <c r="AO38" s="144">
        <v>4</v>
      </c>
      <c r="AP38" s="144">
        <v>45</v>
      </c>
      <c r="AQ38" s="142"/>
      <c r="AR38" s="143" t="s">
        <v>119</v>
      </c>
    </row>
    <row r="39" spans="1:44">
      <c r="A39" s="117">
        <v>48</v>
      </c>
      <c r="B39" s="117" t="s">
        <v>178</v>
      </c>
      <c r="C39" s="47">
        <v>38753</v>
      </c>
      <c r="D39" s="117" t="s">
        <v>127</v>
      </c>
      <c r="E39" s="117" t="s">
        <v>118</v>
      </c>
      <c r="F39" s="117">
        <v>0</v>
      </c>
      <c r="G39" s="117">
        <v>0</v>
      </c>
      <c r="H39" s="117">
        <v>0</v>
      </c>
      <c r="I39" s="117">
        <v>0</v>
      </c>
      <c r="J39" s="117">
        <v>0</v>
      </c>
      <c r="K39" s="117">
        <v>0</v>
      </c>
      <c r="L39" s="117">
        <v>0</v>
      </c>
      <c r="M39" s="117">
        <v>0</v>
      </c>
      <c r="N39" s="117"/>
      <c r="O39" s="144"/>
      <c r="P39" s="144"/>
      <c r="Q39" s="143"/>
      <c r="R39" s="142"/>
      <c r="S39" s="142"/>
      <c r="T39" s="142"/>
      <c r="U39" s="142"/>
      <c r="V39" s="142"/>
      <c r="W39" s="142"/>
      <c r="X39" s="142"/>
      <c r="Y39" s="143"/>
      <c r="Z39" s="143"/>
      <c r="AA39" s="143"/>
      <c r="AB39" s="143"/>
      <c r="AC39" s="142"/>
      <c r="AD39" s="143"/>
      <c r="AE39" s="143"/>
      <c r="AF39" s="143"/>
      <c r="AG39" s="143"/>
      <c r="AH39" s="143"/>
      <c r="AI39" s="143"/>
      <c r="AJ39" s="143"/>
      <c r="AK39" s="143"/>
      <c r="AL39" s="142"/>
      <c r="AM39" s="143"/>
      <c r="AN39" s="142"/>
      <c r="AO39" s="143"/>
      <c r="AP39" s="142"/>
      <c r="AQ39" s="142"/>
      <c r="AR39" s="142"/>
    </row>
    <row r="40" spans="1:44">
      <c r="A40" s="162">
        <v>49</v>
      </c>
      <c r="B40" s="162" t="s">
        <v>179</v>
      </c>
      <c r="C40" s="152">
        <v>38686</v>
      </c>
      <c r="D40" s="162" t="s">
        <v>129</v>
      </c>
      <c r="E40" s="162" t="s">
        <v>118</v>
      </c>
      <c r="F40" s="162">
        <v>23</v>
      </c>
      <c r="G40" s="162">
        <v>8</v>
      </c>
      <c r="H40" s="162">
        <v>15</v>
      </c>
      <c r="I40" s="162">
        <v>869</v>
      </c>
      <c r="J40" s="162">
        <v>6</v>
      </c>
      <c r="K40" s="162">
        <v>3</v>
      </c>
      <c r="L40" s="162">
        <v>2</v>
      </c>
      <c r="M40" s="162">
        <v>0</v>
      </c>
      <c r="N40" s="117"/>
      <c r="O40" s="144"/>
      <c r="P40" s="144"/>
      <c r="Q40" s="155">
        <v>86</v>
      </c>
      <c r="R40" s="142">
        <v>57</v>
      </c>
      <c r="S40" s="144">
        <v>27</v>
      </c>
      <c r="T40" s="142">
        <v>66</v>
      </c>
      <c r="U40" s="142">
        <v>71</v>
      </c>
      <c r="V40" s="144">
        <v>45</v>
      </c>
      <c r="W40" s="144">
        <v>5</v>
      </c>
      <c r="X40" s="144">
        <v>22</v>
      </c>
      <c r="Y40" s="143"/>
      <c r="Z40" s="144">
        <v>45</v>
      </c>
      <c r="AA40" s="144">
        <v>10</v>
      </c>
      <c r="AB40" s="142">
        <v>66</v>
      </c>
      <c r="AC40" s="142">
        <v>74</v>
      </c>
      <c r="AD40" s="144">
        <v>45</v>
      </c>
      <c r="AE40" s="146">
        <v>28</v>
      </c>
      <c r="AF40" s="144">
        <v>23</v>
      </c>
      <c r="AG40" s="144">
        <v>23</v>
      </c>
      <c r="AH40" s="143" t="s">
        <v>119</v>
      </c>
      <c r="AI40" s="144">
        <v>9</v>
      </c>
      <c r="AJ40" s="144">
        <v>16</v>
      </c>
      <c r="AK40" s="143"/>
      <c r="AL40" s="144">
        <v>13</v>
      </c>
      <c r="AM40" s="143" t="s">
        <v>119</v>
      </c>
      <c r="AN40" s="144">
        <v>12</v>
      </c>
      <c r="AO40" s="144">
        <v>23</v>
      </c>
      <c r="AP40" s="142">
        <v>90</v>
      </c>
      <c r="AQ40" s="142"/>
      <c r="AR40" s="144">
        <v>13</v>
      </c>
    </row>
    <row r="41" spans="1:44">
      <c r="A41" s="117">
        <v>50</v>
      </c>
      <c r="B41" s="117" t="s">
        <v>211</v>
      </c>
      <c r="C41" s="47">
        <v>38066</v>
      </c>
      <c r="D41" s="117" t="s">
        <v>121</v>
      </c>
      <c r="E41" s="117" t="s">
        <v>118</v>
      </c>
      <c r="F41" s="117">
        <v>0</v>
      </c>
      <c r="G41" s="117">
        <v>0</v>
      </c>
      <c r="H41" s="117">
        <v>0</v>
      </c>
      <c r="I41" s="117">
        <v>0</v>
      </c>
      <c r="J41" s="117">
        <v>0</v>
      </c>
      <c r="K41" s="117">
        <v>0</v>
      </c>
      <c r="L41" s="117">
        <v>0</v>
      </c>
      <c r="M41" s="117">
        <v>0</v>
      </c>
      <c r="N41" s="117"/>
      <c r="O41" s="144"/>
      <c r="P41" s="144"/>
      <c r="Q41" s="143"/>
      <c r="R41" s="142"/>
      <c r="S41" s="142"/>
      <c r="T41" s="142"/>
      <c r="U41" s="142"/>
      <c r="V41" s="142"/>
      <c r="W41" s="142"/>
      <c r="X41" s="142"/>
      <c r="Y41" s="143"/>
      <c r="Z41" s="143"/>
      <c r="AA41" s="143"/>
      <c r="AB41" s="143"/>
      <c r="AC41" s="142"/>
      <c r="AD41" s="143"/>
      <c r="AE41" s="143"/>
      <c r="AF41" s="143"/>
      <c r="AG41" s="143"/>
      <c r="AH41" s="143"/>
      <c r="AI41" s="143"/>
      <c r="AJ41" s="143"/>
      <c r="AK41" s="143"/>
      <c r="AL41" s="142"/>
      <c r="AM41" s="143"/>
      <c r="AN41" s="142"/>
      <c r="AO41" s="143"/>
      <c r="AP41" s="142"/>
      <c r="AQ41" s="142"/>
      <c r="AR41" s="142"/>
    </row>
    <row r="42" spans="1:44">
      <c r="A42" s="162">
        <v>51</v>
      </c>
      <c r="B42" s="162" t="s">
        <v>212</v>
      </c>
      <c r="C42" s="152">
        <v>38829</v>
      </c>
      <c r="D42" s="162" t="s">
        <v>121</v>
      </c>
      <c r="E42" s="162" t="s">
        <v>118</v>
      </c>
      <c r="F42" s="162">
        <v>0</v>
      </c>
      <c r="G42" s="162">
        <v>0</v>
      </c>
      <c r="H42" s="162">
        <v>0</v>
      </c>
      <c r="I42" s="162">
        <v>0</v>
      </c>
      <c r="J42" s="162">
        <v>0</v>
      </c>
      <c r="K42" s="162">
        <v>0</v>
      </c>
      <c r="L42" s="162">
        <v>0</v>
      </c>
      <c r="M42" s="162">
        <v>0</v>
      </c>
      <c r="N42" s="117"/>
      <c r="O42" s="144"/>
      <c r="P42" s="144"/>
      <c r="Q42" s="143"/>
      <c r="R42" s="142"/>
      <c r="S42" s="142"/>
      <c r="T42" s="142"/>
      <c r="U42" s="142"/>
      <c r="V42" s="142"/>
      <c r="W42" s="142"/>
      <c r="X42" s="142"/>
      <c r="Y42" s="143"/>
      <c r="Z42" s="143"/>
      <c r="AA42" s="143"/>
      <c r="AB42" s="143"/>
      <c r="AC42" s="142"/>
      <c r="AD42" s="143"/>
      <c r="AE42" s="143"/>
      <c r="AF42" s="143"/>
      <c r="AG42" s="143"/>
      <c r="AH42" s="143"/>
      <c r="AI42" s="143"/>
      <c r="AJ42" s="143"/>
      <c r="AK42" s="143"/>
      <c r="AL42" s="142"/>
      <c r="AM42" s="143"/>
      <c r="AN42" s="142"/>
      <c r="AO42" s="143"/>
      <c r="AP42" s="142"/>
      <c r="AQ42" s="142"/>
      <c r="AR42" s="142"/>
    </row>
    <row r="43" spans="1:44">
      <c r="A43" s="117">
        <v>52</v>
      </c>
      <c r="B43" s="117" t="s">
        <v>182</v>
      </c>
      <c r="C43" s="47">
        <v>37995</v>
      </c>
      <c r="D43" s="117" t="s">
        <v>127</v>
      </c>
      <c r="E43" s="117" t="s">
        <v>118</v>
      </c>
      <c r="F43" s="117">
        <v>1</v>
      </c>
      <c r="G43" s="117">
        <v>0</v>
      </c>
      <c r="H43" s="117">
        <v>1</v>
      </c>
      <c r="I43" s="117">
        <v>29</v>
      </c>
      <c r="J43" s="117">
        <v>0</v>
      </c>
      <c r="K43" s="117">
        <v>0</v>
      </c>
      <c r="L43" s="117">
        <v>0</v>
      </c>
      <c r="M43" s="117">
        <v>0</v>
      </c>
      <c r="N43" s="117"/>
      <c r="O43" s="144"/>
      <c r="P43" s="144"/>
      <c r="Q43" s="143"/>
      <c r="R43" s="143" t="s">
        <v>119</v>
      </c>
      <c r="S43" s="142"/>
      <c r="T43" s="143" t="s">
        <v>119</v>
      </c>
      <c r="U43" s="143" t="s">
        <v>119</v>
      </c>
      <c r="V43" s="142"/>
      <c r="W43" s="142"/>
      <c r="X43" s="143" t="s">
        <v>119</v>
      </c>
      <c r="Y43" s="143"/>
      <c r="Z43" s="143"/>
      <c r="AA43" s="144">
        <v>29</v>
      </c>
      <c r="AB43" s="143" t="s">
        <v>119</v>
      </c>
      <c r="AC43" s="143" t="s">
        <v>119</v>
      </c>
      <c r="AD43" s="143" t="s">
        <v>119</v>
      </c>
      <c r="AE43" s="143" t="s">
        <v>119</v>
      </c>
      <c r="AF43" s="143"/>
      <c r="AG43" s="143" t="s">
        <v>119</v>
      </c>
      <c r="AH43" s="143"/>
      <c r="AI43" s="143"/>
      <c r="AJ43" s="143"/>
      <c r="AK43" s="143" t="s">
        <v>119</v>
      </c>
      <c r="AL43" s="142"/>
      <c r="AM43" s="143"/>
      <c r="AN43" s="142"/>
      <c r="AO43" s="143"/>
      <c r="AP43" s="142"/>
      <c r="AQ43" s="143" t="s">
        <v>119</v>
      </c>
      <c r="AR43" s="142"/>
    </row>
    <row r="44" spans="1:44">
      <c r="A44" s="162">
        <v>53</v>
      </c>
      <c r="B44" s="162" t="s">
        <v>183</v>
      </c>
      <c r="C44" s="152">
        <v>39251</v>
      </c>
      <c r="D44" s="162" t="s">
        <v>117</v>
      </c>
      <c r="E44" s="162" t="s">
        <v>118</v>
      </c>
      <c r="F44" s="162">
        <v>0</v>
      </c>
      <c r="G44" s="162">
        <v>0</v>
      </c>
      <c r="H44" s="162">
        <v>0</v>
      </c>
      <c r="I44" s="162">
        <v>0</v>
      </c>
      <c r="J44" s="162">
        <v>0</v>
      </c>
      <c r="K44" s="162">
        <v>0</v>
      </c>
      <c r="L44" s="162">
        <v>0</v>
      </c>
      <c r="M44" s="162">
        <v>0</v>
      </c>
      <c r="N44" s="117"/>
      <c r="O44" s="143" t="s">
        <v>119</v>
      </c>
      <c r="P44" s="144"/>
      <c r="Q44" s="143"/>
      <c r="R44" s="142"/>
      <c r="S44" s="142"/>
      <c r="T44" s="142"/>
      <c r="U44" s="142"/>
      <c r="V44" s="143" t="s">
        <v>119</v>
      </c>
      <c r="W44" s="142"/>
      <c r="X44" s="143" t="s">
        <v>119</v>
      </c>
      <c r="Y44" s="143"/>
      <c r="Z44" s="143"/>
      <c r="AA44" s="143"/>
      <c r="AB44" s="143"/>
      <c r="AC44" s="142"/>
      <c r="AD44" s="143"/>
      <c r="AE44" s="143"/>
      <c r="AF44" s="143"/>
      <c r="AG44" s="143"/>
      <c r="AH44" s="143"/>
      <c r="AI44" s="143"/>
      <c r="AJ44" s="143"/>
      <c r="AK44" s="143"/>
      <c r="AL44" s="142"/>
      <c r="AM44" s="143"/>
      <c r="AN44" s="142"/>
      <c r="AO44" s="143"/>
      <c r="AP44" s="142"/>
      <c r="AQ44" s="142"/>
      <c r="AR44" s="142"/>
    </row>
    <row r="45" spans="1:44">
      <c r="A45" s="119"/>
      <c r="B45" s="130" t="s">
        <v>187</v>
      </c>
      <c r="C45" s="129"/>
      <c r="D45" s="130" t="s">
        <v>88</v>
      </c>
      <c r="E45" s="131"/>
      <c r="F45" s="130" t="s">
        <v>93</v>
      </c>
      <c r="G45" s="132" t="s">
        <v>125</v>
      </c>
      <c r="H45" s="128" t="s">
        <v>188</v>
      </c>
      <c r="I45" s="128"/>
      <c r="J45" s="128"/>
      <c r="K45" s="128"/>
      <c r="L45" s="128"/>
      <c r="M45" s="148"/>
      <c r="N45" s="117"/>
      <c r="O45" s="140" t="s">
        <v>213</v>
      </c>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row>
    <row r="46" spans="1:44">
      <c r="A46" s="119"/>
      <c r="B46" s="128" t="s">
        <v>190</v>
      </c>
      <c r="C46" s="133"/>
      <c r="D46" s="130" t="s">
        <v>89</v>
      </c>
      <c r="E46" s="134"/>
      <c r="F46" s="130" t="s">
        <v>191</v>
      </c>
      <c r="G46" s="153" t="s">
        <v>192</v>
      </c>
      <c r="H46" s="153"/>
      <c r="I46" s="153"/>
      <c r="J46" s="153"/>
      <c r="K46" s="153"/>
      <c r="L46" s="153"/>
      <c r="M46" s="156"/>
      <c r="N46" s="117"/>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row>
    <row r="47" spans="1:44">
      <c r="A47" s="135"/>
      <c r="B47" s="136"/>
      <c r="C47" s="137"/>
      <c r="D47" s="136" t="s">
        <v>193</v>
      </c>
      <c r="E47" s="138"/>
      <c r="F47" s="136" t="s">
        <v>94</v>
      </c>
      <c r="G47" s="136" t="s">
        <v>194</v>
      </c>
      <c r="H47" s="136"/>
      <c r="I47" s="136"/>
      <c r="J47" s="136"/>
      <c r="K47" s="136"/>
      <c r="L47" s="136"/>
      <c r="M47" s="151"/>
      <c r="N47" s="117"/>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row>
    <row r="48" spans="1:1">
      <c r="A48" s="119"/>
    </row>
  </sheetData>
  <mergeCells count="6">
    <mergeCell ref="H45:L45"/>
    <mergeCell ref="G47:M47"/>
    <mergeCell ref="A45:A47"/>
    <mergeCell ref="N7:N47"/>
    <mergeCell ref="A1:M5"/>
    <mergeCell ref="O45:AR47"/>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6"/>
  <sheetViews>
    <sheetView showGridLines="0" workbookViewId="0">
      <pane xSplit="1" ySplit="6" topLeftCell="B7" activePane="bottomRight" state="frozen"/>
      <selection/>
      <selection pane="topRight"/>
      <selection pane="bottomLeft"/>
      <selection pane="bottomRight" activeCell="E52" sqref="A6:E52"/>
    </sheetView>
  </sheetViews>
  <sheetFormatPr defaultColWidth="9" defaultRowHeight="16.5"/>
  <cols>
    <col min="1" max="1" width="9" style="118"/>
    <col min="2" max="2" width="24" style="119" customWidth="1"/>
    <col min="3" max="3" width="11" style="119" customWidth="1"/>
    <col min="4" max="4" width="9.5" style="119" customWidth="1"/>
    <col min="5" max="5" width="10.25" style="119" customWidth="1"/>
    <col min="6" max="6" width="9.5" style="119" customWidth="1"/>
    <col min="7" max="12" width="8.63333333333333" style="119" customWidth="1"/>
    <col min="13" max="13" width="9.125" style="119" customWidth="1"/>
    <col min="14" max="14" width="9" style="119"/>
    <col min="15" max="17" width="13.625" style="119" customWidth="1"/>
    <col min="18" max="18" width="13.625" style="159" customWidth="1"/>
    <col min="19" max="22" width="13.625" style="119" customWidth="1"/>
  </cols>
  <sheetData>
    <row r="1" customHeight="1" spans="1:22">
      <c r="A1" s="120" t="s">
        <v>214</v>
      </c>
      <c r="B1" s="121"/>
      <c r="C1" s="121"/>
      <c r="D1" s="121"/>
      <c r="E1" s="121"/>
      <c r="F1" s="121"/>
      <c r="G1" s="121"/>
      <c r="H1" s="121"/>
      <c r="I1" s="121"/>
      <c r="J1" s="121"/>
      <c r="K1" s="121"/>
      <c r="L1" s="121"/>
      <c r="M1" s="121"/>
      <c r="N1" s="139" t="s">
        <v>1</v>
      </c>
      <c r="O1" s="140" t="s">
        <v>5</v>
      </c>
      <c r="P1" s="140" t="s">
        <v>5</v>
      </c>
      <c r="Q1" s="140" t="s">
        <v>5</v>
      </c>
      <c r="R1" s="140" t="s">
        <v>5</v>
      </c>
      <c r="S1" s="140" t="s">
        <v>5</v>
      </c>
      <c r="T1" s="140" t="s">
        <v>5</v>
      </c>
      <c r="U1" s="140" t="s">
        <v>5</v>
      </c>
      <c r="V1" s="140" t="s">
        <v>5</v>
      </c>
    </row>
    <row r="2" customHeight="1" spans="1:22">
      <c r="A2" s="121"/>
      <c r="B2" s="121"/>
      <c r="C2" s="121"/>
      <c r="D2" s="121"/>
      <c r="E2" s="121"/>
      <c r="F2" s="121"/>
      <c r="G2" s="121"/>
      <c r="H2" s="121"/>
      <c r="I2" s="121"/>
      <c r="J2" s="121"/>
      <c r="K2" s="121"/>
      <c r="L2" s="121"/>
      <c r="M2" s="121"/>
      <c r="N2" s="139" t="s">
        <v>6</v>
      </c>
      <c r="O2" s="141">
        <v>45917</v>
      </c>
      <c r="P2" s="141">
        <v>45930</v>
      </c>
      <c r="Q2" s="141">
        <v>45951</v>
      </c>
      <c r="R2" s="141">
        <v>45965</v>
      </c>
      <c r="S2" s="141">
        <v>45986</v>
      </c>
      <c r="T2" s="141">
        <v>46000</v>
      </c>
      <c r="U2" s="141">
        <v>46064</v>
      </c>
      <c r="V2" s="141">
        <v>46071</v>
      </c>
    </row>
    <row r="3" ht="15" customHeight="1" spans="1:22">
      <c r="A3" s="121"/>
      <c r="B3" s="121"/>
      <c r="C3" s="121"/>
      <c r="D3" s="121"/>
      <c r="E3" s="121"/>
      <c r="F3" s="121"/>
      <c r="G3" s="121"/>
      <c r="H3" s="121"/>
      <c r="I3" s="121"/>
      <c r="J3" s="121"/>
      <c r="K3" s="121"/>
      <c r="L3" s="121"/>
      <c r="M3" s="121"/>
      <c r="N3" s="139" t="s">
        <v>7</v>
      </c>
      <c r="O3" s="139">
        <v>1</v>
      </c>
      <c r="P3" s="139">
        <v>2</v>
      </c>
      <c r="Q3" s="140">
        <v>3</v>
      </c>
      <c r="R3" s="139">
        <v>4</v>
      </c>
      <c r="S3" s="139">
        <v>5</v>
      </c>
      <c r="T3" s="139">
        <v>6</v>
      </c>
      <c r="U3" s="139">
        <v>7</v>
      </c>
      <c r="V3" s="139">
        <v>8</v>
      </c>
    </row>
    <row r="4" s="66" customFormat="1" ht="14.25" spans="1:22">
      <c r="A4" s="160"/>
      <c r="B4" s="160"/>
      <c r="C4" s="160"/>
      <c r="D4" s="160"/>
      <c r="E4" s="160"/>
      <c r="F4" s="160"/>
      <c r="G4" s="160"/>
      <c r="H4" s="160"/>
      <c r="I4" s="160"/>
      <c r="J4" s="160"/>
      <c r="K4" s="160"/>
      <c r="L4" s="160"/>
      <c r="M4" s="160"/>
      <c r="N4" s="140" t="s">
        <v>11</v>
      </c>
      <c r="O4" s="154" t="s">
        <v>38</v>
      </c>
      <c r="P4" s="154" t="s">
        <v>41</v>
      </c>
      <c r="Q4" s="154" t="s">
        <v>43</v>
      </c>
      <c r="R4" s="154" t="s">
        <v>46</v>
      </c>
      <c r="S4" s="154" t="s">
        <v>48</v>
      </c>
      <c r="T4" s="142" t="s">
        <v>49</v>
      </c>
      <c r="U4" s="142" t="s">
        <v>50</v>
      </c>
      <c r="V4" s="142" t="s">
        <v>51</v>
      </c>
    </row>
    <row r="5" s="66" customFormat="1" ht="57" spans="1:22">
      <c r="A5" s="160"/>
      <c r="B5" s="160"/>
      <c r="C5" s="160"/>
      <c r="D5" s="160"/>
      <c r="E5" s="160"/>
      <c r="F5" s="160"/>
      <c r="G5" s="160"/>
      <c r="H5" s="160"/>
      <c r="I5" s="160"/>
      <c r="J5" s="160"/>
      <c r="K5" s="160"/>
      <c r="L5" s="160"/>
      <c r="M5" s="160"/>
      <c r="N5" s="140" t="s">
        <v>52</v>
      </c>
      <c r="O5" s="154" t="s">
        <v>70</v>
      </c>
      <c r="P5" s="154" t="s">
        <v>71</v>
      </c>
      <c r="Q5" s="170" t="s">
        <v>73</v>
      </c>
      <c r="R5" s="154" t="s">
        <v>76</v>
      </c>
      <c r="S5" s="154" t="s">
        <v>78</v>
      </c>
      <c r="T5" s="154" t="s">
        <v>79</v>
      </c>
      <c r="U5" s="154" t="s">
        <v>80</v>
      </c>
      <c r="V5" s="154" t="s">
        <v>81</v>
      </c>
    </row>
    <row r="6" spans="1:22">
      <c r="A6" s="122" t="s">
        <v>82</v>
      </c>
      <c r="B6" s="122" t="s">
        <v>83</v>
      </c>
      <c r="C6" s="122" t="s">
        <v>84</v>
      </c>
      <c r="D6" s="122" t="s">
        <v>85</v>
      </c>
      <c r="E6" s="122" t="s">
        <v>86</v>
      </c>
      <c r="F6" s="122" t="s">
        <v>87</v>
      </c>
      <c r="G6" s="122" t="s">
        <v>88</v>
      </c>
      <c r="H6" s="122" t="s">
        <v>89</v>
      </c>
      <c r="I6" s="122" t="s">
        <v>90</v>
      </c>
      <c r="J6" s="122" t="s">
        <v>91</v>
      </c>
      <c r="K6" s="122" t="s">
        <v>92</v>
      </c>
      <c r="L6" s="122" t="s">
        <v>93</v>
      </c>
      <c r="M6" s="122" t="s">
        <v>94</v>
      </c>
      <c r="N6" s="139" t="s">
        <v>95</v>
      </c>
      <c r="O6" s="142" t="s">
        <v>111</v>
      </c>
      <c r="P6" s="142" t="s">
        <v>101</v>
      </c>
      <c r="Q6" s="142" t="s">
        <v>113</v>
      </c>
      <c r="R6" s="142" t="s">
        <v>113</v>
      </c>
      <c r="S6" s="142" t="s">
        <v>103</v>
      </c>
      <c r="T6" s="142" t="s">
        <v>115</v>
      </c>
      <c r="U6" s="142" t="s">
        <v>115</v>
      </c>
      <c r="V6" s="142" t="s">
        <v>115</v>
      </c>
    </row>
    <row r="7" spans="1:22">
      <c r="A7" s="117">
        <v>1</v>
      </c>
      <c r="B7" s="117" t="s">
        <v>116</v>
      </c>
      <c r="C7" s="45">
        <v>33266</v>
      </c>
      <c r="D7" s="45" t="s">
        <v>117</v>
      </c>
      <c r="E7" s="117" t="s">
        <v>118</v>
      </c>
      <c r="F7" s="161">
        <v>4</v>
      </c>
      <c r="G7" s="161">
        <v>4</v>
      </c>
      <c r="H7" s="161">
        <v>0</v>
      </c>
      <c r="I7" s="161">
        <v>360</v>
      </c>
      <c r="J7" s="161">
        <v>0</v>
      </c>
      <c r="K7" s="161">
        <v>0</v>
      </c>
      <c r="L7" s="161">
        <v>0</v>
      </c>
      <c r="M7" s="161">
        <v>0</v>
      </c>
      <c r="N7" s="117"/>
      <c r="O7" s="143" t="s">
        <v>119</v>
      </c>
      <c r="P7" s="143" t="s">
        <v>119</v>
      </c>
      <c r="Q7" s="143" t="s">
        <v>119</v>
      </c>
      <c r="R7" s="142">
        <v>90</v>
      </c>
      <c r="S7" s="142">
        <v>90</v>
      </c>
      <c r="T7" s="143" t="s">
        <v>119</v>
      </c>
      <c r="U7" s="142">
        <v>90</v>
      </c>
      <c r="V7" s="142">
        <v>90</v>
      </c>
    </row>
    <row r="8" spans="1:22">
      <c r="A8" s="162">
        <v>2</v>
      </c>
      <c r="B8" s="162" t="s">
        <v>120</v>
      </c>
      <c r="C8" s="163">
        <v>34227</v>
      </c>
      <c r="D8" s="163" t="s">
        <v>121</v>
      </c>
      <c r="E8" s="162" t="s">
        <v>118</v>
      </c>
      <c r="F8" s="164">
        <v>0</v>
      </c>
      <c r="G8" s="164">
        <v>0</v>
      </c>
      <c r="H8" s="164">
        <v>0</v>
      </c>
      <c r="I8" s="164">
        <v>0</v>
      </c>
      <c r="J8" s="164">
        <v>0</v>
      </c>
      <c r="K8" s="164">
        <v>0</v>
      </c>
      <c r="L8" s="164">
        <v>0</v>
      </c>
      <c r="M8" s="164">
        <v>0</v>
      </c>
      <c r="N8" s="117"/>
      <c r="O8" s="143"/>
      <c r="P8" s="143"/>
      <c r="Q8" s="142"/>
      <c r="R8" s="144"/>
      <c r="S8" s="142"/>
      <c r="T8" s="171"/>
      <c r="U8" s="142"/>
      <c r="V8" s="142"/>
    </row>
    <row r="9" s="157" customFormat="1" spans="1:22">
      <c r="A9" s="117">
        <v>3</v>
      </c>
      <c r="B9" s="117" t="s">
        <v>122</v>
      </c>
      <c r="C9" s="45">
        <v>34481</v>
      </c>
      <c r="D9" s="45" t="s">
        <v>121</v>
      </c>
      <c r="E9" s="117" t="s">
        <v>118</v>
      </c>
      <c r="F9" s="161">
        <v>3</v>
      </c>
      <c r="G9" s="161">
        <v>3</v>
      </c>
      <c r="H9" s="165">
        <v>0</v>
      </c>
      <c r="I9" s="161">
        <v>190</v>
      </c>
      <c r="J9" s="161">
        <v>0</v>
      </c>
      <c r="K9" s="161">
        <v>0</v>
      </c>
      <c r="L9" s="161">
        <v>0</v>
      </c>
      <c r="M9" s="161">
        <v>0</v>
      </c>
      <c r="N9" s="117"/>
      <c r="O9" s="142">
        <v>71</v>
      </c>
      <c r="P9" s="142"/>
      <c r="Q9" s="142">
        <v>45</v>
      </c>
      <c r="R9" s="142">
        <v>74</v>
      </c>
      <c r="S9" s="142"/>
      <c r="T9" s="142"/>
      <c r="U9" s="142"/>
      <c r="V9" s="142"/>
    </row>
    <row r="10" spans="1:22">
      <c r="A10" s="162">
        <v>4</v>
      </c>
      <c r="B10" s="162" t="s">
        <v>123</v>
      </c>
      <c r="C10" s="163">
        <v>32547</v>
      </c>
      <c r="D10" s="163" t="s">
        <v>121</v>
      </c>
      <c r="E10" s="162" t="s">
        <v>118</v>
      </c>
      <c r="F10" s="164">
        <v>4</v>
      </c>
      <c r="G10" s="164">
        <v>4</v>
      </c>
      <c r="H10" s="164">
        <v>0</v>
      </c>
      <c r="I10" s="164">
        <v>337</v>
      </c>
      <c r="J10" s="164">
        <v>0</v>
      </c>
      <c r="K10" s="164">
        <v>0</v>
      </c>
      <c r="L10" s="164">
        <v>0</v>
      </c>
      <c r="M10" s="164">
        <v>0</v>
      </c>
      <c r="N10" s="117"/>
      <c r="O10" s="143" t="s">
        <v>119</v>
      </c>
      <c r="P10" s="142">
        <v>90</v>
      </c>
      <c r="Q10" s="143" t="s">
        <v>119</v>
      </c>
      <c r="R10" s="142">
        <v>74</v>
      </c>
      <c r="S10" s="142">
        <v>83</v>
      </c>
      <c r="T10" s="142">
        <v>90</v>
      </c>
      <c r="U10" s="144"/>
      <c r="V10" s="143" t="s">
        <v>119</v>
      </c>
    </row>
    <row r="11" spans="1:22">
      <c r="A11" s="117">
        <v>5</v>
      </c>
      <c r="B11" s="117" t="s">
        <v>124</v>
      </c>
      <c r="C11" s="45">
        <v>32637</v>
      </c>
      <c r="D11" s="45" t="s">
        <v>121</v>
      </c>
      <c r="E11" s="117" t="s">
        <v>118</v>
      </c>
      <c r="F11" s="161">
        <v>6</v>
      </c>
      <c r="G11" s="161">
        <v>3</v>
      </c>
      <c r="H11" s="161">
        <v>3</v>
      </c>
      <c r="I11" s="161">
        <v>303</v>
      </c>
      <c r="J11" s="161">
        <v>0</v>
      </c>
      <c r="K11" s="161">
        <v>0</v>
      </c>
      <c r="L11" s="161">
        <v>3</v>
      </c>
      <c r="M11" s="161">
        <v>0</v>
      </c>
      <c r="N11" s="117"/>
      <c r="O11" s="146">
        <v>19</v>
      </c>
      <c r="P11" s="142"/>
      <c r="Q11" s="142">
        <v>90</v>
      </c>
      <c r="R11" s="144">
        <v>16</v>
      </c>
      <c r="S11" s="155">
        <v>90</v>
      </c>
      <c r="T11" s="155">
        <v>76</v>
      </c>
      <c r="U11" s="172" t="s">
        <v>125</v>
      </c>
      <c r="V11" s="144">
        <v>12</v>
      </c>
    </row>
    <row r="12" spans="1:22">
      <c r="A12" s="162">
        <v>6</v>
      </c>
      <c r="B12" s="162" t="s">
        <v>126</v>
      </c>
      <c r="C12" s="163">
        <v>34443</v>
      </c>
      <c r="D12" s="163" t="s">
        <v>127</v>
      </c>
      <c r="E12" s="162" t="s">
        <v>118</v>
      </c>
      <c r="F12" s="164">
        <v>2</v>
      </c>
      <c r="G12" s="164">
        <v>0</v>
      </c>
      <c r="H12" s="164">
        <v>2</v>
      </c>
      <c r="I12" s="164">
        <v>70</v>
      </c>
      <c r="J12" s="164">
        <v>0</v>
      </c>
      <c r="K12" s="164">
        <v>0</v>
      </c>
      <c r="L12" s="164">
        <v>0</v>
      </c>
      <c r="M12" s="164">
        <v>0</v>
      </c>
      <c r="N12" s="117"/>
      <c r="O12" s="143"/>
      <c r="P12" s="143"/>
      <c r="Q12" s="143" t="s">
        <v>119</v>
      </c>
      <c r="R12" s="144">
        <v>45</v>
      </c>
      <c r="S12" s="144">
        <v>25</v>
      </c>
      <c r="T12" s="143"/>
      <c r="U12" s="143"/>
      <c r="V12" s="143"/>
    </row>
    <row r="13" spans="1:22">
      <c r="A13" s="117">
        <v>7</v>
      </c>
      <c r="B13" s="117" t="s">
        <v>128</v>
      </c>
      <c r="C13" s="45">
        <v>33561</v>
      </c>
      <c r="D13" s="45" t="s">
        <v>129</v>
      </c>
      <c r="E13" s="117" t="s">
        <v>118</v>
      </c>
      <c r="F13" s="161">
        <v>0</v>
      </c>
      <c r="G13" s="161">
        <v>0</v>
      </c>
      <c r="H13" s="161">
        <v>0</v>
      </c>
      <c r="I13" s="161">
        <v>0</v>
      </c>
      <c r="J13" s="161">
        <v>0</v>
      </c>
      <c r="K13" s="161">
        <v>0</v>
      </c>
      <c r="L13" s="161">
        <v>0</v>
      </c>
      <c r="M13" s="161">
        <v>0</v>
      </c>
      <c r="N13" s="117"/>
      <c r="O13" s="144"/>
      <c r="P13" s="142"/>
      <c r="Q13" s="142"/>
      <c r="R13" s="142"/>
      <c r="S13" s="142"/>
      <c r="T13" s="142"/>
      <c r="U13" s="142"/>
      <c r="V13" s="142"/>
    </row>
    <row r="14" spans="1:22">
      <c r="A14" s="162">
        <v>8</v>
      </c>
      <c r="B14" s="162" t="s">
        <v>131</v>
      </c>
      <c r="C14" s="163">
        <v>37969</v>
      </c>
      <c r="D14" s="163" t="s">
        <v>129</v>
      </c>
      <c r="E14" s="162" t="s">
        <v>132</v>
      </c>
      <c r="F14" s="164">
        <v>2</v>
      </c>
      <c r="G14" s="164">
        <v>2</v>
      </c>
      <c r="H14" s="164">
        <v>0</v>
      </c>
      <c r="I14" s="164">
        <v>172</v>
      </c>
      <c r="J14" s="164">
        <v>0</v>
      </c>
      <c r="K14" s="164">
        <v>0</v>
      </c>
      <c r="L14" s="164">
        <v>0</v>
      </c>
      <c r="M14" s="164">
        <v>0</v>
      </c>
      <c r="N14" s="117"/>
      <c r="O14" s="144"/>
      <c r="P14" s="142"/>
      <c r="Q14" s="142"/>
      <c r="R14" s="142"/>
      <c r="S14" s="142"/>
      <c r="T14" s="142"/>
      <c r="U14" s="142">
        <v>90</v>
      </c>
      <c r="V14" s="142">
        <v>82</v>
      </c>
    </row>
    <row r="15" spans="1:22">
      <c r="A15" s="117">
        <v>9</v>
      </c>
      <c r="B15" s="117" t="s">
        <v>133</v>
      </c>
      <c r="C15" s="45">
        <v>34422</v>
      </c>
      <c r="D15" s="45" t="s">
        <v>129</v>
      </c>
      <c r="E15" s="117" t="s">
        <v>134</v>
      </c>
      <c r="F15" s="165">
        <v>2</v>
      </c>
      <c r="G15" s="165">
        <v>2</v>
      </c>
      <c r="H15" s="165">
        <v>0</v>
      </c>
      <c r="I15" s="161">
        <v>180</v>
      </c>
      <c r="J15" s="161">
        <v>0</v>
      </c>
      <c r="K15" s="161">
        <v>0</v>
      </c>
      <c r="L15" s="161">
        <v>0</v>
      </c>
      <c r="M15" s="161">
        <v>1</v>
      </c>
      <c r="N15" s="117"/>
      <c r="O15" s="142">
        <v>90</v>
      </c>
      <c r="P15" s="168">
        <v>90</v>
      </c>
      <c r="Q15" s="172" t="s">
        <v>125</v>
      </c>
      <c r="R15" s="172" t="s">
        <v>125</v>
      </c>
      <c r="S15" s="172" t="s">
        <v>125</v>
      </c>
      <c r="T15" s="142"/>
      <c r="U15" s="142"/>
      <c r="V15" s="142"/>
    </row>
    <row r="16" spans="1:22">
      <c r="A16" s="162">
        <v>10</v>
      </c>
      <c r="B16" s="162" t="s">
        <v>136</v>
      </c>
      <c r="C16" s="163">
        <v>35838</v>
      </c>
      <c r="D16" s="163" t="s">
        <v>127</v>
      </c>
      <c r="E16" s="162" t="s">
        <v>134</v>
      </c>
      <c r="F16" s="164">
        <v>8</v>
      </c>
      <c r="G16" s="164">
        <v>8</v>
      </c>
      <c r="H16" s="164">
        <v>0</v>
      </c>
      <c r="I16" s="164">
        <v>673</v>
      </c>
      <c r="J16" s="164">
        <v>1</v>
      </c>
      <c r="K16" s="164">
        <v>0</v>
      </c>
      <c r="L16" s="164">
        <v>0</v>
      </c>
      <c r="M16" s="164">
        <v>0</v>
      </c>
      <c r="N16" s="117"/>
      <c r="O16" s="142">
        <v>90</v>
      </c>
      <c r="P16" s="142">
        <v>90</v>
      </c>
      <c r="Q16" s="142">
        <v>90</v>
      </c>
      <c r="R16" s="142">
        <v>90</v>
      </c>
      <c r="S16" s="142">
        <v>90</v>
      </c>
      <c r="T16" s="142">
        <v>43</v>
      </c>
      <c r="U16" s="142">
        <v>90</v>
      </c>
      <c r="V16" s="142">
        <v>90</v>
      </c>
    </row>
    <row r="17" spans="1:22">
      <c r="A17" s="117">
        <v>11</v>
      </c>
      <c r="B17" s="117" t="s">
        <v>138</v>
      </c>
      <c r="C17" s="45">
        <v>32578</v>
      </c>
      <c r="D17" s="45" t="s">
        <v>129</v>
      </c>
      <c r="E17" s="117" t="s">
        <v>118</v>
      </c>
      <c r="F17" s="161">
        <v>5</v>
      </c>
      <c r="G17" s="161">
        <v>1</v>
      </c>
      <c r="H17" s="161">
        <v>4</v>
      </c>
      <c r="I17" s="161">
        <v>207</v>
      </c>
      <c r="J17" s="161">
        <v>0</v>
      </c>
      <c r="K17" s="161">
        <v>0</v>
      </c>
      <c r="L17" s="161">
        <v>1</v>
      </c>
      <c r="M17" s="161">
        <v>0</v>
      </c>
      <c r="N17" s="117"/>
      <c r="O17" s="143" t="s">
        <v>119</v>
      </c>
      <c r="P17" s="144">
        <v>25</v>
      </c>
      <c r="Q17" s="144">
        <v>14</v>
      </c>
      <c r="R17" s="144">
        <v>45</v>
      </c>
      <c r="S17" s="155">
        <v>78</v>
      </c>
      <c r="T17" s="144">
        <v>45</v>
      </c>
      <c r="U17" s="142"/>
      <c r="V17" s="142"/>
    </row>
    <row r="18" spans="1:22">
      <c r="A18" s="162">
        <v>12</v>
      </c>
      <c r="B18" s="162" t="s">
        <v>139</v>
      </c>
      <c r="C18" s="163">
        <v>35840</v>
      </c>
      <c r="D18" s="163" t="s">
        <v>117</v>
      </c>
      <c r="E18" s="162" t="s">
        <v>118</v>
      </c>
      <c r="F18" s="164">
        <v>4</v>
      </c>
      <c r="G18" s="164">
        <v>4</v>
      </c>
      <c r="H18" s="164">
        <v>0</v>
      </c>
      <c r="I18" s="164">
        <v>360</v>
      </c>
      <c r="J18" s="164">
        <v>0</v>
      </c>
      <c r="K18" s="164">
        <v>0</v>
      </c>
      <c r="L18" s="164">
        <v>0</v>
      </c>
      <c r="M18" s="164">
        <v>0</v>
      </c>
      <c r="N18" s="117"/>
      <c r="O18" s="142">
        <v>90</v>
      </c>
      <c r="P18" s="142">
        <v>90</v>
      </c>
      <c r="Q18" s="142">
        <v>90</v>
      </c>
      <c r="R18" s="143" t="s">
        <v>119</v>
      </c>
      <c r="S18" s="143" t="s">
        <v>119</v>
      </c>
      <c r="T18" s="142">
        <v>90</v>
      </c>
      <c r="U18" s="143" t="s">
        <v>119</v>
      </c>
      <c r="V18" s="143" t="s">
        <v>119</v>
      </c>
    </row>
    <row r="19" spans="1:22">
      <c r="A19" s="117">
        <v>13</v>
      </c>
      <c r="B19" s="117" t="s">
        <v>140</v>
      </c>
      <c r="C19" s="45">
        <v>35473</v>
      </c>
      <c r="D19" s="45" t="s">
        <v>121</v>
      </c>
      <c r="E19" s="117" t="s">
        <v>118</v>
      </c>
      <c r="F19" s="161">
        <v>7</v>
      </c>
      <c r="G19" s="161">
        <v>7</v>
      </c>
      <c r="H19" s="161">
        <v>0</v>
      </c>
      <c r="I19" s="161">
        <v>573</v>
      </c>
      <c r="J19" s="161">
        <v>0</v>
      </c>
      <c r="K19" s="161">
        <v>1</v>
      </c>
      <c r="L19" s="161">
        <v>0</v>
      </c>
      <c r="M19" s="161">
        <v>0</v>
      </c>
      <c r="N19" s="117"/>
      <c r="O19" s="142">
        <v>90</v>
      </c>
      <c r="P19" s="142">
        <v>90</v>
      </c>
      <c r="Q19" s="142">
        <v>90</v>
      </c>
      <c r="R19" s="142">
        <v>90</v>
      </c>
      <c r="S19" s="142">
        <v>90</v>
      </c>
      <c r="T19" s="142">
        <v>45</v>
      </c>
      <c r="U19" s="143"/>
      <c r="V19" s="142">
        <v>78</v>
      </c>
    </row>
    <row r="20" spans="1:22">
      <c r="A20" s="162">
        <v>14</v>
      </c>
      <c r="B20" s="162" t="s">
        <v>141</v>
      </c>
      <c r="C20" s="163">
        <v>33815</v>
      </c>
      <c r="D20" s="163" t="s">
        <v>129</v>
      </c>
      <c r="E20" s="162" t="s">
        <v>118</v>
      </c>
      <c r="F20" s="164">
        <v>4</v>
      </c>
      <c r="G20" s="164">
        <v>4</v>
      </c>
      <c r="H20" s="164">
        <v>0</v>
      </c>
      <c r="I20" s="164">
        <v>240</v>
      </c>
      <c r="J20" s="164">
        <v>0</v>
      </c>
      <c r="K20" s="164">
        <v>0</v>
      </c>
      <c r="L20" s="164">
        <v>0</v>
      </c>
      <c r="M20" s="164">
        <v>0</v>
      </c>
      <c r="N20" s="117"/>
      <c r="O20" s="142">
        <v>60</v>
      </c>
      <c r="P20" s="143" t="s">
        <v>119</v>
      </c>
      <c r="Q20" s="142">
        <v>45</v>
      </c>
      <c r="R20" s="142">
        <v>90</v>
      </c>
      <c r="S20" s="142"/>
      <c r="T20" s="142">
        <v>45</v>
      </c>
      <c r="U20" s="171"/>
      <c r="V20" s="171"/>
    </row>
    <row r="21" spans="1:22">
      <c r="A21" s="117">
        <v>15</v>
      </c>
      <c r="B21" s="117" t="s">
        <v>142</v>
      </c>
      <c r="C21" s="45">
        <v>34797</v>
      </c>
      <c r="D21" s="45" t="s">
        <v>121</v>
      </c>
      <c r="E21" s="117" t="s">
        <v>118</v>
      </c>
      <c r="F21" s="161">
        <v>2</v>
      </c>
      <c r="G21" s="161">
        <v>1</v>
      </c>
      <c r="H21" s="161">
        <v>1</v>
      </c>
      <c r="I21" s="161">
        <v>76</v>
      </c>
      <c r="J21" s="161">
        <v>0</v>
      </c>
      <c r="K21" s="161">
        <v>0</v>
      </c>
      <c r="L21" s="161">
        <v>0</v>
      </c>
      <c r="M21" s="161">
        <v>0</v>
      </c>
      <c r="N21" s="117"/>
      <c r="O21" s="142">
        <v>60</v>
      </c>
      <c r="P21" s="143" t="s">
        <v>119</v>
      </c>
      <c r="Q21" s="143" t="s">
        <v>119</v>
      </c>
      <c r="R21" s="144">
        <v>16</v>
      </c>
      <c r="S21" s="143" t="s">
        <v>119</v>
      </c>
      <c r="T21" s="143" t="s">
        <v>119</v>
      </c>
      <c r="U21" s="143" t="s">
        <v>119</v>
      </c>
      <c r="V21" s="143"/>
    </row>
    <row r="22" spans="1:22">
      <c r="A22" s="162">
        <v>16</v>
      </c>
      <c r="B22" s="162" t="s">
        <v>143</v>
      </c>
      <c r="C22" s="163">
        <v>35431</v>
      </c>
      <c r="D22" s="163" t="s">
        <v>129</v>
      </c>
      <c r="E22" s="162" t="s">
        <v>144</v>
      </c>
      <c r="F22" s="164">
        <v>2</v>
      </c>
      <c r="G22" s="164">
        <v>2</v>
      </c>
      <c r="H22" s="164">
        <v>0</v>
      </c>
      <c r="I22" s="164">
        <v>177</v>
      </c>
      <c r="J22" s="164">
        <v>0</v>
      </c>
      <c r="K22" s="164">
        <v>0</v>
      </c>
      <c r="L22" s="164">
        <v>0</v>
      </c>
      <c r="M22" s="164">
        <v>0</v>
      </c>
      <c r="N22" s="117"/>
      <c r="O22" s="144"/>
      <c r="P22" s="143"/>
      <c r="Q22" s="142"/>
      <c r="R22" s="142"/>
      <c r="S22" s="142"/>
      <c r="T22" s="142"/>
      <c r="U22" s="142">
        <v>90</v>
      </c>
      <c r="V22" s="142">
        <v>87</v>
      </c>
    </row>
    <row r="23" spans="1:22">
      <c r="A23" s="117">
        <v>18</v>
      </c>
      <c r="B23" s="117" t="s">
        <v>147</v>
      </c>
      <c r="C23" s="45">
        <v>37879</v>
      </c>
      <c r="D23" s="45" t="s">
        <v>129</v>
      </c>
      <c r="E23" s="117" t="s">
        <v>118</v>
      </c>
      <c r="F23" s="161">
        <v>0</v>
      </c>
      <c r="G23" s="161">
        <v>0</v>
      </c>
      <c r="H23" s="161">
        <v>0</v>
      </c>
      <c r="I23" s="161">
        <v>0</v>
      </c>
      <c r="J23" s="161">
        <v>0</v>
      </c>
      <c r="K23" s="161">
        <v>0</v>
      </c>
      <c r="L23" s="161">
        <v>0</v>
      </c>
      <c r="M23" s="161">
        <v>0</v>
      </c>
      <c r="N23" s="117"/>
      <c r="O23" s="142"/>
      <c r="P23" s="142"/>
      <c r="Q23" s="144"/>
      <c r="R23" s="143"/>
      <c r="S23" s="144"/>
      <c r="T23" s="144"/>
      <c r="U23" s="143" t="s">
        <v>119</v>
      </c>
      <c r="V23" s="143"/>
    </row>
    <row r="24" spans="1:22">
      <c r="A24" s="162">
        <v>20</v>
      </c>
      <c r="B24" s="162" t="s">
        <v>149</v>
      </c>
      <c r="C24" s="163">
        <v>34404</v>
      </c>
      <c r="D24" s="163" t="s">
        <v>127</v>
      </c>
      <c r="E24" s="162" t="s">
        <v>118</v>
      </c>
      <c r="F24" s="164">
        <v>3</v>
      </c>
      <c r="G24" s="164">
        <v>1</v>
      </c>
      <c r="H24" s="164">
        <v>2</v>
      </c>
      <c r="I24" s="164">
        <v>109</v>
      </c>
      <c r="J24" s="164">
        <v>0</v>
      </c>
      <c r="K24" s="164">
        <v>0</v>
      </c>
      <c r="L24" s="164">
        <v>1</v>
      </c>
      <c r="M24" s="164">
        <v>0</v>
      </c>
      <c r="N24" s="117"/>
      <c r="O24" s="143" t="s">
        <v>119</v>
      </c>
      <c r="P24" s="144">
        <v>17</v>
      </c>
      <c r="Q24" s="143" t="s">
        <v>119</v>
      </c>
      <c r="R24" s="142">
        <v>45</v>
      </c>
      <c r="S24" s="143" t="s">
        <v>119</v>
      </c>
      <c r="T24" s="146">
        <v>47</v>
      </c>
      <c r="U24" s="142"/>
      <c r="V24" s="142"/>
    </row>
    <row r="25" spans="1:22">
      <c r="A25" s="117">
        <v>21</v>
      </c>
      <c r="B25" s="117" t="s">
        <v>215</v>
      </c>
      <c r="C25" s="45">
        <v>35665</v>
      </c>
      <c r="D25" s="45" t="s">
        <v>127</v>
      </c>
      <c r="E25" s="117" t="s">
        <v>151</v>
      </c>
      <c r="F25" s="161">
        <v>7</v>
      </c>
      <c r="G25" s="161">
        <v>6</v>
      </c>
      <c r="H25" s="161">
        <v>1</v>
      </c>
      <c r="I25" s="161">
        <v>464</v>
      </c>
      <c r="J25" s="161">
        <v>0</v>
      </c>
      <c r="K25" s="161">
        <v>0</v>
      </c>
      <c r="L25" s="161">
        <v>0</v>
      </c>
      <c r="M25" s="161">
        <v>0</v>
      </c>
      <c r="N25" s="117"/>
      <c r="O25" s="142">
        <v>81</v>
      </c>
      <c r="P25" s="142">
        <v>73</v>
      </c>
      <c r="Q25" s="142">
        <v>60</v>
      </c>
      <c r="R25" s="142">
        <v>86</v>
      </c>
      <c r="S25" s="144">
        <v>25</v>
      </c>
      <c r="T25" s="142">
        <v>64</v>
      </c>
      <c r="U25" s="142">
        <v>75</v>
      </c>
      <c r="V25" s="143" t="s">
        <v>119</v>
      </c>
    </row>
    <row r="26" spans="1:22">
      <c r="A26" s="162">
        <v>22</v>
      </c>
      <c r="B26" s="162" t="s">
        <v>216</v>
      </c>
      <c r="C26" s="163">
        <v>35146</v>
      </c>
      <c r="D26" s="163" t="s">
        <v>127</v>
      </c>
      <c r="E26" s="162" t="s">
        <v>134</v>
      </c>
      <c r="F26" s="164">
        <v>6</v>
      </c>
      <c r="G26" s="164">
        <v>6</v>
      </c>
      <c r="H26" s="164">
        <v>0</v>
      </c>
      <c r="I26" s="164">
        <v>523</v>
      </c>
      <c r="J26" s="164">
        <v>0</v>
      </c>
      <c r="K26" s="164">
        <v>1</v>
      </c>
      <c r="L26" s="164">
        <v>1</v>
      </c>
      <c r="M26" s="164">
        <v>0</v>
      </c>
      <c r="N26" s="117"/>
      <c r="O26" s="142">
        <v>90</v>
      </c>
      <c r="P26" s="142">
        <v>73</v>
      </c>
      <c r="Q26" s="155">
        <v>90</v>
      </c>
      <c r="R26" s="142">
        <v>90</v>
      </c>
      <c r="S26" s="142">
        <v>90</v>
      </c>
      <c r="T26" s="142">
        <v>90</v>
      </c>
      <c r="U26" s="143"/>
      <c r="V26" s="143"/>
    </row>
    <row r="27" spans="1:22">
      <c r="A27" s="117">
        <v>23</v>
      </c>
      <c r="B27" s="117" t="s">
        <v>153</v>
      </c>
      <c r="C27" s="45">
        <v>34162</v>
      </c>
      <c r="D27" s="45" t="s">
        <v>121</v>
      </c>
      <c r="E27" s="117" t="s">
        <v>118</v>
      </c>
      <c r="F27" s="161">
        <v>5</v>
      </c>
      <c r="G27" s="161">
        <v>3</v>
      </c>
      <c r="H27" s="161">
        <v>2</v>
      </c>
      <c r="I27" s="161">
        <v>222</v>
      </c>
      <c r="J27" s="161">
        <v>0</v>
      </c>
      <c r="K27" s="161">
        <v>0</v>
      </c>
      <c r="L27" s="161">
        <v>1</v>
      </c>
      <c r="M27" s="161">
        <v>0</v>
      </c>
      <c r="N27" s="117"/>
      <c r="O27" s="142">
        <v>60</v>
      </c>
      <c r="P27" s="142">
        <v>65</v>
      </c>
      <c r="Q27" s="142">
        <v>76</v>
      </c>
      <c r="R27" s="143" t="s">
        <v>119</v>
      </c>
      <c r="S27" s="144">
        <v>7</v>
      </c>
      <c r="T27" s="146">
        <v>14</v>
      </c>
      <c r="U27" s="173"/>
      <c r="V27" s="143" t="s">
        <v>119</v>
      </c>
    </row>
    <row r="28" spans="1:22">
      <c r="A28" s="162">
        <v>25</v>
      </c>
      <c r="B28" s="162" t="s">
        <v>154</v>
      </c>
      <c r="C28" s="166">
        <v>34090</v>
      </c>
      <c r="D28" s="162" t="s">
        <v>117</v>
      </c>
      <c r="E28" s="162" t="s">
        <v>118</v>
      </c>
      <c r="F28" s="164">
        <v>0</v>
      </c>
      <c r="G28" s="164">
        <v>0</v>
      </c>
      <c r="H28" s="164">
        <v>0</v>
      </c>
      <c r="I28" s="164">
        <v>0</v>
      </c>
      <c r="J28" s="164">
        <v>0</v>
      </c>
      <c r="K28" s="164">
        <v>0</v>
      </c>
      <c r="L28" s="164">
        <v>0</v>
      </c>
      <c r="M28" s="164">
        <v>0</v>
      </c>
      <c r="N28" s="117"/>
      <c r="O28" s="144"/>
      <c r="P28" s="143" t="s">
        <v>119</v>
      </c>
      <c r="Q28" s="144"/>
      <c r="R28" s="144"/>
      <c r="S28" s="143" t="s">
        <v>119</v>
      </c>
      <c r="T28" s="143" t="s">
        <v>119</v>
      </c>
      <c r="U28" s="142"/>
      <c r="V28" s="142"/>
    </row>
    <row r="29" spans="1:22">
      <c r="A29" s="117">
        <v>26</v>
      </c>
      <c r="B29" s="117" t="s">
        <v>155</v>
      </c>
      <c r="C29" s="45">
        <v>36188</v>
      </c>
      <c r="D29" s="45" t="s">
        <v>129</v>
      </c>
      <c r="E29" s="117" t="s">
        <v>118</v>
      </c>
      <c r="F29" s="161">
        <v>1</v>
      </c>
      <c r="G29" s="161">
        <v>0</v>
      </c>
      <c r="H29" s="161">
        <v>1</v>
      </c>
      <c r="I29" s="161">
        <v>30</v>
      </c>
      <c r="J29" s="161">
        <v>0</v>
      </c>
      <c r="K29" s="161">
        <v>0</v>
      </c>
      <c r="L29" s="161">
        <v>0</v>
      </c>
      <c r="M29" s="161">
        <v>0</v>
      </c>
      <c r="N29" s="117"/>
      <c r="O29" s="143"/>
      <c r="P29" s="143" t="s">
        <v>119</v>
      </c>
      <c r="Q29" s="144">
        <v>30</v>
      </c>
      <c r="R29" s="143"/>
      <c r="S29" s="143"/>
      <c r="T29" s="143"/>
      <c r="U29" s="142"/>
      <c r="V29" s="142"/>
    </row>
    <row r="30" spans="1:22">
      <c r="A30" s="162">
        <v>27</v>
      </c>
      <c r="B30" s="162" t="s">
        <v>156</v>
      </c>
      <c r="C30" s="163">
        <v>34195</v>
      </c>
      <c r="D30" s="163" t="s">
        <v>129</v>
      </c>
      <c r="E30" s="162" t="s">
        <v>118</v>
      </c>
      <c r="F30" s="164">
        <v>4</v>
      </c>
      <c r="G30" s="164">
        <v>1</v>
      </c>
      <c r="H30" s="164">
        <v>3</v>
      </c>
      <c r="I30" s="164">
        <v>103</v>
      </c>
      <c r="J30" s="164">
        <v>0</v>
      </c>
      <c r="K30" s="164">
        <v>0</v>
      </c>
      <c r="L30" s="164">
        <v>0</v>
      </c>
      <c r="M30" s="164">
        <v>0</v>
      </c>
      <c r="N30" s="117"/>
      <c r="O30" s="144"/>
      <c r="P30" s="143" t="s">
        <v>119</v>
      </c>
      <c r="Q30" s="143" t="s">
        <v>119</v>
      </c>
      <c r="R30" s="142"/>
      <c r="S30" s="144">
        <v>12</v>
      </c>
      <c r="T30" s="144">
        <v>26</v>
      </c>
      <c r="U30" s="142">
        <v>62</v>
      </c>
      <c r="V30" s="144">
        <v>3</v>
      </c>
    </row>
    <row r="31" spans="1:22">
      <c r="A31" s="117">
        <v>28</v>
      </c>
      <c r="B31" s="117" t="s">
        <v>158</v>
      </c>
      <c r="C31" s="45">
        <v>35013</v>
      </c>
      <c r="D31" s="45" t="s">
        <v>121</v>
      </c>
      <c r="E31" s="117" t="s">
        <v>118</v>
      </c>
      <c r="F31" s="161">
        <v>1</v>
      </c>
      <c r="G31" s="161">
        <v>0</v>
      </c>
      <c r="H31" s="161">
        <v>1</v>
      </c>
      <c r="I31" s="161">
        <v>8</v>
      </c>
      <c r="J31" s="161">
        <v>0</v>
      </c>
      <c r="K31" s="161">
        <v>0</v>
      </c>
      <c r="L31" s="161">
        <v>0</v>
      </c>
      <c r="M31" s="161">
        <v>0</v>
      </c>
      <c r="N31" s="117"/>
      <c r="O31" s="143"/>
      <c r="P31" s="144"/>
      <c r="Q31" s="144"/>
      <c r="R31" s="144"/>
      <c r="S31" s="144"/>
      <c r="T31" s="144"/>
      <c r="U31" s="143" t="s">
        <v>119</v>
      </c>
      <c r="V31" s="144">
        <v>8</v>
      </c>
    </row>
    <row r="32" spans="1:22">
      <c r="A32" s="162">
        <v>29</v>
      </c>
      <c r="B32" s="162" t="s">
        <v>217</v>
      </c>
      <c r="C32" s="163">
        <v>36202</v>
      </c>
      <c r="D32" s="163" t="s">
        <v>121</v>
      </c>
      <c r="E32" s="162" t="s">
        <v>144</v>
      </c>
      <c r="F32" s="164">
        <v>6</v>
      </c>
      <c r="G32" s="164">
        <v>4</v>
      </c>
      <c r="H32" s="164">
        <v>2</v>
      </c>
      <c r="I32" s="164">
        <v>352</v>
      </c>
      <c r="J32" s="164">
        <v>0</v>
      </c>
      <c r="K32" s="164">
        <v>0</v>
      </c>
      <c r="L32" s="164">
        <v>1</v>
      </c>
      <c r="M32" s="164">
        <v>0</v>
      </c>
      <c r="N32" s="117"/>
      <c r="O32" s="144">
        <v>30</v>
      </c>
      <c r="P32" s="155">
        <v>90</v>
      </c>
      <c r="Q32" s="142">
        <v>90</v>
      </c>
      <c r="R32" s="142">
        <v>45</v>
      </c>
      <c r="S32" s="144">
        <v>7</v>
      </c>
      <c r="T32" s="142">
        <v>90</v>
      </c>
      <c r="U32" s="144"/>
      <c r="V32" s="174"/>
    </row>
    <row r="33" spans="1:22">
      <c r="A33" s="117">
        <v>30</v>
      </c>
      <c r="B33" s="117" t="s">
        <v>162</v>
      </c>
      <c r="C33" s="45">
        <v>35153</v>
      </c>
      <c r="D33" s="45" t="s">
        <v>129</v>
      </c>
      <c r="E33" s="117" t="s">
        <v>134</v>
      </c>
      <c r="F33" s="161">
        <v>5</v>
      </c>
      <c r="G33" s="161">
        <v>2</v>
      </c>
      <c r="H33" s="161">
        <v>3</v>
      </c>
      <c r="I33" s="161">
        <v>206</v>
      </c>
      <c r="J33" s="161">
        <v>1</v>
      </c>
      <c r="K33" s="161">
        <v>0</v>
      </c>
      <c r="L33" s="161">
        <v>0</v>
      </c>
      <c r="M33" s="161">
        <v>0</v>
      </c>
      <c r="N33" s="117"/>
      <c r="O33" s="144">
        <v>30</v>
      </c>
      <c r="P33" s="144">
        <v>17</v>
      </c>
      <c r="Q33" s="142"/>
      <c r="R33" s="142"/>
      <c r="S33" s="143"/>
      <c r="T33" s="142">
        <v>90</v>
      </c>
      <c r="U33" s="144">
        <v>28</v>
      </c>
      <c r="V33" s="175">
        <v>41</v>
      </c>
    </row>
    <row r="34" spans="1:22">
      <c r="A34" s="162">
        <v>31</v>
      </c>
      <c r="B34" s="162" t="s">
        <v>164</v>
      </c>
      <c r="C34" s="163">
        <v>37804</v>
      </c>
      <c r="D34" s="163" t="s">
        <v>121</v>
      </c>
      <c r="E34" s="162" t="s">
        <v>118</v>
      </c>
      <c r="F34" s="164">
        <v>1</v>
      </c>
      <c r="G34" s="164">
        <v>1</v>
      </c>
      <c r="H34" s="164">
        <v>0</v>
      </c>
      <c r="I34" s="164">
        <v>62</v>
      </c>
      <c r="J34" s="164">
        <v>0</v>
      </c>
      <c r="K34" s="164">
        <v>0</v>
      </c>
      <c r="L34" s="164">
        <v>0</v>
      </c>
      <c r="M34" s="164">
        <v>0</v>
      </c>
      <c r="N34" s="117"/>
      <c r="O34" s="144"/>
      <c r="P34" s="144"/>
      <c r="Q34" s="142"/>
      <c r="R34" s="142"/>
      <c r="S34" s="143"/>
      <c r="T34" s="142"/>
      <c r="U34" s="142">
        <v>62</v>
      </c>
      <c r="V34" s="143" t="s">
        <v>119</v>
      </c>
    </row>
    <row r="35" spans="1:22">
      <c r="A35" s="46">
        <v>32</v>
      </c>
      <c r="B35" s="117" t="s">
        <v>165</v>
      </c>
      <c r="C35" s="45">
        <v>34868</v>
      </c>
      <c r="D35" s="45" t="s">
        <v>121</v>
      </c>
      <c r="E35" s="117" t="s">
        <v>118</v>
      </c>
      <c r="F35" s="161">
        <v>5</v>
      </c>
      <c r="G35" s="161">
        <v>4</v>
      </c>
      <c r="H35" s="161">
        <v>1</v>
      </c>
      <c r="I35" s="161">
        <v>375</v>
      </c>
      <c r="J35" s="161">
        <v>0</v>
      </c>
      <c r="K35" s="161">
        <v>0</v>
      </c>
      <c r="L35" s="161">
        <v>0</v>
      </c>
      <c r="M35" s="161">
        <v>0</v>
      </c>
      <c r="N35" s="117"/>
      <c r="O35" s="144">
        <v>30</v>
      </c>
      <c r="P35" s="142"/>
      <c r="Q35" s="144"/>
      <c r="R35" s="144"/>
      <c r="S35" s="142">
        <v>83</v>
      </c>
      <c r="T35" s="142">
        <v>90</v>
      </c>
      <c r="U35" s="142">
        <v>90</v>
      </c>
      <c r="V35" s="142">
        <v>82</v>
      </c>
    </row>
    <row r="36" customFormat="1" spans="1:22">
      <c r="A36" s="167">
        <v>33</v>
      </c>
      <c r="B36" s="162" t="s">
        <v>166</v>
      </c>
      <c r="C36" s="163">
        <v>37170</v>
      </c>
      <c r="D36" s="163" t="s">
        <v>129</v>
      </c>
      <c r="E36" s="162" t="s">
        <v>118</v>
      </c>
      <c r="F36" s="164">
        <v>2</v>
      </c>
      <c r="G36" s="164">
        <v>2</v>
      </c>
      <c r="H36" s="164">
        <v>0</v>
      </c>
      <c r="I36" s="164">
        <v>175</v>
      </c>
      <c r="J36" s="164">
        <v>0</v>
      </c>
      <c r="K36" s="164">
        <v>0</v>
      </c>
      <c r="L36" s="164">
        <v>0</v>
      </c>
      <c r="M36" s="164">
        <v>0</v>
      </c>
      <c r="N36" s="117"/>
      <c r="O36" s="144"/>
      <c r="P36" s="142"/>
      <c r="Q36" s="144"/>
      <c r="R36" s="144"/>
      <c r="S36" s="142"/>
      <c r="T36" s="142"/>
      <c r="U36" s="142">
        <v>85</v>
      </c>
      <c r="V36" s="142">
        <v>90</v>
      </c>
    </row>
    <row r="37" customFormat="1" spans="1:22">
      <c r="A37" s="46">
        <v>36</v>
      </c>
      <c r="B37" s="117" t="s">
        <v>167</v>
      </c>
      <c r="C37" s="45">
        <v>37007</v>
      </c>
      <c r="D37" s="45" t="s">
        <v>127</v>
      </c>
      <c r="E37" s="117" t="s">
        <v>118</v>
      </c>
      <c r="F37" s="161">
        <v>2</v>
      </c>
      <c r="G37" s="161">
        <v>0</v>
      </c>
      <c r="H37" s="161">
        <v>2</v>
      </c>
      <c r="I37" s="161">
        <v>54</v>
      </c>
      <c r="J37" s="161">
        <v>0</v>
      </c>
      <c r="K37" s="161">
        <v>0</v>
      </c>
      <c r="L37" s="161">
        <v>0</v>
      </c>
      <c r="M37" s="161">
        <v>0</v>
      </c>
      <c r="N37" s="117"/>
      <c r="O37" s="144">
        <v>9</v>
      </c>
      <c r="P37" s="143" t="s">
        <v>119</v>
      </c>
      <c r="Q37" s="143" t="s">
        <v>119</v>
      </c>
      <c r="R37" s="143" t="s">
        <v>119</v>
      </c>
      <c r="S37" s="143" t="s">
        <v>119</v>
      </c>
      <c r="T37" s="144">
        <v>45</v>
      </c>
      <c r="U37" s="143"/>
      <c r="V37" s="143"/>
    </row>
    <row r="38" customFormat="1" spans="1:22">
      <c r="A38" s="167">
        <v>38</v>
      </c>
      <c r="B38" s="162" t="s">
        <v>168</v>
      </c>
      <c r="C38" s="163">
        <v>36537</v>
      </c>
      <c r="D38" s="163" t="s">
        <v>127</v>
      </c>
      <c r="E38" s="162" t="s">
        <v>118</v>
      </c>
      <c r="F38" s="164">
        <v>2</v>
      </c>
      <c r="G38" s="164">
        <v>2</v>
      </c>
      <c r="H38" s="164">
        <v>0</v>
      </c>
      <c r="I38" s="164">
        <v>163</v>
      </c>
      <c r="J38" s="164">
        <v>0</v>
      </c>
      <c r="K38" s="164">
        <v>0</v>
      </c>
      <c r="L38" s="164">
        <v>0</v>
      </c>
      <c r="M38" s="164">
        <v>0</v>
      </c>
      <c r="N38" s="117"/>
      <c r="O38" s="144"/>
      <c r="P38" s="143"/>
      <c r="Q38" s="143"/>
      <c r="R38" s="143"/>
      <c r="S38" s="143"/>
      <c r="T38" s="144"/>
      <c r="U38" s="142">
        <v>85</v>
      </c>
      <c r="V38" s="142">
        <v>78</v>
      </c>
    </row>
    <row r="39" customFormat="1" spans="1:22">
      <c r="A39" s="46">
        <v>40</v>
      </c>
      <c r="B39" s="117" t="s">
        <v>169</v>
      </c>
      <c r="C39" s="45">
        <v>38045</v>
      </c>
      <c r="D39" s="45" t="s">
        <v>121</v>
      </c>
      <c r="E39" s="117" t="s">
        <v>118</v>
      </c>
      <c r="F39" s="161">
        <v>7</v>
      </c>
      <c r="G39" s="161">
        <v>6</v>
      </c>
      <c r="H39" s="161">
        <v>1</v>
      </c>
      <c r="I39" s="161">
        <v>585</v>
      </c>
      <c r="J39" s="161">
        <v>0</v>
      </c>
      <c r="K39" s="161">
        <v>0</v>
      </c>
      <c r="L39" s="161">
        <v>1</v>
      </c>
      <c r="M39" s="161">
        <v>0</v>
      </c>
      <c r="N39" s="117"/>
      <c r="O39" s="142">
        <v>90</v>
      </c>
      <c r="P39" s="142">
        <v>90</v>
      </c>
      <c r="Q39" s="144">
        <v>45</v>
      </c>
      <c r="R39" s="142">
        <v>90</v>
      </c>
      <c r="S39" s="142">
        <v>90</v>
      </c>
      <c r="T39" s="142"/>
      <c r="U39" s="155">
        <v>90</v>
      </c>
      <c r="V39" s="142">
        <v>90</v>
      </c>
    </row>
    <row r="40" customFormat="1" spans="1:22">
      <c r="A40" s="167">
        <v>41</v>
      </c>
      <c r="B40" s="162" t="s">
        <v>218</v>
      </c>
      <c r="C40" s="163">
        <v>39161</v>
      </c>
      <c r="D40" s="163" t="s">
        <v>121</v>
      </c>
      <c r="E40" s="162" t="s">
        <v>118</v>
      </c>
      <c r="F40" s="164">
        <v>0</v>
      </c>
      <c r="G40" s="164">
        <v>0</v>
      </c>
      <c r="H40" s="164">
        <v>0</v>
      </c>
      <c r="I40" s="164">
        <v>0</v>
      </c>
      <c r="J40" s="164">
        <v>0</v>
      </c>
      <c r="K40" s="164">
        <v>0</v>
      </c>
      <c r="L40" s="164">
        <v>0</v>
      </c>
      <c r="M40" s="164">
        <v>0</v>
      </c>
      <c r="N40" s="117"/>
      <c r="O40" s="142"/>
      <c r="P40" s="142"/>
      <c r="Q40" s="144"/>
      <c r="R40" s="144"/>
      <c r="S40" s="142"/>
      <c r="T40" s="142"/>
      <c r="U40" s="143"/>
      <c r="V40" s="143"/>
    </row>
    <row r="41" customFormat="1" spans="1:22">
      <c r="A41" s="46">
        <v>43</v>
      </c>
      <c r="B41" s="117" t="s">
        <v>171</v>
      </c>
      <c r="C41" s="45">
        <v>38077</v>
      </c>
      <c r="D41" s="45" t="s">
        <v>121</v>
      </c>
      <c r="E41" s="117" t="s">
        <v>118</v>
      </c>
      <c r="F41" s="161">
        <v>0</v>
      </c>
      <c r="G41" s="161">
        <v>0</v>
      </c>
      <c r="H41" s="161">
        <v>0</v>
      </c>
      <c r="I41" s="161">
        <v>0</v>
      </c>
      <c r="J41" s="161">
        <v>0</v>
      </c>
      <c r="K41" s="161">
        <v>0</v>
      </c>
      <c r="L41" s="161">
        <v>0</v>
      </c>
      <c r="M41" s="161">
        <v>0</v>
      </c>
      <c r="N41" s="117"/>
      <c r="O41" s="142"/>
      <c r="P41" s="142"/>
      <c r="Q41" s="144"/>
      <c r="R41" s="144"/>
      <c r="S41" s="142"/>
      <c r="T41" s="142"/>
      <c r="U41" s="143"/>
      <c r="V41" s="143"/>
    </row>
    <row r="42" customFormat="1" spans="1:22">
      <c r="A42" s="167">
        <v>45</v>
      </c>
      <c r="B42" s="162" t="s">
        <v>172</v>
      </c>
      <c r="C42" s="163">
        <v>35578</v>
      </c>
      <c r="D42" s="163" t="s">
        <v>129</v>
      </c>
      <c r="E42" s="162" t="s">
        <v>134</v>
      </c>
      <c r="F42" s="164">
        <v>2</v>
      </c>
      <c r="G42" s="164">
        <v>0</v>
      </c>
      <c r="H42" s="164">
        <v>2</v>
      </c>
      <c r="I42" s="164">
        <v>55</v>
      </c>
      <c r="J42" s="164">
        <v>0</v>
      </c>
      <c r="K42" s="164">
        <v>0</v>
      </c>
      <c r="L42" s="164">
        <v>0</v>
      </c>
      <c r="M42" s="164">
        <v>0</v>
      </c>
      <c r="N42" s="117"/>
      <c r="O42" s="143" t="s">
        <v>119</v>
      </c>
      <c r="P42" s="144">
        <v>25</v>
      </c>
      <c r="Q42" s="144">
        <v>30</v>
      </c>
      <c r="R42" s="144"/>
      <c r="S42" s="142"/>
      <c r="T42" s="142"/>
      <c r="U42" s="143"/>
      <c r="V42" s="143"/>
    </row>
    <row r="43" customFormat="1" spans="1:22">
      <c r="A43" s="46">
        <v>46</v>
      </c>
      <c r="B43" s="117" t="s">
        <v>174</v>
      </c>
      <c r="C43" s="45">
        <v>38516</v>
      </c>
      <c r="D43" s="45" t="s">
        <v>121</v>
      </c>
      <c r="E43" s="117" t="s">
        <v>118</v>
      </c>
      <c r="F43" s="161">
        <v>1</v>
      </c>
      <c r="G43" s="161">
        <v>1</v>
      </c>
      <c r="H43" s="161">
        <v>0</v>
      </c>
      <c r="I43" s="161">
        <v>90</v>
      </c>
      <c r="J43" s="161">
        <v>0</v>
      </c>
      <c r="K43" s="161">
        <v>0</v>
      </c>
      <c r="L43" s="161">
        <v>1</v>
      </c>
      <c r="M43" s="161">
        <v>0</v>
      </c>
      <c r="N43" s="117"/>
      <c r="O43" s="143"/>
      <c r="P43" s="144"/>
      <c r="Q43" s="144"/>
      <c r="R43" s="144"/>
      <c r="S43" s="142"/>
      <c r="T43" s="142"/>
      <c r="U43" s="143"/>
      <c r="V43" s="155">
        <v>90</v>
      </c>
    </row>
    <row r="44" customFormat="1" spans="1:22">
      <c r="A44" s="167">
        <v>47</v>
      </c>
      <c r="B44" s="162" t="s">
        <v>177</v>
      </c>
      <c r="C44" s="163">
        <v>38776</v>
      </c>
      <c r="D44" s="163" t="s">
        <v>127</v>
      </c>
      <c r="E44" s="162" t="s">
        <v>118</v>
      </c>
      <c r="F44" s="164">
        <v>5</v>
      </c>
      <c r="G44" s="164">
        <v>2</v>
      </c>
      <c r="H44" s="164">
        <v>3</v>
      </c>
      <c r="I44" s="164">
        <v>192</v>
      </c>
      <c r="J44" s="164">
        <v>0</v>
      </c>
      <c r="K44" s="164">
        <v>0</v>
      </c>
      <c r="L44" s="164">
        <v>0</v>
      </c>
      <c r="M44" s="164">
        <v>0</v>
      </c>
      <c r="N44" s="117"/>
      <c r="O44" s="143" t="s">
        <v>119</v>
      </c>
      <c r="P44" s="142">
        <v>65</v>
      </c>
      <c r="Q44" s="144">
        <v>45</v>
      </c>
      <c r="R44" s="144"/>
      <c r="S44" s="142">
        <v>65</v>
      </c>
      <c r="T44" s="142"/>
      <c r="U44" s="144">
        <v>5</v>
      </c>
      <c r="V44" s="144">
        <v>12</v>
      </c>
    </row>
    <row r="45" customFormat="1" spans="1:22">
      <c r="A45" s="46">
        <v>49</v>
      </c>
      <c r="B45" s="117" t="s">
        <v>179</v>
      </c>
      <c r="C45" s="45">
        <v>38686</v>
      </c>
      <c r="D45" s="45" t="s">
        <v>129</v>
      </c>
      <c r="E45" s="117" t="s">
        <v>118</v>
      </c>
      <c r="F45" s="161">
        <v>4</v>
      </c>
      <c r="G45" s="161">
        <v>2</v>
      </c>
      <c r="H45" s="161">
        <v>2</v>
      </c>
      <c r="I45" s="161">
        <v>189</v>
      </c>
      <c r="J45" s="161">
        <v>0</v>
      </c>
      <c r="K45" s="161">
        <v>0</v>
      </c>
      <c r="L45" s="161">
        <v>0</v>
      </c>
      <c r="M45" s="161">
        <v>0</v>
      </c>
      <c r="N45" s="117"/>
      <c r="O45" s="143" t="s">
        <v>119</v>
      </c>
      <c r="P45" s="143" t="s">
        <v>119</v>
      </c>
      <c r="Q45" s="142">
        <v>60</v>
      </c>
      <c r="R45" s="144"/>
      <c r="S45" s="142">
        <v>65</v>
      </c>
      <c r="T45" s="142"/>
      <c r="U45" s="144">
        <v>15</v>
      </c>
      <c r="V45" s="176">
        <v>49</v>
      </c>
    </row>
    <row r="46" customFormat="1" spans="1:22">
      <c r="A46" s="167">
        <v>50</v>
      </c>
      <c r="B46" s="162" t="s">
        <v>180</v>
      </c>
      <c r="C46" s="163">
        <v>38066</v>
      </c>
      <c r="D46" s="163" t="s">
        <v>121</v>
      </c>
      <c r="E46" s="162" t="s">
        <v>118</v>
      </c>
      <c r="F46" s="164">
        <v>0</v>
      </c>
      <c r="G46" s="164">
        <v>0</v>
      </c>
      <c r="H46" s="164">
        <v>0</v>
      </c>
      <c r="I46" s="164">
        <v>0</v>
      </c>
      <c r="J46" s="164">
        <v>0</v>
      </c>
      <c r="K46" s="164">
        <v>0</v>
      </c>
      <c r="L46" s="164">
        <v>0</v>
      </c>
      <c r="M46" s="164">
        <v>0</v>
      </c>
      <c r="N46" s="117"/>
      <c r="O46" s="142"/>
      <c r="P46" s="142"/>
      <c r="Q46" s="144"/>
      <c r="R46" s="144"/>
      <c r="S46" s="142"/>
      <c r="T46" s="142"/>
      <c r="U46" s="143"/>
      <c r="V46" s="143"/>
    </row>
    <row r="47" customFormat="1" spans="1:22">
      <c r="A47" s="46">
        <v>51</v>
      </c>
      <c r="B47" s="117" t="s">
        <v>181</v>
      </c>
      <c r="C47" s="45">
        <v>38829</v>
      </c>
      <c r="D47" s="45" t="s">
        <v>121</v>
      </c>
      <c r="E47" s="117" t="s">
        <v>118</v>
      </c>
      <c r="F47" s="161">
        <v>0</v>
      </c>
      <c r="G47" s="161">
        <v>0</v>
      </c>
      <c r="H47" s="161">
        <v>0</v>
      </c>
      <c r="I47" s="161">
        <v>0</v>
      </c>
      <c r="J47" s="161">
        <v>0</v>
      </c>
      <c r="K47" s="161">
        <v>0</v>
      </c>
      <c r="L47" s="161">
        <v>0</v>
      </c>
      <c r="M47" s="161">
        <v>0</v>
      </c>
      <c r="N47" s="117"/>
      <c r="O47" s="142"/>
      <c r="P47" s="142"/>
      <c r="Q47" s="144"/>
      <c r="R47" s="144"/>
      <c r="S47" s="142"/>
      <c r="T47" s="142"/>
      <c r="U47" s="143"/>
      <c r="V47" s="143"/>
    </row>
    <row r="48" s="158" customFormat="1" spans="1:22">
      <c r="A48" s="167">
        <v>52</v>
      </c>
      <c r="B48" s="162" t="s">
        <v>182</v>
      </c>
      <c r="C48" s="163">
        <v>37995</v>
      </c>
      <c r="D48" s="163" t="s">
        <v>127</v>
      </c>
      <c r="E48" s="162" t="s">
        <v>118</v>
      </c>
      <c r="F48" s="164">
        <v>2</v>
      </c>
      <c r="G48" s="164">
        <v>0</v>
      </c>
      <c r="H48" s="164">
        <v>2</v>
      </c>
      <c r="I48" s="164">
        <v>32</v>
      </c>
      <c r="J48" s="164">
        <v>0</v>
      </c>
      <c r="K48" s="164">
        <v>0</v>
      </c>
      <c r="L48" s="164">
        <v>0</v>
      </c>
      <c r="M48" s="164">
        <v>0</v>
      </c>
      <c r="N48" s="117"/>
      <c r="O48" s="143"/>
      <c r="P48" s="143"/>
      <c r="Q48" s="143"/>
      <c r="R48" s="144">
        <v>4</v>
      </c>
      <c r="S48" s="143" t="s">
        <v>119</v>
      </c>
      <c r="T48" s="143" t="s">
        <v>119</v>
      </c>
      <c r="U48" s="144">
        <v>28</v>
      </c>
      <c r="V48" s="143" t="s">
        <v>119</v>
      </c>
    </row>
    <row r="49" spans="1:22">
      <c r="A49" s="117">
        <v>53</v>
      </c>
      <c r="B49" s="117" t="s">
        <v>183</v>
      </c>
      <c r="C49" s="45">
        <v>39251</v>
      </c>
      <c r="D49" s="45" t="s">
        <v>117</v>
      </c>
      <c r="E49" s="117" t="s">
        <v>118</v>
      </c>
      <c r="F49" s="161">
        <v>0</v>
      </c>
      <c r="G49" s="161">
        <v>0</v>
      </c>
      <c r="H49" s="161">
        <v>0</v>
      </c>
      <c r="I49" s="161">
        <v>0</v>
      </c>
      <c r="J49" s="161">
        <v>0</v>
      </c>
      <c r="K49" s="161">
        <v>0</v>
      </c>
      <c r="L49" s="161">
        <v>0</v>
      </c>
      <c r="M49" s="161">
        <v>0</v>
      </c>
      <c r="N49" s="117"/>
      <c r="O49" s="143"/>
      <c r="P49" s="144"/>
      <c r="Q49" s="143"/>
      <c r="R49" s="143" t="s">
        <v>119</v>
      </c>
      <c r="S49" s="143" t="s">
        <v>119</v>
      </c>
      <c r="T49" s="143"/>
      <c r="U49" s="142"/>
      <c r="V49" s="142"/>
    </row>
    <row r="50" spans="1:22">
      <c r="A50" s="164">
        <v>54</v>
      </c>
      <c r="B50" s="162" t="s">
        <v>184</v>
      </c>
      <c r="C50" s="163">
        <v>39408</v>
      </c>
      <c r="D50" s="163" t="s">
        <v>121</v>
      </c>
      <c r="E50" s="162" t="s">
        <v>118</v>
      </c>
      <c r="F50" s="164">
        <v>0</v>
      </c>
      <c r="G50" s="164">
        <v>0</v>
      </c>
      <c r="H50" s="164">
        <v>0</v>
      </c>
      <c r="I50" s="164">
        <v>0</v>
      </c>
      <c r="J50" s="164">
        <v>0</v>
      </c>
      <c r="K50" s="164">
        <v>0</v>
      </c>
      <c r="L50" s="164">
        <v>0</v>
      </c>
      <c r="M50" s="164">
        <v>0</v>
      </c>
      <c r="N50" s="117"/>
      <c r="O50" s="143"/>
      <c r="P50" s="144"/>
      <c r="Q50" s="143"/>
      <c r="R50" s="143"/>
      <c r="S50" s="143"/>
      <c r="T50" s="143"/>
      <c r="U50" s="143" t="s">
        <v>119</v>
      </c>
      <c r="V50" s="142"/>
    </row>
    <row r="51" spans="1:22">
      <c r="A51" s="161">
        <v>55</v>
      </c>
      <c r="B51" s="117" t="s">
        <v>185</v>
      </c>
      <c r="C51" s="45">
        <v>38978</v>
      </c>
      <c r="D51" s="45" t="s">
        <v>117</v>
      </c>
      <c r="E51" s="117" t="s">
        <v>118</v>
      </c>
      <c r="F51" s="161">
        <v>0</v>
      </c>
      <c r="G51" s="161">
        <v>0</v>
      </c>
      <c r="H51" s="161">
        <v>0</v>
      </c>
      <c r="I51" s="161">
        <v>0</v>
      </c>
      <c r="J51" s="161">
        <v>0</v>
      </c>
      <c r="K51" s="161">
        <v>0</v>
      </c>
      <c r="L51" s="161">
        <v>0</v>
      </c>
      <c r="M51" s="161">
        <v>0</v>
      </c>
      <c r="N51" s="117"/>
      <c r="O51" s="143"/>
      <c r="P51" s="144"/>
      <c r="Q51" s="143"/>
      <c r="R51" s="143"/>
      <c r="S51" s="143"/>
      <c r="T51" s="143"/>
      <c r="U51" s="143" t="s">
        <v>119</v>
      </c>
      <c r="V51" s="142"/>
    </row>
    <row r="52" spans="1:22">
      <c r="A52" s="164">
        <v>99</v>
      </c>
      <c r="B52" s="162" t="s">
        <v>186</v>
      </c>
      <c r="C52" s="163">
        <v>35458</v>
      </c>
      <c r="D52" s="163" t="s">
        <v>127</v>
      </c>
      <c r="E52" s="164" t="s">
        <v>118</v>
      </c>
      <c r="F52" s="164">
        <v>2</v>
      </c>
      <c r="G52" s="164">
        <v>0</v>
      </c>
      <c r="H52" s="164">
        <v>2</v>
      </c>
      <c r="I52" s="164">
        <v>13</v>
      </c>
      <c r="J52" s="164">
        <v>0</v>
      </c>
      <c r="K52" s="164">
        <v>0</v>
      </c>
      <c r="L52" s="164">
        <v>0</v>
      </c>
      <c r="M52" s="164">
        <v>0</v>
      </c>
      <c r="N52" s="117"/>
      <c r="O52" s="143"/>
      <c r="P52" s="144"/>
      <c r="Q52" s="143"/>
      <c r="R52" s="143"/>
      <c r="S52" s="143"/>
      <c r="T52" s="143"/>
      <c r="U52" s="144">
        <v>5</v>
      </c>
      <c r="V52" s="144">
        <v>8</v>
      </c>
    </row>
    <row r="53" spans="1:22">
      <c r="A53" s="119"/>
      <c r="B53" s="130" t="s">
        <v>187</v>
      </c>
      <c r="C53" s="129"/>
      <c r="D53" s="130" t="s">
        <v>88</v>
      </c>
      <c r="E53" s="131"/>
      <c r="F53" s="130" t="s">
        <v>93</v>
      </c>
      <c r="G53" s="132" t="s">
        <v>125</v>
      </c>
      <c r="H53" s="128" t="s">
        <v>188</v>
      </c>
      <c r="I53" s="128"/>
      <c r="J53" s="128"/>
      <c r="K53" s="128"/>
      <c r="L53" s="128"/>
      <c r="M53" s="148"/>
      <c r="N53" s="117"/>
      <c r="O53" s="169" t="s">
        <v>219</v>
      </c>
      <c r="P53" s="49"/>
      <c r="Q53" s="49"/>
      <c r="R53" s="49"/>
      <c r="S53" s="49"/>
      <c r="T53" s="49"/>
      <c r="U53" s="49"/>
      <c r="V53" s="49"/>
    </row>
    <row r="54" spans="1:22">
      <c r="A54" s="119"/>
      <c r="B54" s="128" t="s">
        <v>190</v>
      </c>
      <c r="C54" s="133"/>
      <c r="D54" s="130" t="s">
        <v>89</v>
      </c>
      <c r="E54" s="134"/>
      <c r="F54" s="130" t="s">
        <v>191</v>
      </c>
      <c r="G54" s="153" t="s">
        <v>192</v>
      </c>
      <c r="H54" s="153"/>
      <c r="I54" s="153"/>
      <c r="J54" s="153"/>
      <c r="K54" s="153"/>
      <c r="L54" s="153"/>
      <c r="M54" s="156"/>
      <c r="N54" s="117"/>
      <c r="O54" s="49"/>
      <c r="P54" s="49"/>
      <c r="Q54" s="49"/>
      <c r="R54" s="49"/>
      <c r="S54" s="49"/>
      <c r="T54" s="49"/>
      <c r="U54" s="49"/>
      <c r="V54" s="49"/>
    </row>
    <row r="55" spans="1:22">
      <c r="A55" s="135"/>
      <c r="B55" s="136"/>
      <c r="C55" s="137"/>
      <c r="D55" s="136" t="s">
        <v>193</v>
      </c>
      <c r="E55" s="138"/>
      <c r="F55" s="136" t="s">
        <v>94</v>
      </c>
      <c r="G55" s="136" t="s">
        <v>194</v>
      </c>
      <c r="H55" s="136"/>
      <c r="I55" s="136"/>
      <c r="J55" s="136"/>
      <c r="K55" s="136"/>
      <c r="L55" s="136"/>
      <c r="M55" s="151"/>
      <c r="N55" s="117"/>
      <c r="O55" s="49"/>
      <c r="P55" s="49"/>
      <c r="Q55" s="49"/>
      <c r="R55" s="49"/>
      <c r="S55" s="49"/>
      <c r="T55" s="49"/>
      <c r="U55" s="49"/>
      <c r="V55" s="49"/>
    </row>
    <row r="56" spans="1:1">
      <c r="A56" s="119"/>
    </row>
  </sheetData>
  <mergeCells count="6">
    <mergeCell ref="H53:L53"/>
    <mergeCell ref="G55:M55"/>
    <mergeCell ref="A53:A55"/>
    <mergeCell ref="N7:N55"/>
    <mergeCell ref="A1:M5"/>
    <mergeCell ref="O53:V55"/>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5"/>
  <sheetViews>
    <sheetView showGridLines="0" workbookViewId="0">
      <pane xSplit="1" ySplit="6" topLeftCell="B12" activePane="bottomRight" state="frozen"/>
      <selection/>
      <selection pane="topRight"/>
      <selection pane="bottomLeft"/>
      <selection pane="bottomRight" activeCell="F12" sqref="F12:M12"/>
    </sheetView>
  </sheetViews>
  <sheetFormatPr defaultColWidth="9" defaultRowHeight="16.5"/>
  <cols>
    <col min="1" max="1" width="9" style="118"/>
    <col min="2" max="2" width="24" style="119" customWidth="1"/>
    <col min="3" max="3" width="11" style="119" customWidth="1"/>
    <col min="4" max="4" width="9.5" style="119" customWidth="1"/>
    <col min="5" max="5" width="10.25" style="119" customWidth="1"/>
    <col min="6" max="6" width="9.5" style="119" customWidth="1"/>
    <col min="7" max="12" width="8.63333333333333" style="119" customWidth="1"/>
    <col min="13" max="13" width="9.125" style="119" customWidth="1"/>
    <col min="14" max="14" width="9" style="119"/>
    <col min="15" max="16" width="12.625" style="119" customWidth="1"/>
  </cols>
  <sheetData>
    <row r="1" customHeight="1" spans="1:16">
      <c r="A1" s="120" t="s">
        <v>220</v>
      </c>
      <c r="B1" s="121"/>
      <c r="C1" s="121"/>
      <c r="D1" s="121"/>
      <c r="E1" s="121"/>
      <c r="F1" s="121"/>
      <c r="G1" s="121"/>
      <c r="H1" s="121"/>
      <c r="I1" s="121"/>
      <c r="J1" s="121"/>
      <c r="K1" s="121"/>
      <c r="L1" s="121"/>
      <c r="M1" s="121"/>
      <c r="N1" s="139" t="s">
        <v>1</v>
      </c>
      <c r="O1" s="140" t="s">
        <v>4</v>
      </c>
      <c r="P1" s="140" t="s">
        <v>4</v>
      </c>
    </row>
    <row r="2" customHeight="1" spans="1:16">
      <c r="A2" s="121"/>
      <c r="B2" s="121"/>
      <c r="C2" s="121"/>
      <c r="D2" s="121"/>
      <c r="E2" s="121"/>
      <c r="F2" s="121"/>
      <c r="G2" s="121"/>
      <c r="H2" s="121"/>
      <c r="I2" s="121"/>
      <c r="J2" s="121"/>
      <c r="K2" s="121"/>
      <c r="L2" s="121"/>
      <c r="M2" s="121"/>
      <c r="N2" s="139" t="s">
        <v>6</v>
      </c>
      <c r="O2" s="141">
        <v>45798</v>
      </c>
      <c r="P2" s="141">
        <v>45830</v>
      </c>
    </row>
    <row r="3" customHeight="1" spans="1:16">
      <c r="A3" s="121"/>
      <c r="B3" s="121"/>
      <c r="C3" s="121"/>
      <c r="D3" s="121"/>
      <c r="E3" s="121"/>
      <c r="F3" s="121"/>
      <c r="G3" s="121"/>
      <c r="H3" s="121"/>
      <c r="I3" s="121"/>
      <c r="J3" s="121"/>
      <c r="K3" s="121"/>
      <c r="L3" s="121"/>
      <c r="M3" s="121"/>
      <c r="N3" s="139" t="s">
        <v>7</v>
      </c>
      <c r="O3" s="139" t="s">
        <v>8</v>
      </c>
      <c r="P3" s="139" t="s">
        <v>10</v>
      </c>
    </row>
    <row r="4" ht="14.25" spans="1:16">
      <c r="A4" s="121"/>
      <c r="B4" s="121"/>
      <c r="C4" s="121"/>
      <c r="D4" s="121"/>
      <c r="E4" s="121"/>
      <c r="F4" s="121"/>
      <c r="G4" s="121"/>
      <c r="H4" s="121"/>
      <c r="I4" s="121"/>
      <c r="J4" s="121"/>
      <c r="K4" s="121"/>
      <c r="L4" s="121"/>
      <c r="M4" s="121"/>
      <c r="N4" s="139" t="s">
        <v>11</v>
      </c>
      <c r="O4" s="142" t="s">
        <v>25</v>
      </c>
      <c r="P4" s="142" t="s">
        <v>17</v>
      </c>
    </row>
    <row r="5" ht="14.25" spans="1:16">
      <c r="A5" s="121"/>
      <c r="B5" s="121"/>
      <c r="C5" s="121"/>
      <c r="D5" s="121"/>
      <c r="E5" s="121"/>
      <c r="F5" s="121"/>
      <c r="G5" s="121"/>
      <c r="H5" s="121"/>
      <c r="I5" s="121"/>
      <c r="J5" s="121"/>
      <c r="K5" s="121"/>
      <c r="L5" s="121"/>
      <c r="M5" s="121"/>
      <c r="N5" s="139" t="s">
        <v>52</v>
      </c>
      <c r="O5" s="154" t="s">
        <v>63</v>
      </c>
      <c r="P5" s="142" t="s">
        <v>59</v>
      </c>
    </row>
    <row r="6" spans="1:16">
      <c r="A6" s="122" t="s">
        <v>82</v>
      </c>
      <c r="B6" s="122" t="s">
        <v>83</v>
      </c>
      <c r="C6" s="122" t="s">
        <v>84</v>
      </c>
      <c r="D6" s="122" t="s">
        <v>85</v>
      </c>
      <c r="E6" s="122" t="s">
        <v>86</v>
      </c>
      <c r="F6" s="122" t="s">
        <v>87</v>
      </c>
      <c r="G6" s="122" t="s">
        <v>88</v>
      </c>
      <c r="H6" s="122" t="s">
        <v>89</v>
      </c>
      <c r="I6" s="122" t="s">
        <v>90</v>
      </c>
      <c r="J6" s="122" t="s">
        <v>91</v>
      </c>
      <c r="K6" s="122" t="s">
        <v>92</v>
      </c>
      <c r="L6" s="122" t="s">
        <v>93</v>
      </c>
      <c r="M6" s="122" t="s">
        <v>94</v>
      </c>
      <c r="N6" s="139" t="s">
        <v>95</v>
      </c>
      <c r="O6" s="142" t="s">
        <v>106</v>
      </c>
      <c r="P6" s="142" t="s">
        <v>96</v>
      </c>
    </row>
    <row r="7" spans="1:16">
      <c r="A7" s="117">
        <v>1</v>
      </c>
      <c r="B7" s="117" t="s">
        <v>116</v>
      </c>
      <c r="C7" s="45">
        <v>33266</v>
      </c>
      <c r="D7" s="117" t="s">
        <v>117</v>
      </c>
      <c r="E7" s="117" t="s">
        <v>118</v>
      </c>
      <c r="F7" s="117">
        <v>1</v>
      </c>
      <c r="G7" s="117">
        <v>1</v>
      </c>
      <c r="H7" s="117">
        <v>0</v>
      </c>
      <c r="I7" s="117">
        <v>90</v>
      </c>
      <c r="J7" s="117">
        <v>0</v>
      </c>
      <c r="K7" s="117">
        <v>0</v>
      </c>
      <c r="L7" s="117">
        <v>0</v>
      </c>
      <c r="M7" s="117">
        <v>0</v>
      </c>
      <c r="N7" s="117"/>
      <c r="O7" s="143" t="s">
        <v>119</v>
      </c>
      <c r="P7" s="142">
        <v>90</v>
      </c>
    </row>
    <row r="8" spans="1:16">
      <c r="A8" s="123">
        <v>2</v>
      </c>
      <c r="B8" s="123" t="s">
        <v>196</v>
      </c>
      <c r="C8" s="124">
        <v>34227</v>
      </c>
      <c r="D8" s="124" t="s">
        <v>121</v>
      </c>
      <c r="E8" s="123" t="s">
        <v>118</v>
      </c>
      <c r="F8" s="123">
        <v>0</v>
      </c>
      <c r="G8" s="123">
        <v>0</v>
      </c>
      <c r="H8" s="123">
        <v>0</v>
      </c>
      <c r="I8" s="123">
        <v>0</v>
      </c>
      <c r="J8" s="123">
        <v>0</v>
      </c>
      <c r="K8" s="123">
        <v>0</v>
      </c>
      <c r="L8" s="123">
        <v>0</v>
      </c>
      <c r="M8" s="123">
        <v>0</v>
      </c>
      <c r="N8" s="117"/>
      <c r="O8" s="143" t="s">
        <v>119</v>
      </c>
      <c r="P8" s="143"/>
    </row>
    <row r="9" spans="1:16">
      <c r="A9" s="117">
        <v>3</v>
      </c>
      <c r="B9" s="117" t="s">
        <v>122</v>
      </c>
      <c r="C9" s="45">
        <v>34481</v>
      </c>
      <c r="D9" s="45" t="s">
        <v>121</v>
      </c>
      <c r="E9" s="117" t="s">
        <v>118</v>
      </c>
      <c r="F9" s="117">
        <v>2</v>
      </c>
      <c r="G9" s="117">
        <v>2</v>
      </c>
      <c r="H9" s="117">
        <v>0</v>
      </c>
      <c r="I9" s="117">
        <v>180</v>
      </c>
      <c r="J9" s="117">
        <v>0</v>
      </c>
      <c r="K9" s="117">
        <v>0</v>
      </c>
      <c r="L9" s="117">
        <v>1</v>
      </c>
      <c r="M9" s="117">
        <v>0</v>
      </c>
      <c r="N9" s="117"/>
      <c r="O9" s="155">
        <v>90</v>
      </c>
      <c r="P9" s="142">
        <v>90</v>
      </c>
    </row>
    <row r="10" spans="1:16">
      <c r="A10" s="125">
        <v>4</v>
      </c>
      <c r="B10" s="125" t="s">
        <v>123</v>
      </c>
      <c r="C10" s="126">
        <v>32547</v>
      </c>
      <c r="D10" s="126" t="s">
        <v>121</v>
      </c>
      <c r="E10" s="125" t="s">
        <v>118</v>
      </c>
      <c r="F10" s="125">
        <v>2</v>
      </c>
      <c r="G10" s="125">
        <v>2</v>
      </c>
      <c r="H10" s="125">
        <v>0</v>
      </c>
      <c r="I10" s="125">
        <v>177</v>
      </c>
      <c r="J10" s="125">
        <v>0</v>
      </c>
      <c r="K10" s="125">
        <v>0</v>
      </c>
      <c r="L10" s="125">
        <v>0</v>
      </c>
      <c r="M10" s="125">
        <v>0</v>
      </c>
      <c r="N10" s="117"/>
      <c r="O10" s="142">
        <v>90</v>
      </c>
      <c r="P10" s="142">
        <v>87</v>
      </c>
    </row>
    <row r="11" spans="1:16">
      <c r="A11" s="117">
        <v>5</v>
      </c>
      <c r="B11" s="117" t="s">
        <v>124</v>
      </c>
      <c r="C11" s="45">
        <v>32637</v>
      </c>
      <c r="D11" s="45" t="s">
        <v>121</v>
      </c>
      <c r="E11" s="117" t="s">
        <v>118</v>
      </c>
      <c r="F11" s="117">
        <v>1</v>
      </c>
      <c r="G11" s="117">
        <v>1</v>
      </c>
      <c r="H11" s="117">
        <v>0</v>
      </c>
      <c r="I11" s="117">
        <v>90</v>
      </c>
      <c r="J11" s="117">
        <v>0</v>
      </c>
      <c r="K11" s="117">
        <v>0</v>
      </c>
      <c r="L11" s="117">
        <v>0</v>
      </c>
      <c r="M11" s="117">
        <v>0</v>
      </c>
      <c r="N11" s="117"/>
      <c r="O11" s="142">
        <v>90</v>
      </c>
      <c r="P11" s="143" t="s">
        <v>119</v>
      </c>
    </row>
    <row r="12" spans="1:16">
      <c r="A12" s="125">
        <v>6</v>
      </c>
      <c r="B12" s="125" t="s">
        <v>197</v>
      </c>
      <c r="C12" s="126">
        <v>34443</v>
      </c>
      <c r="D12" s="126" t="s">
        <v>127</v>
      </c>
      <c r="E12" s="125" t="s">
        <v>118</v>
      </c>
      <c r="F12" s="125">
        <v>1</v>
      </c>
      <c r="G12" s="125">
        <v>1</v>
      </c>
      <c r="H12" s="125">
        <v>0</v>
      </c>
      <c r="I12" s="125">
        <v>68</v>
      </c>
      <c r="J12" s="125">
        <v>0</v>
      </c>
      <c r="K12" s="125">
        <v>0</v>
      </c>
      <c r="L12" s="125">
        <v>1</v>
      </c>
      <c r="M12" s="125">
        <v>0</v>
      </c>
      <c r="N12" s="117"/>
      <c r="O12" s="155">
        <v>68</v>
      </c>
      <c r="P12" s="143" t="s">
        <v>119</v>
      </c>
    </row>
    <row r="13" spans="1:16">
      <c r="A13" s="117">
        <v>7</v>
      </c>
      <c r="B13" s="117" t="s">
        <v>198</v>
      </c>
      <c r="C13" s="45">
        <v>33561</v>
      </c>
      <c r="D13" s="45" t="s">
        <v>129</v>
      </c>
      <c r="E13" s="117" t="s">
        <v>118</v>
      </c>
      <c r="F13" s="117">
        <v>0</v>
      </c>
      <c r="G13" s="117">
        <v>0</v>
      </c>
      <c r="H13" s="117">
        <v>0</v>
      </c>
      <c r="I13" s="117">
        <v>0</v>
      </c>
      <c r="J13" s="145">
        <v>0</v>
      </c>
      <c r="K13" s="117">
        <v>0</v>
      </c>
      <c r="L13" s="117">
        <v>0</v>
      </c>
      <c r="M13" s="117">
        <v>0</v>
      </c>
      <c r="N13" s="117"/>
      <c r="O13" s="142"/>
      <c r="P13" s="142"/>
    </row>
    <row r="14" spans="1:16">
      <c r="A14" s="125">
        <v>9</v>
      </c>
      <c r="B14" s="125" t="s">
        <v>221</v>
      </c>
      <c r="C14" s="126">
        <v>34422</v>
      </c>
      <c r="D14" s="126" t="s">
        <v>129</v>
      </c>
      <c r="E14" s="125" t="s">
        <v>134</v>
      </c>
      <c r="F14" s="125">
        <v>2</v>
      </c>
      <c r="G14" s="125">
        <v>1</v>
      </c>
      <c r="H14" s="125">
        <v>1</v>
      </c>
      <c r="I14" s="125">
        <v>122</v>
      </c>
      <c r="J14" s="125">
        <v>3</v>
      </c>
      <c r="K14" s="125">
        <v>0</v>
      </c>
      <c r="L14" s="125">
        <v>0</v>
      </c>
      <c r="M14" s="125">
        <v>0</v>
      </c>
      <c r="N14" s="117"/>
      <c r="O14" s="142">
        <v>90</v>
      </c>
      <c r="P14" s="144">
        <v>32</v>
      </c>
    </row>
    <row r="15" spans="1:16">
      <c r="A15" s="117">
        <v>10</v>
      </c>
      <c r="B15" s="117" t="s">
        <v>136</v>
      </c>
      <c r="C15" s="45">
        <v>35838</v>
      </c>
      <c r="D15" s="45" t="s">
        <v>127</v>
      </c>
      <c r="E15" s="117" t="s">
        <v>134</v>
      </c>
      <c r="F15" s="117">
        <v>1</v>
      </c>
      <c r="G15" s="117">
        <v>1</v>
      </c>
      <c r="H15" s="117">
        <v>0</v>
      </c>
      <c r="I15" s="117">
        <v>90</v>
      </c>
      <c r="J15" s="117">
        <v>0</v>
      </c>
      <c r="K15" s="117">
        <v>1</v>
      </c>
      <c r="L15" s="117">
        <v>1</v>
      </c>
      <c r="M15" s="117">
        <v>0</v>
      </c>
      <c r="N15" s="117"/>
      <c r="O15" s="142"/>
      <c r="P15" s="155">
        <v>90</v>
      </c>
    </row>
    <row r="16" spans="1:16">
      <c r="A16" s="125">
        <v>11</v>
      </c>
      <c r="B16" s="125" t="s">
        <v>201</v>
      </c>
      <c r="C16" s="126">
        <v>32578</v>
      </c>
      <c r="D16" s="126" t="s">
        <v>129</v>
      </c>
      <c r="E16" s="125" t="s">
        <v>118</v>
      </c>
      <c r="F16" s="125">
        <v>1</v>
      </c>
      <c r="G16" s="125">
        <v>0</v>
      </c>
      <c r="H16" s="125">
        <v>1</v>
      </c>
      <c r="I16" s="125">
        <v>8</v>
      </c>
      <c r="J16" s="125">
        <v>0</v>
      </c>
      <c r="K16" s="125">
        <v>0</v>
      </c>
      <c r="L16" s="125">
        <v>0</v>
      </c>
      <c r="M16" s="125">
        <v>0</v>
      </c>
      <c r="N16" s="117"/>
      <c r="O16" s="143" t="s">
        <v>119</v>
      </c>
      <c r="P16" s="144">
        <v>8</v>
      </c>
    </row>
    <row r="17" spans="1:16">
      <c r="A17" s="117">
        <v>12</v>
      </c>
      <c r="B17" s="117" t="s">
        <v>139</v>
      </c>
      <c r="C17" s="45">
        <v>35840</v>
      </c>
      <c r="D17" s="117" t="s">
        <v>117</v>
      </c>
      <c r="E17" s="117" t="s">
        <v>118</v>
      </c>
      <c r="F17" s="117">
        <v>1</v>
      </c>
      <c r="G17" s="117">
        <v>1</v>
      </c>
      <c r="H17" s="117">
        <v>0</v>
      </c>
      <c r="I17" s="117">
        <v>90</v>
      </c>
      <c r="J17" s="117">
        <v>0</v>
      </c>
      <c r="K17" s="117">
        <v>0</v>
      </c>
      <c r="L17" s="117">
        <v>0</v>
      </c>
      <c r="M17" s="117">
        <v>0</v>
      </c>
      <c r="N17" s="117"/>
      <c r="O17" s="142">
        <v>90</v>
      </c>
      <c r="P17" s="143" t="s">
        <v>119</v>
      </c>
    </row>
    <row r="18" spans="1:16">
      <c r="A18" s="125">
        <v>13</v>
      </c>
      <c r="B18" s="125" t="s">
        <v>140</v>
      </c>
      <c r="C18" s="126">
        <v>35473</v>
      </c>
      <c r="D18" s="126" t="s">
        <v>121</v>
      </c>
      <c r="E18" s="125" t="s">
        <v>118</v>
      </c>
      <c r="F18" s="125">
        <v>0</v>
      </c>
      <c r="G18" s="125">
        <v>0</v>
      </c>
      <c r="H18" s="125">
        <v>0</v>
      </c>
      <c r="I18" s="123">
        <v>0</v>
      </c>
      <c r="J18" s="125">
        <v>0</v>
      </c>
      <c r="K18" s="125">
        <v>0</v>
      </c>
      <c r="L18" s="125">
        <v>0</v>
      </c>
      <c r="M18" s="125">
        <v>0</v>
      </c>
      <c r="N18" s="117"/>
      <c r="O18" s="143" t="s">
        <v>119</v>
      </c>
      <c r="P18" s="143" t="s">
        <v>119</v>
      </c>
    </row>
    <row r="19" spans="1:16">
      <c r="A19" s="117">
        <v>14</v>
      </c>
      <c r="B19" s="117" t="s">
        <v>202</v>
      </c>
      <c r="C19" s="45">
        <v>33815</v>
      </c>
      <c r="D19" s="45" t="s">
        <v>129</v>
      </c>
      <c r="E19" s="117" t="s">
        <v>118</v>
      </c>
      <c r="F19" s="117">
        <v>2</v>
      </c>
      <c r="G19" s="117">
        <v>0</v>
      </c>
      <c r="H19" s="117">
        <v>2</v>
      </c>
      <c r="I19" s="117">
        <v>5</v>
      </c>
      <c r="J19" s="117">
        <v>1</v>
      </c>
      <c r="K19" s="117">
        <v>0</v>
      </c>
      <c r="L19" s="117">
        <v>0</v>
      </c>
      <c r="M19" s="117">
        <v>0</v>
      </c>
      <c r="N19" s="117"/>
      <c r="O19" s="144">
        <v>2</v>
      </c>
      <c r="P19" s="144">
        <v>3</v>
      </c>
    </row>
    <row r="20" spans="1:16">
      <c r="A20" s="125">
        <v>15</v>
      </c>
      <c r="B20" s="125" t="s">
        <v>142</v>
      </c>
      <c r="C20" s="126">
        <v>34797</v>
      </c>
      <c r="D20" s="126" t="s">
        <v>121</v>
      </c>
      <c r="E20" s="125" t="s">
        <v>118</v>
      </c>
      <c r="F20" s="125">
        <v>2</v>
      </c>
      <c r="G20" s="125">
        <v>0</v>
      </c>
      <c r="H20" s="125">
        <v>2</v>
      </c>
      <c r="I20" s="125">
        <v>25</v>
      </c>
      <c r="J20" s="125">
        <v>0</v>
      </c>
      <c r="K20" s="125">
        <v>0</v>
      </c>
      <c r="L20" s="125">
        <v>0</v>
      </c>
      <c r="M20" s="125">
        <v>0</v>
      </c>
      <c r="N20" s="117"/>
      <c r="O20" s="144">
        <v>22</v>
      </c>
      <c r="P20" s="144">
        <v>3</v>
      </c>
    </row>
    <row r="21" spans="1:16">
      <c r="A21" s="117">
        <v>17</v>
      </c>
      <c r="B21" s="117" t="s">
        <v>145</v>
      </c>
      <c r="C21" s="45">
        <v>36886</v>
      </c>
      <c r="D21" s="45" t="s">
        <v>129</v>
      </c>
      <c r="E21" s="117" t="s">
        <v>146</v>
      </c>
      <c r="F21" s="117">
        <v>0</v>
      </c>
      <c r="G21" s="117">
        <v>0</v>
      </c>
      <c r="H21" s="117">
        <v>0</v>
      </c>
      <c r="I21" s="117">
        <v>0</v>
      </c>
      <c r="J21" s="117">
        <v>0</v>
      </c>
      <c r="K21" s="117">
        <v>0</v>
      </c>
      <c r="L21" s="117">
        <v>0</v>
      </c>
      <c r="M21" s="117">
        <v>0</v>
      </c>
      <c r="N21" s="117"/>
      <c r="O21" s="143" t="s">
        <v>119</v>
      </c>
      <c r="P21" s="142"/>
    </row>
    <row r="22" spans="1:16">
      <c r="A22" s="125">
        <v>18</v>
      </c>
      <c r="B22" s="125" t="s">
        <v>222</v>
      </c>
      <c r="C22" s="126">
        <v>37879</v>
      </c>
      <c r="D22" s="126" t="s">
        <v>129</v>
      </c>
      <c r="E22" s="125" t="s">
        <v>118</v>
      </c>
      <c r="F22" s="125">
        <v>0</v>
      </c>
      <c r="G22" s="125">
        <v>0</v>
      </c>
      <c r="H22" s="125">
        <v>0</v>
      </c>
      <c r="I22" s="125">
        <v>0</v>
      </c>
      <c r="J22" s="125">
        <v>0</v>
      </c>
      <c r="K22" s="125">
        <v>0</v>
      </c>
      <c r="L22" s="125">
        <v>0</v>
      </c>
      <c r="M22" s="125">
        <v>0</v>
      </c>
      <c r="N22" s="117"/>
      <c r="O22" s="144"/>
      <c r="P22" s="143"/>
    </row>
    <row r="23" spans="1:16">
      <c r="A23" s="117">
        <v>19</v>
      </c>
      <c r="B23" s="117" t="s">
        <v>205</v>
      </c>
      <c r="C23" s="45">
        <v>36382</v>
      </c>
      <c r="D23" s="45" t="s">
        <v>121</v>
      </c>
      <c r="E23" s="117" t="s">
        <v>118</v>
      </c>
      <c r="F23" s="117">
        <v>0</v>
      </c>
      <c r="G23" s="117">
        <v>0</v>
      </c>
      <c r="H23" s="117">
        <v>0</v>
      </c>
      <c r="I23" s="117">
        <v>0</v>
      </c>
      <c r="J23" s="117">
        <v>0</v>
      </c>
      <c r="K23" s="117">
        <v>0</v>
      </c>
      <c r="L23" s="117">
        <v>0</v>
      </c>
      <c r="M23" s="117">
        <v>0</v>
      </c>
      <c r="N23" s="117"/>
      <c r="O23" s="142"/>
      <c r="P23" s="142"/>
    </row>
    <row r="24" spans="1:16">
      <c r="A24" s="125">
        <v>20</v>
      </c>
      <c r="B24" s="125" t="s">
        <v>149</v>
      </c>
      <c r="C24" s="127">
        <v>34404</v>
      </c>
      <c r="D24" s="125" t="s">
        <v>127</v>
      </c>
      <c r="E24" s="125" t="s">
        <v>134</v>
      </c>
      <c r="F24" s="125">
        <v>1</v>
      </c>
      <c r="G24" s="125">
        <v>0</v>
      </c>
      <c r="H24" s="125">
        <v>1</v>
      </c>
      <c r="I24" s="125">
        <v>22</v>
      </c>
      <c r="J24" s="125">
        <v>0</v>
      </c>
      <c r="K24" s="125">
        <v>0</v>
      </c>
      <c r="L24" s="125">
        <v>1</v>
      </c>
      <c r="M24" s="125">
        <v>0</v>
      </c>
      <c r="N24" s="117"/>
      <c r="O24" s="146">
        <v>22</v>
      </c>
      <c r="P24" s="144"/>
    </row>
    <row r="25" spans="1:16">
      <c r="A25" s="117">
        <v>22</v>
      </c>
      <c r="B25" s="117" t="s">
        <v>152</v>
      </c>
      <c r="C25" s="45">
        <v>35146</v>
      </c>
      <c r="D25" s="45" t="s">
        <v>127</v>
      </c>
      <c r="E25" s="117" t="s">
        <v>118</v>
      </c>
      <c r="F25" s="117">
        <v>2</v>
      </c>
      <c r="G25" s="117">
        <v>2</v>
      </c>
      <c r="H25" s="117">
        <v>0</v>
      </c>
      <c r="I25" s="117">
        <v>180</v>
      </c>
      <c r="J25" s="117">
        <v>1</v>
      </c>
      <c r="K25" s="117">
        <v>0</v>
      </c>
      <c r="L25" s="117">
        <v>1</v>
      </c>
      <c r="M25" s="117">
        <v>0</v>
      </c>
      <c r="N25" s="117"/>
      <c r="O25" s="142">
        <v>90</v>
      </c>
      <c r="P25" s="155">
        <v>90</v>
      </c>
    </row>
    <row r="26" spans="1:16">
      <c r="A26" s="125">
        <v>23</v>
      </c>
      <c r="B26" s="125" t="s">
        <v>153</v>
      </c>
      <c r="C26" s="126">
        <v>34162</v>
      </c>
      <c r="D26" s="126" t="s">
        <v>121</v>
      </c>
      <c r="E26" s="125" t="s">
        <v>118</v>
      </c>
      <c r="F26" s="125">
        <v>0</v>
      </c>
      <c r="G26" s="125">
        <v>0</v>
      </c>
      <c r="H26" s="125">
        <v>0</v>
      </c>
      <c r="I26" s="125">
        <v>0</v>
      </c>
      <c r="J26" s="125">
        <v>0</v>
      </c>
      <c r="K26" s="125">
        <v>0</v>
      </c>
      <c r="L26" s="125">
        <v>0</v>
      </c>
      <c r="M26" s="125">
        <v>0</v>
      </c>
      <c r="N26" s="117"/>
      <c r="O26" s="143" t="s">
        <v>119</v>
      </c>
      <c r="P26" s="143" t="s">
        <v>119</v>
      </c>
    </row>
    <row r="27" spans="1:16">
      <c r="A27" s="117">
        <v>25</v>
      </c>
      <c r="B27" s="117" t="s">
        <v>206</v>
      </c>
      <c r="C27" s="45">
        <v>34090</v>
      </c>
      <c r="D27" s="45" t="s">
        <v>117</v>
      </c>
      <c r="E27" s="117" t="s">
        <v>118</v>
      </c>
      <c r="F27" s="117">
        <v>0</v>
      </c>
      <c r="G27" s="117">
        <v>0</v>
      </c>
      <c r="H27" s="117">
        <v>0</v>
      </c>
      <c r="I27" s="117">
        <v>0</v>
      </c>
      <c r="J27" s="117">
        <v>0</v>
      </c>
      <c r="K27" s="39">
        <v>0</v>
      </c>
      <c r="L27" s="117">
        <v>0</v>
      </c>
      <c r="M27" s="117">
        <v>0</v>
      </c>
      <c r="N27" s="117"/>
      <c r="O27" s="143"/>
      <c r="P27" s="143"/>
    </row>
    <row r="28" spans="1:16">
      <c r="A28" s="125">
        <v>26</v>
      </c>
      <c r="B28" s="125" t="s">
        <v>155</v>
      </c>
      <c r="C28" s="126">
        <v>36188</v>
      </c>
      <c r="D28" s="126" t="s">
        <v>129</v>
      </c>
      <c r="E28" s="125" t="s">
        <v>118</v>
      </c>
      <c r="F28" s="125">
        <v>0</v>
      </c>
      <c r="G28" s="125">
        <v>0</v>
      </c>
      <c r="H28" s="125">
        <v>0</v>
      </c>
      <c r="I28" s="125">
        <v>0</v>
      </c>
      <c r="J28" s="125">
        <v>0</v>
      </c>
      <c r="K28" s="125">
        <v>0</v>
      </c>
      <c r="L28" s="125">
        <v>0</v>
      </c>
      <c r="M28" s="125">
        <v>0</v>
      </c>
      <c r="N28" s="117"/>
      <c r="O28" s="142"/>
      <c r="P28" s="144"/>
    </row>
    <row r="29" spans="1:16">
      <c r="A29" s="117">
        <v>27</v>
      </c>
      <c r="B29" s="117" t="s">
        <v>156</v>
      </c>
      <c r="C29" s="45">
        <v>34195</v>
      </c>
      <c r="D29" s="45" t="s">
        <v>129</v>
      </c>
      <c r="E29" s="117" t="s">
        <v>134</v>
      </c>
      <c r="F29" s="117">
        <v>2</v>
      </c>
      <c r="G29" s="117">
        <v>0</v>
      </c>
      <c r="H29" s="117">
        <v>2</v>
      </c>
      <c r="I29" s="117">
        <v>67</v>
      </c>
      <c r="J29" s="117">
        <v>0</v>
      </c>
      <c r="K29" s="117">
        <v>2</v>
      </c>
      <c r="L29" s="117">
        <v>0</v>
      </c>
      <c r="M29" s="117">
        <v>0</v>
      </c>
      <c r="N29" s="117"/>
      <c r="O29" s="144">
        <v>22</v>
      </c>
      <c r="P29" s="144">
        <v>45</v>
      </c>
    </row>
    <row r="30" spans="1:16">
      <c r="A30" s="125">
        <v>30</v>
      </c>
      <c r="B30" s="125" t="s">
        <v>162</v>
      </c>
      <c r="C30" s="126">
        <v>35153</v>
      </c>
      <c r="D30" s="126" t="s">
        <v>129</v>
      </c>
      <c r="E30" s="125" t="s">
        <v>118</v>
      </c>
      <c r="F30" s="125">
        <v>2</v>
      </c>
      <c r="G30" s="125">
        <v>2</v>
      </c>
      <c r="H30" s="125">
        <v>0</v>
      </c>
      <c r="I30" s="125">
        <v>170</v>
      </c>
      <c r="J30" s="125">
        <v>2</v>
      </c>
      <c r="K30" s="125">
        <v>1</v>
      </c>
      <c r="L30" s="125">
        <v>0</v>
      </c>
      <c r="M30" s="125">
        <v>0</v>
      </c>
      <c r="N30" s="117"/>
      <c r="O30" s="142">
        <v>88</v>
      </c>
      <c r="P30" s="142">
        <v>82</v>
      </c>
    </row>
    <row r="31" spans="1:16">
      <c r="A31" s="117">
        <v>32</v>
      </c>
      <c r="B31" s="117" t="s">
        <v>165</v>
      </c>
      <c r="C31" s="45">
        <v>34868</v>
      </c>
      <c r="D31" s="45" t="s">
        <v>121</v>
      </c>
      <c r="E31" s="117" t="s">
        <v>118</v>
      </c>
      <c r="F31" s="117">
        <v>2</v>
      </c>
      <c r="G31" s="117">
        <v>2</v>
      </c>
      <c r="H31" s="117">
        <v>0</v>
      </c>
      <c r="I31" s="117">
        <v>158</v>
      </c>
      <c r="J31" s="117">
        <v>0</v>
      </c>
      <c r="K31" s="117">
        <v>0</v>
      </c>
      <c r="L31" s="117">
        <v>1</v>
      </c>
      <c r="M31" s="117">
        <v>0</v>
      </c>
      <c r="N31" s="117"/>
      <c r="O31" s="142">
        <v>68</v>
      </c>
      <c r="P31" s="155">
        <v>90</v>
      </c>
    </row>
    <row r="32" spans="1:16">
      <c r="A32" s="125">
        <v>36</v>
      </c>
      <c r="B32" s="125" t="s">
        <v>209</v>
      </c>
      <c r="C32" s="126">
        <v>37007</v>
      </c>
      <c r="D32" s="126" t="s">
        <v>127</v>
      </c>
      <c r="E32" s="125" t="s">
        <v>134</v>
      </c>
      <c r="F32" s="125">
        <v>0</v>
      </c>
      <c r="G32" s="125">
        <v>0</v>
      </c>
      <c r="H32" s="125">
        <v>0</v>
      </c>
      <c r="I32" s="125">
        <v>0</v>
      </c>
      <c r="J32" s="125">
        <v>0</v>
      </c>
      <c r="K32" s="125">
        <v>0</v>
      </c>
      <c r="L32" s="125">
        <v>0</v>
      </c>
      <c r="M32" s="125">
        <v>0</v>
      </c>
      <c r="N32" s="117"/>
      <c r="O32" s="143" t="s">
        <v>119</v>
      </c>
      <c r="P32" s="143" t="s">
        <v>119</v>
      </c>
    </row>
    <row r="33" spans="1:16">
      <c r="A33" s="117">
        <v>40</v>
      </c>
      <c r="B33" s="117" t="s">
        <v>169</v>
      </c>
      <c r="C33" s="45">
        <v>38045</v>
      </c>
      <c r="D33" s="45" t="s">
        <v>121</v>
      </c>
      <c r="E33" s="117" t="s">
        <v>118</v>
      </c>
      <c r="F33" s="117">
        <v>1</v>
      </c>
      <c r="G33" s="117">
        <v>1</v>
      </c>
      <c r="H33" s="117">
        <v>0</v>
      </c>
      <c r="I33" s="117">
        <v>90</v>
      </c>
      <c r="J33" s="117">
        <v>0</v>
      </c>
      <c r="K33" s="117">
        <v>0</v>
      </c>
      <c r="L33" s="117">
        <v>0</v>
      </c>
      <c r="M33" s="117">
        <v>0</v>
      </c>
      <c r="N33" s="117"/>
      <c r="O33" s="142"/>
      <c r="P33" s="142">
        <v>90</v>
      </c>
    </row>
    <row r="34" spans="1:16">
      <c r="A34" s="125">
        <v>45</v>
      </c>
      <c r="B34" s="125" t="s">
        <v>172</v>
      </c>
      <c r="C34" s="126">
        <v>35578</v>
      </c>
      <c r="D34" s="126" t="s">
        <v>129</v>
      </c>
      <c r="E34" s="125" t="s">
        <v>118</v>
      </c>
      <c r="F34" s="125">
        <v>1</v>
      </c>
      <c r="G34" s="125">
        <v>1</v>
      </c>
      <c r="H34" s="125">
        <v>0</v>
      </c>
      <c r="I34" s="125">
        <v>87</v>
      </c>
      <c r="J34" s="125">
        <v>0</v>
      </c>
      <c r="K34" s="125">
        <v>0</v>
      </c>
      <c r="L34" s="125">
        <v>0</v>
      </c>
      <c r="M34" s="125">
        <v>0</v>
      </c>
      <c r="N34" s="117"/>
      <c r="O34" s="142"/>
      <c r="P34" s="142">
        <v>87</v>
      </c>
    </row>
    <row r="35" spans="1:16">
      <c r="A35" s="117">
        <v>47</v>
      </c>
      <c r="B35" s="117" t="s">
        <v>177</v>
      </c>
      <c r="C35" s="47">
        <v>38776</v>
      </c>
      <c r="D35" s="45" t="s">
        <v>127</v>
      </c>
      <c r="E35" s="117" t="s">
        <v>118</v>
      </c>
      <c r="F35" s="117">
        <v>2</v>
      </c>
      <c r="G35" s="117">
        <v>2</v>
      </c>
      <c r="H35" s="117">
        <v>0</v>
      </c>
      <c r="I35" s="117">
        <v>148</v>
      </c>
      <c r="J35" s="117">
        <v>1</v>
      </c>
      <c r="K35" s="117">
        <v>1</v>
      </c>
      <c r="L35" s="117">
        <v>0</v>
      </c>
      <c r="M35" s="117">
        <v>0</v>
      </c>
      <c r="N35" s="117"/>
      <c r="O35" s="142">
        <v>90</v>
      </c>
      <c r="P35" s="142">
        <v>58</v>
      </c>
    </row>
    <row r="36" spans="1:16">
      <c r="A36" s="125">
        <v>48</v>
      </c>
      <c r="B36" s="125" t="s">
        <v>223</v>
      </c>
      <c r="C36" s="152">
        <v>38753</v>
      </c>
      <c r="D36" s="125" t="s">
        <v>127</v>
      </c>
      <c r="E36" s="125" t="s">
        <v>118</v>
      </c>
      <c r="F36" s="125">
        <v>0</v>
      </c>
      <c r="G36" s="125">
        <v>0</v>
      </c>
      <c r="H36" s="125">
        <v>0</v>
      </c>
      <c r="I36" s="125">
        <v>0</v>
      </c>
      <c r="J36" s="125">
        <v>0</v>
      </c>
      <c r="K36" s="125">
        <v>0</v>
      </c>
      <c r="L36" s="125">
        <v>0</v>
      </c>
      <c r="M36" s="125">
        <v>0</v>
      </c>
      <c r="N36" s="117"/>
      <c r="O36" s="144"/>
      <c r="P36" s="144"/>
    </row>
    <row r="37" spans="1:16">
      <c r="A37" s="117">
        <v>49</v>
      </c>
      <c r="B37" s="117" t="s">
        <v>179</v>
      </c>
      <c r="C37" s="47">
        <v>38686</v>
      </c>
      <c r="D37" s="117" t="s">
        <v>129</v>
      </c>
      <c r="E37" s="117" t="s">
        <v>118</v>
      </c>
      <c r="F37" s="117">
        <v>2</v>
      </c>
      <c r="G37" s="117">
        <v>2</v>
      </c>
      <c r="H37" s="117">
        <v>0</v>
      </c>
      <c r="I37" s="117">
        <v>113</v>
      </c>
      <c r="J37" s="117">
        <v>0</v>
      </c>
      <c r="K37" s="117">
        <v>1</v>
      </c>
      <c r="L37" s="117">
        <v>0</v>
      </c>
      <c r="M37" s="117">
        <v>0</v>
      </c>
      <c r="N37" s="117"/>
      <c r="O37" s="142">
        <v>68</v>
      </c>
      <c r="P37" s="142">
        <v>45</v>
      </c>
    </row>
    <row r="38" spans="1:16">
      <c r="A38" s="125">
        <v>50</v>
      </c>
      <c r="B38" s="125" t="s">
        <v>211</v>
      </c>
      <c r="C38" s="152">
        <v>38066</v>
      </c>
      <c r="D38" s="125" t="s">
        <v>121</v>
      </c>
      <c r="E38" s="125" t="s">
        <v>118</v>
      </c>
      <c r="F38" s="125">
        <v>0</v>
      </c>
      <c r="G38" s="125">
        <v>0</v>
      </c>
      <c r="H38" s="125">
        <v>0</v>
      </c>
      <c r="I38" s="125">
        <v>0</v>
      </c>
      <c r="J38" s="125">
        <v>0</v>
      </c>
      <c r="K38" s="125">
        <v>0</v>
      </c>
      <c r="L38" s="125">
        <v>0</v>
      </c>
      <c r="M38" s="125">
        <v>0</v>
      </c>
      <c r="N38" s="117"/>
      <c r="O38" s="144"/>
      <c r="P38" s="144"/>
    </row>
    <row r="39" spans="1:16">
      <c r="A39" s="117">
        <v>51</v>
      </c>
      <c r="B39" s="117" t="s">
        <v>212</v>
      </c>
      <c r="C39" s="47">
        <v>38829</v>
      </c>
      <c r="D39" s="117" t="s">
        <v>121</v>
      </c>
      <c r="E39" s="117" t="s">
        <v>118</v>
      </c>
      <c r="F39" s="117">
        <v>0</v>
      </c>
      <c r="G39" s="117">
        <v>0</v>
      </c>
      <c r="H39" s="117">
        <v>0</v>
      </c>
      <c r="I39" s="117">
        <v>0</v>
      </c>
      <c r="J39" s="117">
        <v>0</v>
      </c>
      <c r="K39" s="117">
        <v>0</v>
      </c>
      <c r="L39" s="117">
        <v>0</v>
      </c>
      <c r="M39" s="117">
        <v>0</v>
      </c>
      <c r="N39" s="117"/>
      <c r="O39" s="144"/>
      <c r="P39" s="144"/>
    </row>
    <row r="40" spans="1:16">
      <c r="A40" s="125">
        <v>52</v>
      </c>
      <c r="B40" s="125" t="s">
        <v>182</v>
      </c>
      <c r="C40" s="152">
        <v>37995</v>
      </c>
      <c r="D40" s="125" t="s">
        <v>127</v>
      </c>
      <c r="E40" s="125" t="s">
        <v>118</v>
      </c>
      <c r="F40" s="125">
        <v>1</v>
      </c>
      <c r="G40" s="125">
        <v>0</v>
      </c>
      <c r="H40" s="125">
        <v>1</v>
      </c>
      <c r="I40" s="125">
        <v>1</v>
      </c>
      <c r="J40" s="125">
        <v>0</v>
      </c>
      <c r="K40" s="125">
        <v>0</v>
      </c>
      <c r="L40" s="125">
        <v>0</v>
      </c>
      <c r="M40" s="125">
        <v>0</v>
      </c>
      <c r="N40" s="117"/>
      <c r="O40" s="144">
        <v>1</v>
      </c>
      <c r="P40" s="143" t="s">
        <v>119</v>
      </c>
    </row>
    <row r="41" spans="1:16">
      <c r="A41" s="117">
        <v>53</v>
      </c>
      <c r="B41" s="117" t="s">
        <v>183</v>
      </c>
      <c r="C41" s="47">
        <v>39251</v>
      </c>
      <c r="D41" s="117" t="s">
        <v>117</v>
      </c>
      <c r="E41" s="117" t="s">
        <v>118</v>
      </c>
      <c r="F41" s="117">
        <v>0</v>
      </c>
      <c r="G41" s="117">
        <v>0</v>
      </c>
      <c r="H41" s="117">
        <v>0</v>
      </c>
      <c r="I41" s="117">
        <v>0</v>
      </c>
      <c r="J41" s="117">
        <v>0</v>
      </c>
      <c r="K41" s="117">
        <v>0</v>
      </c>
      <c r="L41" s="117">
        <v>0</v>
      </c>
      <c r="M41" s="117">
        <v>0</v>
      </c>
      <c r="N41" s="117"/>
      <c r="O41" s="143"/>
      <c r="P41" s="144"/>
    </row>
    <row r="42" spans="1:16">
      <c r="A42" s="119"/>
      <c r="B42" s="130" t="s">
        <v>187</v>
      </c>
      <c r="C42" s="129"/>
      <c r="D42" s="130" t="s">
        <v>88</v>
      </c>
      <c r="E42" s="131"/>
      <c r="F42" s="130" t="s">
        <v>93</v>
      </c>
      <c r="G42" s="132" t="s">
        <v>125</v>
      </c>
      <c r="H42" s="128" t="s">
        <v>188</v>
      </c>
      <c r="I42" s="128"/>
      <c r="J42" s="128"/>
      <c r="K42" s="128"/>
      <c r="L42" s="128"/>
      <c r="M42" s="148"/>
      <c r="N42" s="117"/>
      <c r="O42" s="140"/>
      <c r="P42" s="140"/>
    </row>
    <row r="43" spans="1:16">
      <c r="A43" s="119"/>
      <c r="B43" s="128" t="s">
        <v>190</v>
      </c>
      <c r="C43" s="133"/>
      <c r="D43" s="130" t="s">
        <v>89</v>
      </c>
      <c r="E43" s="134"/>
      <c r="F43" s="130" t="s">
        <v>191</v>
      </c>
      <c r="G43" s="153" t="s">
        <v>192</v>
      </c>
      <c r="H43" s="153"/>
      <c r="I43" s="153"/>
      <c r="J43" s="153"/>
      <c r="K43" s="153"/>
      <c r="L43" s="153"/>
      <c r="M43" s="156"/>
      <c r="N43" s="117"/>
      <c r="O43" s="140"/>
      <c r="P43" s="140"/>
    </row>
    <row r="44" spans="1:16">
      <c r="A44" s="135"/>
      <c r="B44" s="136"/>
      <c r="C44" s="137"/>
      <c r="D44" s="136" t="s">
        <v>193</v>
      </c>
      <c r="E44" s="138"/>
      <c r="F44" s="136" t="s">
        <v>94</v>
      </c>
      <c r="G44" s="136" t="s">
        <v>194</v>
      </c>
      <c r="H44" s="136"/>
      <c r="I44" s="136"/>
      <c r="J44" s="136"/>
      <c r="K44" s="136"/>
      <c r="L44" s="136"/>
      <c r="M44" s="151"/>
      <c r="N44" s="117"/>
      <c r="O44" s="140"/>
      <c r="P44" s="140"/>
    </row>
    <row r="45" spans="1:1">
      <c r="A45" s="119"/>
    </row>
  </sheetData>
  <mergeCells count="6">
    <mergeCell ref="H42:L42"/>
    <mergeCell ref="G44:M44"/>
    <mergeCell ref="A42:A44"/>
    <mergeCell ref="N7:N44"/>
    <mergeCell ref="A1:M5"/>
    <mergeCell ref="O42:P44"/>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0"/>
  <sheetViews>
    <sheetView showGridLines="0" workbookViewId="0">
      <pane xSplit="1" ySplit="6" topLeftCell="B9" activePane="bottomRight" state="frozen"/>
      <selection/>
      <selection pane="topRight"/>
      <selection pane="bottomLeft"/>
      <selection pane="bottomRight" activeCell="F12" sqref="F12:M12"/>
    </sheetView>
  </sheetViews>
  <sheetFormatPr defaultColWidth="9" defaultRowHeight="16.5"/>
  <cols>
    <col min="1" max="1" width="9" style="118"/>
    <col min="2" max="2" width="17.375" style="119" customWidth="1"/>
    <col min="3" max="3" width="11" style="119" customWidth="1"/>
    <col min="4" max="4" width="8.63333333333333" style="119" customWidth="1"/>
    <col min="5" max="5" width="12" style="119" customWidth="1"/>
    <col min="6" max="12" width="8.63333333333333" style="119" customWidth="1"/>
    <col min="13" max="13" width="9.125" style="119" customWidth="1"/>
    <col min="14" max="14" width="9" style="119"/>
    <col min="15" max="15" width="12.625" style="119" customWidth="1"/>
  </cols>
  <sheetData>
    <row r="1" customHeight="1" spans="1:15">
      <c r="A1" s="120" t="s">
        <v>224</v>
      </c>
      <c r="B1" s="121"/>
      <c r="C1" s="121"/>
      <c r="D1" s="121"/>
      <c r="E1" s="121"/>
      <c r="F1" s="121"/>
      <c r="G1" s="121"/>
      <c r="H1" s="121"/>
      <c r="I1" s="121"/>
      <c r="J1" s="121"/>
      <c r="K1" s="121"/>
      <c r="L1" s="121"/>
      <c r="M1" s="121"/>
      <c r="N1" s="139" t="s">
        <v>1</v>
      </c>
      <c r="O1" s="140" t="s">
        <v>2</v>
      </c>
    </row>
    <row r="2" customHeight="1" spans="1:15">
      <c r="A2" s="121"/>
      <c r="B2" s="121"/>
      <c r="C2" s="121"/>
      <c r="D2" s="121"/>
      <c r="E2" s="121"/>
      <c r="F2" s="121"/>
      <c r="G2" s="121"/>
      <c r="H2" s="121"/>
      <c r="I2" s="121"/>
      <c r="J2" s="121"/>
      <c r="K2" s="121"/>
      <c r="L2" s="121"/>
      <c r="M2" s="121"/>
      <c r="N2" s="139" t="s">
        <v>6</v>
      </c>
      <c r="O2" s="141">
        <v>45695</v>
      </c>
    </row>
    <row r="3" customHeight="1" spans="1:15">
      <c r="A3" s="121"/>
      <c r="B3" s="121"/>
      <c r="C3" s="121"/>
      <c r="D3" s="121"/>
      <c r="E3" s="121"/>
      <c r="F3" s="121"/>
      <c r="G3" s="121"/>
      <c r="H3" s="121"/>
      <c r="I3" s="121"/>
      <c r="J3" s="121"/>
      <c r="K3" s="121"/>
      <c r="L3" s="121"/>
      <c r="M3" s="121"/>
      <c r="N3" s="139"/>
      <c r="O3" s="141"/>
    </row>
    <row r="4" customHeight="1" spans="1:15">
      <c r="A4" s="121"/>
      <c r="B4" s="121"/>
      <c r="C4" s="121"/>
      <c r="D4" s="121"/>
      <c r="E4" s="121"/>
      <c r="F4" s="121"/>
      <c r="G4" s="121"/>
      <c r="H4" s="121"/>
      <c r="I4" s="121"/>
      <c r="J4" s="121"/>
      <c r="K4" s="121"/>
      <c r="L4" s="121"/>
      <c r="M4" s="121"/>
      <c r="N4" s="139" t="s">
        <v>11</v>
      </c>
      <c r="O4" s="142" t="s">
        <v>12</v>
      </c>
    </row>
    <row r="5" ht="14.25" spans="1:15">
      <c r="A5" s="121"/>
      <c r="B5" s="121"/>
      <c r="C5" s="121"/>
      <c r="D5" s="121"/>
      <c r="E5" s="121"/>
      <c r="F5" s="121"/>
      <c r="G5" s="121"/>
      <c r="H5" s="121"/>
      <c r="I5" s="121"/>
      <c r="J5" s="121"/>
      <c r="K5" s="121"/>
      <c r="L5" s="121"/>
      <c r="M5" s="121"/>
      <c r="N5" s="139" t="s">
        <v>52</v>
      </c>
      <c r="O5" s="142" t="s">
        <v>59</v>
      </c>
    </row>
    <row r="6" spans="1:15">
      <c r="A6" s="122" t="s">
        <v>82</v>
      </c>
      <c r="B6" s="122" t="s">
        <v>83</v>
      </c>
      <c r="C6" s="122" t="s">
        <v>84</v>
      </c>
      <c r="D6" s="122" t="s">
        <v>85</v>
      </c>
      <c r="E6" s="122" t="s">
        <v>86</v>
      </c>
      <c r="F6" s="122" t="s">
        <v>87</v>
      </c>
      <c r="G6" s="122" t="s">
        <v>88</v>
      </c>
      <c r="H6" s="122" t="s">
        <v>89</v>
      </c>
      <c r="I6" s="122" t="s">
        <v>90</v>
      </c>
      <c r="J6" s="122" t="s">
        <v>91</v>
      </c>
      <c r="K6" s="122" t="s">
        <v>92</v>
      </c>
      <c r="L6" s="122" t="s">
        <v>93</v>
      </c>
      <c r="M6" s="122" t="s">
        <v>94</v>
      </c>
      <c r="N6" s="139" t="s">
        <v>95</v>
      </c>
      <c r="O6" s="142" t="s">
        <v>96</v>
      </c>
    </row>
    <row r="7" spans="1:15">
      <c r="A7" s="117">
        <v>1</v>
      </c>
      <c r="B7" s="117" t="s">
        <v>116</v>
      </c>
      <c r="C7" s="45">
        <v>33266</v>
      </c>
      <c r="D7" s="45" t="s">
        <v>117</v>
      </c>
      <c r="E7" s="117" t="s">
        <v>118</v>
      </c>
      <c r="F7" s="117">
        <v>1</v>
      </c>
      <c r="G7" s="117">
        <v>1</v>
      </c>
      <c r="H7" s="117">
        <v>0</v>
      </c>
      <c r="I7" s="117">
        <v>90</v>
      </c>
      <c r="J7" s="117">
        <v>0</v>
      </c>
      <c r="K7" s="117">
        <v>0</v>
      </c>
      <c r="L7" s="117">
        <v>0</v>
      </c>
      <c r="M7" s="117">
        <v>0</v>
      </c>
      <c r="N7" s="117"/>
      <c r="O7" s="142">
        <v>90</v>
      </c>
    </row>
    <row r="8" spans="1:15">
      <c r="A8" s="123">
        <v>2</v>
      </c>
      <c r="B8" s="123" t="s">
        <v>196</v>
      </c>
      <c r="C8" s="124">
        <v>34227</v>
      </c>
      <c r="D8" s="124" t="s">
        <v>121</v>
      </c>
      <c r="E8" s="123" t="s">
        <v>118</v>
      </c>
      <c r="F8" s="123">
        <v>1</v>
      </c>
      <c r="G8" s="123">
        <v>1</v>
      </c>
      <c r="H8" s="123">
        <v>0</v>
      </c>
      <c r="I8" s="123">
        <v>90</v>
      </c>
      <c r="J8" s="123">
        <v>0</v>
      </c>
      <c r="K8" s="123">
        <v>0</v>
      </c>
      <c r="L8" s="123">
        <v>0</v>
      </c>
      <c r="M8" s="123">
        <v>0</v>
      </c>
      <c r="N8" s="117"/>
      <c r="O8" s="142">
        <v>90</v>
      </c>
    </row>
    <row r="9" spans="1:15">
      <c r="A9" s="117">
        <v>3</v>
      </c>
      <c r="B9" s="117" t="s">
        <v>122</v>
      </c>
      <c r="C9" s="45">
        <v>34481</v>
      </c>
      <c r="D9" s="45" t="s">
        <v>121</v>
      </c>
      <c r="E9" s="117" t="s">
        <v>118</v>
      </c>
      <c r="F9" s="117">
        <v>1</v>
      </c>
      <c r="G9" s="117">
        <v>1</v>
      </c>
      <c r="H9" s="117">
        <v>0</v>
      </c>
      <c r="I9" s="117">
        <v>63</v>
      </c>
      <c r="J9" s="117">
        <v>0</v>
      </c>
      <c r="K9" s="117">
        <v>0</v>
      </c>
      <c r="L9" s="117">
        <v>0</v>
      </c>
      <c r="M9" s="117">
        <v>0</v>
      </c>
      <c r="N9" s="117"/>
      <c r="O9" s="142">
        <v>63</v>
      </c>
    </row>
    <row r="10" spans="1:15">
      <c r="A10" s="125">
        <v>4</v>
      </c>
      <c r="B10" s="125" t="s">
        <v>123</v>
      </c>
      <c r="C10" s="126">
        <v>32547</v>
      </c>
      <c r="D10" s="126" t="s">
        <v>121</v>
      </c>
      <c r="E10" s="125" t="s">
        <v>118</v>
      </c>
      <c r="F10" s="125">
        <v>0</v>
      </c>
      <c r="G10" s="125">
        <v>0</v>
      </c>
      <c r="H10" s="125">
        <v>0</v>
      </c>
      <c r="I10" s="125">
        <v>0</v>
      </c>
      <c r="J10" s="125">
        <v>0</v>
      </c>
      <c r="K10" s="125">
        <v>0</v>
      </c>
      <c r="L10" s="125">
        <v>0</v>
      </c>
      <c r="M10" s="125">
        <v>0</v>
      </c>
      <c r="N10" s="117"/>
      <c r="O10" s="143" t="s">
        <v>119</v>
      </c>
    </row>
    <row r="11" spans="1:15">
      <c r="A11" s="117">
        <v>5</v>
      </c>
      <c r="B11" s="117" t="s">
        <v>124</v>
      </c>
      <c r="C11" s="45">
        <v>32637</v>
      </c>
      <c r="D11" s="45" t="s">
        <v>121</v>
      </c>
      <c r="E11" s="117" t="s">
        <v>118</v>
      </c>
      <c r="F11" s="117">
        <v>1</v>
      </c>
      <c r="G11" s="117">
        <v>0</v>
      </c>
      <c r="H11" s="117">
        <v>1</v>
      </c>
      <c r="I11" s="117">
        <v>27</v>
      </c>
      <c r="J11" s="117">
        <v>0</v>
      </c>
      <c r="K11" s="117">
        <v>0</v>
      </c>
      <c r="L11" s="117">
        <v>0</v>
      </c>
      <c r="M11" s="117">
        <v>0</v>
      </c>
      <c r="N11" s="117"/>
      <c r="O11" s="144">
        <v>27</v>
      </c>
    </row>
    <row r="12" spans="1:15">
      <c r="A12" s="125">
        <v>6</v>
      </c>
      <c r="B12" s="125" t="s">
        <v>197</v>
      </c>
      <c r="C12" s="126">
        <v>34443</v>
      </c>
      <c r="D12" s="126" t="s">
        <v>127</v>
      </c>
      <c r="E12" s="125" t="s">
        <v>118</v>
      </c>
      <c r="F12" s="125">
        <v>0</v>
      </c>
      <c r="G12" s="125">
        <v>0</v>
      </c>
      <c r="H12" s="125">
        <v>0</v>
      </c>
      <c r="I12" s="125">
        <v>0</v>
      </c>
      <c r="J12" s="125">
        <v>0</v>
      </c>
      <c r="K12" s="125">
        <v>0</v>
      </c>
      <c r="L12" s="125">
        <v>0</v>
      </c>
      <c r="M12" s="125">
        <v>0</v>
      </c>
      <c r="N12" s="117"/>
      <c r="O12" s="143" t="s">
        <v>119</v>
      </c>
    </row>
    <row r="13" spans="1:15">
      <c r="A13" s="117">
        <v>7</v>
      </c>
      <c r="B13" s="117" t="s">
        <v>198</v>
      </c>
      <c r="C13" s="45">
        <v>33561</v>
      </c>
      <c r="D13" s="45" t="s">
        <v>129</v>
      </c>
      <c r="E13" s="117" t="s">
        <v>118</v>
      </c>
      <c r="F13" s="117">
        <v>0</v>
      </c>
      <c r="G13" s="117">
        <v>0</v>
      </c>
      <c r="H13" s="117">
        <v>0</v>
      </c>
      <c r="I13" s="117">
        <v>0</v>
      </c>
      <c r="J13" s="145">
        <v>0</v>
      </c>
      <c r="K13" s="117">
        <v>0</v>
      </c>
      <c r="L13" s="117">
        <v>0</v>
      </c>
      <c r="M13" s="117">
        <v>0</v>
      </c>
      <c r="N13" s="117"/>
      <c r="O13" s="142"/>
    </row>
    <row r="14" spans="1:15">
      <c r="A14" s="125">
        <v>9</v>
      </c>
      <c r="B14" s="125" t="s">
        <v>221</v>
      </c>
      <c r="C14" s="126">
        <v>34422</v>
      </c>
      <c r="D14" s="126" t="s">
        <v>129</v>
      </c>
      <c r="E14" s="125" t="s">
        <v>134</v>
      </c>
      <c r="F14" s="125">
        <v>1</v>
      </c>
      <c r="G14" s="125">
        <v>1</v>
      </c>
      <c r="H14" s="125">
        <v>0</v>
      </c>
      <c r="I14" s="125">
        <v>90</v>
      </c>
      <c r="J14" s="125">
        <v>0</v>
      </c>
      <c r="K14" s="125">
        <v>1</v>
      </c>
      <c r="L14" s="125">
        <v>0</v>
      </c>
      <c r="M14" s="125">
        <v>0</v>
      </c>
      <c r="N14" s="117"/>
      <c r="O14" s="142">
        <v>90</v>
      </c>
    </row>
    <row r="15" spans="1:15">
      <c r="A15" s="117">
        <v>10</v>
      </c>
      <c r="B15" s="117" t="s">
        <v>136</v>
      </c>
      <c r="C15" s="45">
        <v>35838</v>
      </c>
      <c r="D15" s="45" t="s">
        <v>127</v>
      </c>
      <c r="E15" s="117" t="s">
        <v>134</v>
      </c>
      <c r="F15" s="117">
        <v>1</v>
      </c>
      <c r="G15" s="117">
        <v>1</v>
      </c>
      <c r="H15" s="117">
        <v>0</v>
      </c>
      <c r="I15" s="117">
        <v>90</v>
      </c>
      <c r="J15" s="117">
        <v>0</v>
      </c>
      <c r="K15" s="117">
        <v>0</v>
      </c>
      <c r="L15" s="117">
        <v>0</v>
      </c>
      <c r="M15" s="117">
        <v>0</v>
      </c>
      <c r="N15" s="117"/>
      <c r="O15" s="142">
        <v>90</v>
      </c>
    </row>
    <row r="16" spans="1:15">
      <c r="A16" s="125">
        <v>11</v>
      </c>
      <c r="B16" s="125" t="s">
        <v>201</v>
      </c>
      <c r="C16" s="126">
        <v>32578</v>
      </c>
      <c r="D16" s="126" t="s">
        <v>129</v>
      </c>
      <c r="E16" s="125" t="s">
        <v>118</v>
      </c>
      <c r="F16" s="125">
        <v>0</v>
      </c>
      <c r="G16" s="125">
        <v>0</v>
      </c>
      <c r="H16" s="125">
        <v>0</v>
      </c>
      <c r="I16" s="125">
        <v>0</v>
      </c>
      <c r="J16" s="125">
        <v>0</v>
      </c>
      <c r="K16" s="125">
        <v>0</v>
      </c>
      <c r="L16" s="125">
        <v>0</v>
      </c>
      <c r="M16" s="125">
        <v>0</v>
      </c>
      <c r="N16" s="117"/>
      <c r="O16" s="143" t="s">
        <v>119</v>
      </c>
    </row>
    <row r="17" spans="1:15">
      <c r="A17" s="117">
        <v>12</v>
      </c>
      <c r="B17" s="117" t="s">
        <v>139</v>
      </c>
      <c r="C17" s="45">
        <v>35840</v>
      </c>
      <c r="D17" s="45" t="s">
        <v>117</v>
      </c>
      <c r="E17" s="117" t="s">
        <v>118</v>
      </c>
      <c r="F17" s="117">
        <v>0</v>
      </c>
      <c r="G17" s="117">
        <v>0</v>
      </c>
      <c r="H17" s="117">
        <v>0</v>
      </c>
      <c r="I17" s="117">
        <v>0</v>
      </c>
      <c r="J17" s="117">
        <v>0</v>
      </c>
      <c r="K17" s="117">
        <v>0</v>
      </c>
      <c r="L17" s="117">
        <v>0</v>
      </c>
      <c r="M17" s="117">
        <v>0</v>
      </c>
      <c r="N17" s="117"/>
      <c r="O17" s="143" t="s">
        <v>119</v>
      </c>
    </row>
    <row r="18" spans="1:15">
      <c r="A18" s="125">
        <v>13</v>
      </c>
      <c r="B18" s="125" t="s">
        <v>140</v>
      </c>
      <c r="C18" s="126">
        <v>35473</v>
      </c>
      <c r="D18" s="126" t="s">
        <v>121</v>
      </c>
      <c r="E18" s="125" t="s">
        <v>118</v>
      </c>
      <c r="F18" s="125">
        <v>0</v>
      </c>
      <c r="G18" s="125">
        <v>0</v>
      </c>
      <c r="H18" s="125">
        <v>0</v>
      </c>
      <c r="I18" s="125">
        <v>0</v>
      </c>
      <c r="J18" s="125">
        <v>0</v>
      </c>
      <c r="K18" s="125">
        <v>0</v>
      </c>
      <c r="L18" s="125">
        <v>0</v>
      </c>
      <c r="M18" s="125">
        <v>0</v>
      </c>
      <c r="N18" s="117"/>
      <c r="O18" s="143" t="s">
        <v>119</v>
      </c>
    </row>
    <row r="19" spans="1:15">
      <c r="A19" s="117">
        <v>14</v>
      </c>
      <c r="B19" s="117" t="s">
        <v>202</v>
      </c>
      <c r="C19" s="45">
        <v>33815</v>
      </c>
      <c r="D19" s="45" t="s">
        <v>129</v>
      </c>
      <c r="E19" s="117" t="s">
        <v>118</v>
      </c>
      <c r="F19" s="117">
        <v>0</v>
      </c>
      <c r="G19" s="117">
        <v>0</v>
      </c>
      <c r="H19" s="117">
        <v>0</v>
      </c>
      <c r="I19" s="117">
        <v>0</v>
      </c>
      <c r="J19" s="117">
        <v>0</v>
      </c>
      <c r="K19" s="117">
        <v>0</v>
      </c>
      <c r="L19" s="117">
        <v>0</v>
      </c>
      <c r="M19" s="117">
        <v>0</v>
      </c>
      <c r="N19" s="117"/>
      <c r="O19" s="143"/>
    </row>
    <row r="20" spans="1:15">
      <c r="A20" s="125">
        <v>15</v>
      </c>
      <c r="B20" s="125" t="s">
        <v>142</v>
      </c>
      <c r="C20" s="126">
        <v>34797</v>
      </c>
      <c r="D20" s="126" t="s">
        <v>121</v>
      </c>
      <c r="E20" s="125" t="s">
        <v>118</v>
      </c>
      <c r="F20" s="125">
        <v>1</v>
      </c>
      <c r="G20" s="125">
        <v>0</v>
      </c>
      <c r="H20" s="125">
        <v>1</v>
      </c>
      <c r="I20" s="125">
        <v>27</v>
      </c>
      <c r="J20" s="125">
        <v>0</v>
      </c>
      <c r="K20" s="125">
        <v>0</v>
      </c>
      <c r="L20" s="125">
        <v>0</v>
      </c>
      <c r="M20" s="125">
        <v>0</v>
      </c>
      <c r="N20" s="117"/>
      <c r="O20" s="144">
        <v>27</v>
      </c>
    </row>
    <row r="21" spans="1:15">
      <c r="A21" s="117">
        <v>18</v>
      </c>
      <c r="B21" s="117" t="s">
        <v>222</v>
      </c>
      <c r="C21" s="45">
        <v>37879</v>
      </c>
      <c r="D21" s="45" t="s">
        <v>129</v>
      </c>
      <c r="E21" s="117" t="s">
        <v>118</v>
      </c>
      <c r="F21" s="117">
        <v>0</v>
      </c>
      <c r="G21" s="117">
        <v>0</v>
      </c>
      <c r="H21" s="117">
        <v>0</v>
      </c>
      <c r="I21" s="117">
        <v>0</v>
      </c>
      <c r="J21" s="117">
        <v>0</v>
      </c>
      <c r="K21" s="117">
        <v>0</v>
      </c>
      <c r="L21" s="117">
        <v>0</v>
      </c>
      <c r="M21" s="117">
        <v>0</v>
      </c>
      <c r="N21" s="117"/>
      <c r="O21" s="143" t="s">
        <v>119</v>
      </c>
    </row>
    <row r="22" spans="1:15">
      <c r="A22" s="125">
        <v>19</v>
      </c>
      <c r="B22" s="125" t="s">
        <v>205</v>
      </c>
      <c r="C22" s="126">
        <v>36382</v>
      </c>
      <c r="D22" s="126" t="s">
        <v>121</v>
      </c>
      <c r="E22" s="125" t="s">
        <v>118</v>
      </c>
      <c r="F22" s="125">
        <v>1</v>
      </c>
      <c r="G22" s="125">
        <v>1</v>
      </c>
      <c r="H22" s="125">
        <v>0</v>
      </c>
      <c r="I22" s="125">
        <v>63</v>
      </c>
      <c r="J22" s="125">
        <v>0</v>
      </c>
      <c r="K22" s="125">
        <v>0</v>
      </c>
      <c r="L22" s="125">
        <v>0</v>
      </c>
      <c r="M22" s="125">
        <v>0</v>
      </c>
      <c r="N22" s="117"/>
      <c r="O22" s="142">
        <v>63</v>
      </c>
    </row>
    <row r="23" spans="1:15">
      <c r="A23" s="117">
        <v>20</v>
      </c>
      <c r="B23" s="117" t="s">
        <v>149</v>
      </c>
      <c r="C23" s="45">
        <v>34404</v>
      </c>
      <c r="D23" s="45" t="s">
        <v>127</v>
      </c>
      <c r="E23" s="117" t="s">
        <v>118</v>
      </c>
      <c r="F23" s="117">
        <v>0</v>
      </c>
      <c r="G23" s="117">
        <v>0</v>
      </c>
      <c r="H23" s="117">
        <v>0</v>
      </c>
      <c r="I23" s="117">
        <v>0</v>
      </c>
      <c r="J23" s="117">
        <v>0</v>
      </c>
      <c r="K23" s="117">
        <v>0</v>
      </c>
      <c r="L23" s="117">
        <v>0</v>
      </c>
      <c r="M23" s="117">
        <v>0</v>
      </c>
      <c r="N23" s="117"/>
      <c r="O23" s="143" t="s">
        <v>119</v>
      </c>
    </row>
    <row r="24" spans="1:15">
      <c r="A24" s="125">
        <v>22</v>
      </c>
      <c r="B24" s="125" t="s">
        <v>152</v>
      </c>
      <c r="C24" s="127">
        <v>35146</v>
      </c>
      <c r="D24" s="125" t="s">
        <v>127</v>
      </c>
      <c r="E24" s="125" t="s">
        <v>134</v>
      </c>
      <c r="F24" s="125">
        <v>1</v>
      </c>
      <c r="G24" s="125">
        <v>1</v>
      </c>
      <c r="H24" s="125">
        <v>0</v>
      </c>
      <c r="I24" s="125">
        <v>90</v>
      </c>
      <c r="J24" s="125">
        <v>0</v>
      </c>
      <c r="K24" s="125">
        <v>0</v>
      </c>
      <c r="L24" s="125">
        <v>0</v>
      </c>
      <c r="M24" s="125">
        <v>0</v>
      </c>
      <c r="N24" s="117"/>
      <c r="O24" s="142">
        <v>90</v>
      </c>
    </row>
    <row r="25" spans="1:15">
      <c r="A25" s="117">
        <v>25</v>
      </c>
      <c r="B25" s="117" t="s">
        <v>206</v>
      </c>
      <c r="C25" s="45">
        <v>34090</v>
      </c>
      <c r="D25" s="45" t="s">
        <v>117</v>
      </c>
      <c r="E25" s="117" t="s">
        <v>118</v>
      </c>
      <c r="F25" s="117">
        <v>0</v>
      </c>
      <c r="G25" s="117">
        <v>0</v>
      </c>
      <c r="H25" s="117">
        <v>0</v>
      </c>
      <c r="I25" s="117">
        <v>0</v>
      </c>
      <c r="J25" s="117">
        <v>0</v>
      </c>
      <c r="K25" s="117">
        <v>0</v>
      </c>
      <c r="L25" s="117">
        <v>0</v>
      </c>
      <c r="M25" s="117">
        <v>0</v>
      </c>
      <c r="N25" s="117"/>
      <c r="O25" s="142"/>
    </row>
    <row r="26" spans="1:15">
      <c r="A26" s="125">
        <v>26</v>
      </c>
      <c r="B26" s="125" t="s">
        <v>155</v>
      </c>
      <c r="C26" s="126">
        <v>36188</v>
      </c>
      <c r="D26" s="126" t="s">
        <v>129</v>
      </c>
      <c r="E26" s="125" t="s">
        <v>118</v>
      </c>
      <c r="F26" s="125">
        <v>1</v>
      </c>
      <c r="G26" s="125">
        <v>1</v>
      </c>
      <c r="H26" s="125">
        <v>0</v>
      </c>
      <c r="I26" s="125">
        <v>79</v>
      </c>
      <c r="J26" s="125">
        <v>0</v>
      </c>
      <c r="K26" s="125">
        <v>0</v>
      </c>
      <c r="L26" s="125">
        <v>0</v>
      </c>
      <c r="M26" s="125">
        <v>0</v>
      </c>
      <c r="N26" s="117"/>
      <c r="O26" s="142">
        <v>79</v>
      </c>
    </row>
    <row r="27" spans="1:15">
      <c r="A27" s="117">
        <v>27</v>
      </c>
      <c r="B27" s="117" t="s">
        <v>156</v>
      </c>
      <c r="C27" s="45">
        <v>34195</v>
      </c>
      <c r="D27" s="45" t="s">
        <v>129</v>
      </c>
      <c r="E27" s="117" t="s">
        <v>118</v>
      </c>
      <c r="F27" s="117">
        <v>1</v>
      </c>
      <c r="G27" s="117">
        <v>0</v>
      </c>
      <c r="H27" s="117">
        <v>1</v>
      </c>
      <c r="I27" s="117">
        <v>11</v>
      </c>
      <c r="J27" s="117">
        <v>0</v>
      </c>
      <c r="K27" s="39">
        <v>0</v>
      </c>
      <c r="L27" s="117">
        <v>1</v>
      </c>
      <c r="M27" s="117">
        <v>0</v>
      </c>
      <c r="N27" s="117"/>
      <c r="O27" s="146">
        <v>11</v>
      </c>
    </row>
    <row r="28" spans="1:15">
      <c r="A28" s="125">
        <v>28</v>
      </c>
      <c r="B28" s="125" t="s">
        <v>225</v>
      </c>
      <c r="C28" s="126">
        <v>33994</v>
      </c>
      <c r="D28" s="126" t="s">
        <v>121</v>
      </c>
      <c r="E28" s="125" t="s">
        <v>118</v>
      </c>
      <c r="F28" s="125">
        <v>0</v>
      </c>
      <c r="G28" s="125">
        <v>0</v>
      </c>
      <c r="H28" s="125">
        <v>0</v>
      </c>
      <c r="I28" s="125">
        <v>0</v>
      </c>
      <c r="J28" s="125">
        <v>0</v>
      </c>
      <c r="K28" s="125">
        <v>0</v>
      </c>
      <c r="L28" s="125">
        <v>0</v>
      </c>
      <c r="M28" s="125">
        <v>0</v>
      </c>
      <c r="N28" s="117"/>
      <c r="O28" s="143" t="s">
        <v>119</v>
      </c>
    </row>
    <row r="29" spans="1:15">
      <c r="A29" s="117">
        <v>30</v>
      </c>
      <c r="B29" s="117" t="s">
        <v>162</v>
      </c>
      <c r="C29" s="45">
        <v>35153</v>
      </c>
      <c r="D29" s="45" t="s">
        <v>129</v>
      </c>
      <c r="E29" s="117" t="s">
        <v>134</v>
      </c>
      <c r="F29" s="117">
        <v>1</v>
      </c>
      <c r="G29" s="117">
        <v>1</v>
      </c>
      <c r="H29" s="117">
        <v>0</v>
      </c>
      <c r="I29" s="117">
        <v>90</v>
      </c>
      <c r="J29" s="117">
        <v>2</v>
      </c>
      <c r="K29" s="117">
        <v>0</v>
      </c>
      <c r="L29" s="117">
        <v>0</v>
      </c>
      <c r="M29" s="117">
        <v>0</v>
      </c>
      <c r="N29" s="117"/>
      <c r="O29" s="142">
        <v>90</v>
      </c>
    </row>
    <row r="30" spans="1:15">
      <c r="A30" s="125">
        <v>32</v>
      </c>
      <c r="B30" s="125" t="s">
        <v>165</v>
      </c>
      <c r="C30" s="126">
        <v>34868</v>
      </c>
      <c r="D30" s="126" t="s">
        <v>121</v>
      </c>
      <c r="E30" s="125" t="s">
        <v>118</v>
      </c>
      <c r="F30" s="125">
        <v>1</v>
      </c>
      <c r="G30" s="125">
        <v>1</v>
      </c>
      <c r="H30" s="125">
        <v>0</v>
      </c>
      <c r="I30" s="125">
        <v>90</v>
      </c>
      <c r="J30" s="125">
        <v>0</v>
      </c>
      <c r="K30" s="125">
        <v>0</v>
      </c>
      <c r="L30" s="125">
        <v>0</v>
      </c>
      <c r="M30" s="125">
        <v>0</v>
      </c>
      <c r="N30" s="117"/>
      <c r="O30" s="142">
        <v>90</v>
      </c>
    </row>
    <row r="31" spans="1:15">
      <c r="A31" s="117">
        <v>36</v>
      </c>
      <c r="B31" s="117" t="s">
        <v>209</v>
      </c>
      <c r="C31" s="45">
        <v>37007</v>
      </c>
      <c r="D31" s="45" t="s">
        <v>127</v>
      </c>
      <c r="E31" s="117" t="s">
        <v>118</v>
      </c>
      <c r="F31" s="117">
        <v>0</v>
      </c>
      <c r="G31" s="117">
        <v>0</v>
      </c>
      <c r="H31" s="117">
        <v>0</v>
      </c>
      <c r="I31" s="117">
        <v>0</v>
      </c>
      <c r="J31" s="117">
        <v>0</v>
      </c>
      <c r="K31" s="117">
        <v>0</v>
      </c>
      <c r="L31" s="117">
        <v>0</v>
      </c>
      <c r="M31" s="117">
        <v>0</v>
      </c>
      <c r="N31" s="117"/>
      <c r="O31" s="143" t="s">
        <v>119</v>
      </c>
    </row>
    <row r="32" spans="1:15">
      <c r="A32" s="125">
        <v>45</v>
      </c>
      <c r="B32" s="125" t="s">
        <v>172</v>
      </c>
      <c r="C32" s="126">
        <v>35578</v>
      </c>
      <c r="D32" s="126" t="s">
        <v>129</v>
      </c>
      <c r="E32" s="125" t="s">
        <v>134</v>
      </c>
      <c r="F32" s="125">
        <v>1</v>
      </c>
      <c r="G32" s="125">
        <v>1</v>
      </c>
      <c r="H32" s="125">
        <v>0</v>
      </c>
      <c r="I32" s="125">
        <v>90</v>
      </c>
      <c r="J32" s="125">
        <v>0</v>
      </c>
      <c r="K32" s="125">
        <v>1</v>
      </c>
      <c r="L32" s="125">
        <v>0</v>
      </c>
      <c r="M32" s="125">
        <v>0</v>
      </c>
      <c r="N32" s="117"/>
      <c r="O32" s="142">
        <v>90</v>
      </c>
    </row>
    <row r="33" spans="1:15">
      <c r="A33" s="117">
        <v>46</v>
      </c>
      <c r="B33" s="117" t="s">
        <v>226</v>
      </c>
      <c r="C33" s="45">
        <v>37717</v>
      </c>
      <c r="D33" s="45" t="s">
        <v>129</v>
      </c>
      <c r="E33" s="117" t="s">
        <v>118</v>
      </c>
      <c r="F33" s="117">
        <v>0</v>
      </c>
      <c r="G33" s="117">
        <v>0</v>
      </c>
      <c r="H33" s="117">
        <v>0</v>
      </c>
      <c r="I33" s="117">
        <v>0</v>
      </c>
      <c r="J33" s="117">
        <v>0</v>
      </c>
      <c r="K33" s="117">
        <v>0</v>
      </c>
      <c r="L33" s="117">
        <v>0</v>
      </c>
      <c r="M33" s="117">
        <v>0</v>
      </c>
      <c r="N33" s="117"/>
      <c r="O33" s="143"/>
    </row>
    <row r="34" spans="1:15">
      <c r="A34" s="125">
        <v>49</v>
      </c>
      <c r="B34" s="125" t="s">
        <v>227</v>
      </c>
      <c r="C34" s="126">
        <v>38686</v>
      </c>
      <c r="D34" s="126" t="s">
        <v>129</v>
      </c>
      <c r="E34" s="125" t="s">
        <v>118</v>
      </c>
      <c r="F34" s="125">
        <v>0</v>
      </c>
      <c r="G34" s="125">
        <v>0</v>
      </c>
      <c r="H34" s="125">
        <v>0</v>
      </c>
      <c r="I34" s="125">
        <v>0</v>
      </c>
      <c r="J34" s="125">
        <v>0</v>
      </c>
      <c r="K34" s="147">
        <v>0</v>
      </c>
      <c r="L34" s="125">
        <v>0</v>
      </c>
      <c r="M34" s="125">
        <v>0</v>
      </c>
      <c r="N34" s="117"/>
      <c r="O34" s="143"/>
    </row>
    <row r="35" spans="1:15">
      <c r="A35" s="117">
        <v>52</v>
      </c>
      <c r="B35" s="117" t="s">
        <v>228</v>
      </c>
      <c r="C35" s="45">
        <v>37995</v>
      </c>
      <c r="D35" s="45" t="s">
        <v>127</v>
      </c>
      <c r="E35" s="117" t="s">
        <v>118</v>
      </c>
      <c r="F35" s="117">
        <v>0</v>
      </c>
      <c r="G35" s="117">
        <v>0</v>
      </c>
      <c r="H35" s="117">
        <v>0</v>
      </c>
      <c r="I35" s="117">
        <v>0</v>
      </c>
      <c r="J35" s="117">
        <v>0</v>
      </c>
      <c r="K35" s="117">
        <v>0</v>
      </c>
      <c r="L35" s="117">
        <v>0</v>
      </c>
      <c r="M35" s="117">
        <v>0</v>
      </c>
      <c r="N35" s="117"/>
      <c r="O35" s="144"/>
    </row>
    <row r="36" spans="1:15">
      <c r="A36" s="125">
        <v>53</v>
      </c>
      <c r="B36" s="125" t="s">
        <v>229</v>
      </c>
      <c r="C36" s="126">
        <v>39251</v>
      </c>
      <c r="D36" s="126" t="s">
        <v>117</v>
      </c>
      <c r="E36" s="125" t="s">
        <v>118</v>
      </c>
      <c r="F36" s="125">
        <v>0</v>
      </c>
      <c r="G36" s="125">
        <v>0</v>
      </c>
      <c r="H36" s="125">
        <v>0</v>
      </c>
      <c r="I36" s="125">
        <v>0</v>
      </c>
      <c r="J36" s="125">
        <v>0</v>
      </c>
      <c r="K36" s="125">
        <v>0</v>
      </c>
      <c r="L36" s="125">
        <v>0</v>
      </c>
      <c r="M36" s="125">
        <v>0</v>
      </c>
      <c r="N36" s="117"/>
      <c r="O36" s="144"/>
    </row>
    <row r="37" spans="1:15">
      <c r="A37" s="119"/>
      <c r="B37" s="128"/>
      <c r="C37" s="129"/>
      <c r="D37" s="130" t="s">
        <v>88</v>
      </c>
      <c r="E37" s="131"/>
      <c r="F37" s="130" t="s">
        <v>93</v>
      </c>
      <c r="G37" s="132" t="s">
        <v>125</v>
      </c>
      <c r="H37" s="128" t="s">
        <v>188</v>
      </c>
      <c r="I37" s="128"/>
      <c r="J37" s="128"/>
      <c r="K37" s="128"/>
      <c r="L37" s="128"/>
      <c r="M37" s="148"/>
      <c r="N37" s="117"/>
      <c r="O37" s="149" t="s">
        <v>230</v>
      </c>
    </row>
    <row r="38" spans="1:15">
      <c r="A38" s="119"/>
      <c r="B38" s="128"/>
      <c r="C38" s="133"/>
      <c r="D38" s="130" t="s">
        <v>89</v>
      </c>
      <c r="E38" s="134"/>
      <c r="F38" s="130" t="s">
        <v>191</v>
      </c>
      <c r="G38" s="130" t="s">
        <v>192</v>
      </c>
      <c r="H38" s="130"/>
      <c r="I38" s="130"/>
      <c r="J38" s="130"/>
      <c r="K38" s="130"/>
      <c r="L38" s="130"/>
      <c r="M38" s="150"/>
      <c r="N38" s="117"/>
      <c r="O38" s="149"/>
    </row>
    <row r="39" spans="1:15">
      <c r="A39" s="135"/>
      <c r="B39" s="136"/>
      <c r="C39" s="137"/>
      <c r="D39" s="136" t="s">
        <v>193</v>
      </c>
      <c r="E39" s="138"/>
      <c r="F39" s="136" t="s">
        <v>94</v>
      </c>
      <c r="G39" s="136" t="s">
        <v>194</v>
      </c>
      <c r="H39" s="136"/>
      <c r="I39" s="136"/>
      <c r="J39" s="136"/>
      <c r="K39" s="136"/>
      <c r="L39" s="136"/>
      <c r="M39" s="151"/>
      <c r="N39" s="117"/>
      <c r="O39" s="149"/>
    </row>
    <row r="40" spans="1:1">
      <c r="A40" s="119"/>
    </row>
  </sheetData>
  <mergeCells count="7">
    <mergeCell ref="H37:L37"/>
    <mergeCell ref="G38:M38"/>
    <mergeCell ref="G39:M39"/>
    <mergeCell ref="A37:A39"/>
    <mergeCell ref="N7:N39"/>
    <mergeCell ref="O37:O39"/>
    <mergeCell ref="A1:M5"/>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showGridLines="0" topLeftCell="A2" workbookViewId="0">
      <selection activeCell="A2" sqref="$A2:$XFD2"/>
    </sheetView>
  </sheetViews>
  <sheetFormatPr defaultColWidth="9" defaultRowHeight="14.25" outlineLevelCol="7"/>
  <cols>
    <col min="1" max="1" width="10.9916666666667" style="36" customWidth="1"/>
    <col min="2" max="2" width="11" style="36" customWidth="1"/>
    <col min="3" max="3" width="11.8" style="36" customWidth="1"/>
    <col min="4" max="5" width="10.9916666666667" style="36" customWidth="1"/>
    <col min="6" max="7" width="11" style="36" customWidth="1"/>
    <col min="8" max="8" width="11.0083333333333" style="36" customWidth="1"/>
    <col min="9" max="16" width="9" style="36"/>
    <col min="17" max="17" width="10.55" style="36"/>
    <col min="18" max="16373" width="9" style="36"/>
  </cols>
  <sheetData>
    <row r="1" s="36" customFormat="1" ht="21" spans="1:8">
      <c r="A1" s="115" t="s">
        <v>231</v>
      </c>
      <c r="B1" s="116"/>
      <c r="C1" s="116"/>
      <c r="D1" s="116"/>
      <c r="E1" s="116"/>
      <c r="F1" s="116"/>
      <c r="G1" s="116"/>
      <c r="H1" s="116"/>
    </row>
    <row r="2" s="36" customFormat="1" ht="100" customHeight="1" spans="1:8">
      <c r="A2" s="38" t="str">
        <f>_xlfn.DISPIMG("ID_8BD0F78741BB476090D12BF4D9984A94",1)</f>
        <v>=DISPIMG("ID_8BD0F78741BB476090D12BF4D9984A94",1)</v>
      </c>
      <c r="B2" s="38" t="str">
        <f>_xlfn.DISPIMG("ID_9EF21597C98E428A93F5D28BFD4D5407",1)</f>
        <v>=DISPIMG("ID_9EF21597C98E428A93F5D28BFD4D5407",1)</v>
      </c>
      <c r="C2" s="38" t="str">
        <f>_xlfn.DISPIMG("ID_7B4C1D1577854D3AB3D929D4EADBB1F4",1)</f>
        <v>=DISPIMG("ID_7B4C1D1577854D3AB3D929D4EADBB1F4",1)</v>
      </c>
      <c r="D2" s="38" t="str">
        <f>_xlfn.DISPIMG("ID_DA4FF7AE414044D49549B39D566320FF",1)</f>
        <v>=DISPIMG("ID_DA4FF7AE414044D49549B39D566320FF",1)</v>
      </c>
      <c r="E2" s="38" t="str">
        <f>_xlfn.DISPIMG("ID_A5E31E03CF5D4E7989A7C861B2D66BE0",1)</f>
        <v>=DISPIMG("ID_A5E31E03CF5D4E7989A7C861B2D66BE0",1)</v>
      </c>
      <c r="F2" s="38" t="str">
        <f>_xlfn.DISPIMG("ID_36BCB4B280D540C98D4037AA30BD9A24",1)</f>
        <v>=DISPIMG("ID_36BCB4B280D540C98D4037AA30BD9A24",1)</v>
      </c>
      <c r="G2" s="38" t="str">
        <f>_xlfn.DISPIMG("ID_6877476C04EE4FB39A9D2194D9FB91B9",1)</f>
        <v>=DISPIMG("ID_6877476C04EE4FB39A9D2194D9FB91B9",1)</v>
      </c>
      <c r="H2" s="38" t="str">
        <f>_xlfn.DISPIMG("ID_785687382600408FBCD660EF7289286F",1)</f>
        <v>=DISPIMG("ID_785687382600408FBCD660EF7289286F",1)</v>
      </c>
    </row>
    <row r="3" s="36" customFormat="1" ht="16.5" spans="1:8">
      <c r="A3" s="39">
        <v>1</v>
      </c>
      <c r="B3" s="39">
        <v>2</v>
      </c>
      <c r="C3" s="39">
        <v>3</v>
      </c>
      <c r="D3" s="39">
        <v>4</v>
      </c>
      <c r="E3" s="39">
        <v>5</v>
      </c>
      <c r="F3" s="39">
        <v>6</v>
      </c>
      <c r="G3" s="39">
        <v>7</v>
      </c>
      <c r="H3" s="40">
        <v>9</v>
      </c>
    </row>
    <row r="4" s="36" customFormat="1" ht="16.5" spans="1:8">
      <c r="A4" s="39" t="s">
        <v>116</v>
      </c>
      <c r="B4" s="39" t="s">
        <v>196</v>
      </c>
      <c r="C4" s="39" t="s">
        <v>122</v>
      </c>
      <c r="D4" s="39" t="s">
        <v>123</v>
      </c>
      <c r="E4" s="39" t="s">
        <v>124</v>
      </c>
      <c r="F4" s="39" t="s">
        <v>197</v>
      </c>
      <c r="G4" s="39" t="s">
        <v>198</v>
      </c>
      <c r="H4" s="40" t="s">
        <v>232</v>
      </c>
    </row>
    <row r="5" s="36" customFormat="1" ht="16.5" spans="1:8">
      <c r="A5" s="41">
        <v>33266</v>
      </c>
      <c r="B5" s="41">
        <v>34227</v>
      </c>
      <c r="C5" s="41">
        <v>34481</v>
      </c>
      <c r="D5" s="41">
        <v>32547</v>
      </c>
      <c r="E5" s="41">
        <v>32637</v>
      </c>
      <c r="F5" s="41">
        <v>34443</v>
      </c>
      <c r="G5" s="41">
        <v>33561</v>
      </c>
      <c r="H5" s="42">
        <v>34422</v>
      </c>
    </row>
    <row r="6" s="36" customFormat="1" ht="16.5" spans="1:8">
      <c r="A6" s="41" t="s">
        <v>117</v>
      </c>
      <c r="B6" s="41" t="s">
        <v>121</v>
      </c>
      <c r="C6" s="41" t="s">
        <v>121</v>
      </c>
      <c r="D6" s="41" t="s">
        <v>121</v>
      </c>
      <c r="E6" s="41" t="s">
        <v>121</v>
      </c>
      <c r="F6" s="41" t="s">
        <v>127</v>
      </c>
      <c r="G6" s="41" t="s">
        <v>129</v>
      </c>
      <c r="H6" s="43" t="s">
        <v>129</v>
      </c>
    </row>
    <row r="7" s="36" customFormat="1" ht="100" customHeight="1" spans="1:8">
      <c r="A7" s="39" t="str">
        <f>_xlfn.DISPIMG("ID_A10F638690084C42B54BC34D75F8BFF4",1)</f>
        <v>=DISPIMG("ID_A10F638690084C42B54BC34D75F8BFF4",1)</v>
      </c>
      <c r="B7" s="39" t="str">
        <f>_xlfn.DISPIMG("ID_F1F956357F654C8BBB6A41DC2184AE28",1)</f>
        <v>=DISPIMG("ID_F1F956357F654C8BBB6A41DC2184AE28",1)</v>
      </c>
      <c r="C7" s="39" t="str">
        <f>_xlfn.DISPIMG("ID_BC0B0195603E4866A2D3A2A357F1834F",1)</f>
        <v>=DISPIMG("ID_BC0B0195603E4866A2D3A2A357F1834F",1)</v>
      </c>
      <c r="D7" s="39" t="str">
        <f>_xlfn.DISPIMG("ID_5ADA067B34D2456287D8CF4800492298",1)</f>
        <v>=DISPIMG("ID_5ADA067B34D2456287D8CF4800492298",1)</v>
      </c>
      <c r="E7" s="39" t="str">
        <f>_xlfn.DISPIMG("ID_6868661E752B4A36899C46D69F3C76F5",1)</f>
        <v>=DISPIMG("ID_6868661E752B4A36899C46D69F3C76F5",1)</v>
      </c>
      <c r="F7" s="39" t="str">
        <f>_xlfn.DISPIMG("ID_A151CEC554234D52848C21D51F20AF21",1)</f>
        <v>=DISPIMG("ID_A151CEC554234D52848C21D51F20AF21",1)</v>
      </c>
      <c r="G7" s="48" t="str">
        <f>_xlfn.DISPIMG("ID_27A1D443D4F947CFB1F7C7DF6C5127B5",1)</f>
        <v>=DISPIMG("ID_27A1D443D4F947CFB1F7C7DF6C5127B5",1)</v>
      </c>
      <c r="H7" s="48" t="str">
        <f>_xlfn.DISPIMG("ID_56E34A933AE74600A280B562AA6B1BFB",1)</f>
        <v>=DISPIMG("ID_56E34A933AE74600A280B562AA6B1BFB",1)</v>
      </c>
    </row>
    <row r="8" s="114" customFormat="1" ht="16.5" spans="1:8">
      <c r="A8" s="40">
        <v>10</v>
      </c>
      <c r="B8" s="40">
        <v>11</v>
      </c>
      <c r="C8" s="44">
        <v>12</v>
      </c>
      <c r="D8" s="40">
        <v>13</v>
      </c>
      <c r="E8" s="40">
        <v>14</v>
      </c>
      <c r="F8" s="40">
        <v>15</v>
      </c>
      <c r="G8" s="40">
        <v>18</v>
      </c>
      <c r="H8" s="40">
        <v>19</v>
      </c>
    </row>
    <row r="9" s="114" customFormat="1" ht="33" spans="1:8">
      <c r="A9" s="40" t="s">
        <v>233</v>
      </c>
      <c r="B9" s="40" t="s">
        <v>201</v>
      </c>
      <c r="C9" s="44" t="s">
        <v>139</v>
      </c>
      <c r="D9" s="40" t="s">
        <v>140</v>
      </c>
      <c r="E9" s="40" t="s">
        <v>202</v>
      </c>
      <c r="F9" s="40" t="s">
        <v>142</v>
      </c>
      <c r="G9" s="42" t="s">
        <v>222</v>
      </c>
      <c r="H9" s="117" t="s">
        <v>205</v>
      </c>
    </row>
    <row r="10" s="114" customFormat="1" ht="16.5" spans="1:8">
      <c r="A10" s="41">
        <v>35838</v>
      </c>
      <c r="B10" s="43">
        <v>32578</v>
      </c>
      <c r="C10" s="42">
        <v>35840</v>
      </c>
      <c r="D10" s="42">
        <v>35473</v>
      </c>
      <c r="E10" s="42">
        <v>33815</v>
      </c>
      <c r="F10" s="42">
        <v>34797</v>
      </c>
      <c r="G10" s="42">
        <v>37879</v>
      </c>
      <c r="H10" s="45">
        <v>36382</v>
      </c>
    </row>
    <row r="11" s="114" customFormat="1" ht="16.5" spans="1:8">
      <c r="A11" s="45" t="s">
        <v>127</v>
      </c>
      <c r="B11" s="43" t="s">
        <v>129</v>
      </c>
      <c r="C11" s="42" t="s">
        <v>117</v>
      </c>
      <c r="D11" s="42" t="s">
        <v>121</v>
      </c>
      <c r="E11" s="42" t="s">
        <v>129</v>
      </c>
      <c r="F11" s="42" t="s">
        <v>121</v>
      </c>
      <c r="G11" s="42" t="s">
        <v>129</v>
      </c>
      <c r="H11" s="42" t="s">
        <v>121</v>
      </c>
    </row>
    <row r="12" s="36" customFormat="1" ht="100" customHeight="1" spans="1:8">
      <c r="A12" s="39" t="str">
        <f>_xlfn.DISPIMG("ID_FCC4132A9C644BAAA457B216B6E930DE",1)</f>
        <v>=DISPIMG("ID_FCC4132A9C644BAAA457B216B6E930DE",1)</v>
      </c>
      <c r="B12" s="39" t="str">
        <f>_xlfn.DISPIMG("ID_B3B4357A6D664E66916F9A85C0E6CFEC",1)</f>
        <v>=DISPIMG("ID_B3B4357A6D664E66916F9A85C0E6CFEC",1)</v>
      </c>
      <c r="C12" s="39" t="str">
        <f>_xlfn.DISPIMG("ID_B35F6E6248A5497A89A78B083AE5105C",1)</f>
        <v>=DISPIMG("ID_B35F6E6248A5497A89A78B083AE5105C",1)</v>
      </c>
      <c r="D12" s="39" t="str">
        <f>_xlfn.DISPIMG("ID_BAAF0941CBF347B7A1578427A7D89B7B",1)</f>
        <v>=DISPIMG("ID_BAAF0941CBF347B7A1578427A7D89B7B",1)</v>
      </c>
      <c r="E12" s="39" t="str">
        <f>_xlfn.DISPIMG("ID_EA504925EEFA4EFDBA397D5E0D808130",1)</f>
        <v>=DISPIMG("ID_EA504925EEFA4EFDBA397D5E0D808130",1)</v>
      </c>
      <c r="F12" s="39" t="str">
        <f>_xlfn.DISPIMG("ID_2A58F1E6521F48DFAA01247F7CC3DBFC",1)</f>
        <v>=DISPIMG("ID_2A58F1E6521F48DFAA01247F7CC3DBFC",1)</v>
      </c>
      <c r="G12" s="39" t="str">
        <f>_xlfn.DISPIMG("ID_E1FD3079A4E8476AA84049C052C23B6A",1)</f>
        <v>=DISPIMG("ID_E1FD3079A4E8476AA84049C052C23B6A",1)</v>
      </c>
      <c r="H12" s="39" t="str">
        <f>_xlfn.DISPIMG("ID_7A3B9512327C4741AB7A0BA3418BB2B7",1)</f>
        <v>=DISPIMG("ID_7A3B9512327C4741AB7A0BA3418BB2B7",1)</v>
      </c>
    </row>
    <row r="13" s="114" customFormat="1" ht="16.5" spans="1:8">
      <c r="A13" s="40">
        <v>20</v>
      </c>
      <c r="B13" s="44">
        <v>22</v>
      </c>
      <c r="C13" s="44">
        <v>25</v>
      </c>
      <c r="D13" s="39">
        <v>26</v>
      </c>
      <c r="E13" s="39">
        <v>27</v>
      </c>
      <c r="F13" s="39">
        <v>28</v>
      </c>
      <c r="G13" s="39">
        <v>30</v>
      </c>
      <c r="H13" s="39">
        <v>32</v>
      </c>
    </row>
    <row r="14" s="114" customFormat="1" ht="16.5" spans="1:8">
      <c r="A14" s="40" t="s">
        <v>149</v>
      </c>
      <c r="B14" s="44" t="s">
        <v>234</v>
      </c>
      <c r="C14" s="44" t="s">
        <v>206</v>
      </c>
      <c r="D14" s="40" t="s">
        <v>155</v>
      </c>
      <c r="E14" s="40" t="s">
        <v>156</v>
      </c>
      <c r="F14" s="40" t="s">
        <v>225</v>
      </c>
      <c r="G14" s="39" t="s">
        <v>235</v>
      </c>
      <c r="H14" s="39" t="s">
        <v>165</v>
      </c>
    </row>
    <row r="15" s="114" customFormat="1" ht="16.5" spans="1:8">
      <c r="A15" s="42">
        <v>34404</v>
      </c>
      <c r="B15" s="45">
        <v>35146</v>
      </c>
      <c r="C15" s="42">
        <v>34090</v>
      </c>
      <c r="D15" s="41">
        <v>36188</v>
      </c>
      <c r="E15" s="41">
        <v>34195</v>
      </c>
      <c r="F15" s="41">
        <v>33994</v>
      </c>
      <c r="G15" s="41">
        <v>35153</v>
      </c>
      <c r="H15" s="41">
        <v>34868</v>
      </c>
    </row>
    <row r="16" s="114" customFormat="1" ht="16.5" spans="1:8">
      <c r="A16" s="42" t="s">
        <v>127</v>
      </c>
      <c r="B16" s="42" t="s">
        <v>127</v>
      </c>
      <c r="C16" s="42" t="s">
        <v>117</v>
      </c>
      <c r="D16" s="41" t="s">
        <v>129</v>
      </c>
      <c r="E16" s="41" t="s">
        <v>127</v>
      </c>
      <c r="F16" s="41" t="s">
        <v>121</v>
      </c>
      <c r="G16" s="41" t="s">
        <v>129</v>
      </c>
      <c r="H16" s="41" t="s">
        <v>121</v>
      </c>
    </row>
    <row r="17" s="36" customFormat="1" ht="100" customHeight="1" spans="1:7">
      <c r="A17" s="39" t="str">
        <f>_xlfn.DISPIMG("ID_690CDBE4DD324025809743FE90C1588E",1)</f>
        <v>=DISPIMG("ID_690CDBE4DD324025809743FE90C1588E",1)</v>
      </c>
      <c r="B17" s="39" t="str">
        <f>_xlfn.DISPIMG("ID_04C11E41867A464A9DAF2CE99E2BDC45",1)</f>
        <v>=DISPIMG("ID_04C11E41867A464A9DAF2CE99E2BDC45",1)</v>
      </c>
      <c r="C17" s="39" t="str">
        <f>_xlfn.DISPIMG("ID_1FC3261F0E714FC3BA9B24E30B0FF3F0",1)</f>
        <v>=DISPIMG("ID_1FC3261F0E714FC3BA9B24E30B0FF3F0",1)</v>
      </c>
      <c r="D17" s="39" t="str">
        <f>_xlfn.DISPIMG("ID_78B2E54254E14A00A17D40ADDED4F824",1)</f>
        <v>=DISPIMG("ID_78B2E54254E14A00A17D40ADDED4F824",1)</v>
      </c>
      <c r="E17" s="39" t="str">
        <f>_xlfn.DISPIMG("ID_97F270A6265F4A01917E286E78240C53",1)</f>
        <v>=DISPIMG("ID_97F270A6265F4A01917E286E78240C53",1)</v>
      </c>
      <c r="F17" s="39" t="str">
        <f>_xlfn.DISPIMG("ID_A924006784914D2DAC38D4CB6437C05C",1)</f>
        <v>=DISPIMG("ID_A924006784914D2DAC38D4CB6437C05C",1)</v>
      </c>
      <c r="G17" s="39" t="str">
        <f>_xlfn.DISPIMG("ID_AFF38F65DCB34159BB0D341D4F2E2580",1)</f>
        <v>=DISPIMG("ID_AFF38F65DCB34159BB0D341D4F2E2580",1)</v>
      </c>
    </row>
    <row r="18" s="36" customFormat="1" ht="16.5" spans="1:7">
      <c r="A18" s="39">
        <v>36</v>
      </c>
      <c r="B18" s="39">
        <v>45</v>
      </c>
      <c r="C18" s="39">
        <v>46</v>
      </c>
      <c r="D18" s="39">
        <v>49</v>
      </c>
      <c r="E18" s="39">
        <v>52</v>
      </c>
      <c r="F18" s="39">
        <v>53</v>
      </c>
      <c r="G18" s="39" t="s">
        <v>236</v>
      </c>
    </row>
    <row r="19" s="114" customFormat="1" ht="33" spans="1:7">
      <c r="A19" s="40" t="s">
        <v>209</v>
      </c>
      <c r="B19" s="40" t="s">
        <v>237</v>
      </c>
      <c r="C19" s="40" t="s">
        <v>226</v>
      </c>
      <c r="D19" s="40" t="s">
        <v>238</v>
      </c>
      <c r="E19" s="40" t="s">
        <v>239</v>
      </c>
      <c r="F19" s="40" t="s">
        <v>240</v>
      </c>
      <c r="G19" s="40" t="s">
        <v>241</v>
      </c>
    </row>
    <row r="20" s="36" customFormat="1" ht="16.5" spans="1:7">
      <c r="A20" s="41">
        <v>37007</v>
      </c>
      <c r="B20" s="41">
        <v>35578</v>
      </c>
      <c r="C20" s="41">
        <v>37717</v>
      </c>
      <c r="D20" s="41">
        <v>38686</v>
      </c>
      <c r="E20" s="41">
        <v>37995</v>
      </c>
      <c r="F20" s="41">
        <v>39251</v>
      </c>
      <c r="G20" s="41">
        <v>26883</v>
      </c>
    </row>
    <row r="21" s="36" customFormat="1" ht="16.5" spans="1:7">
      <c r="A21" s="41" t="s">
        <v>127</v>
      </c>
      <c r="B21" s="41" t="s">
        <v>129</v>
      </c>
      <c r="C21" s="41" t="s">
        <v>129</v>
      </c>
      <c r="D21" s="41" t="s">
        <v>129</v>
      </c>
      <c r="E21" s="41" t="s">
        <v>127</v>
      </c>
      <c r="F21" s="42" t="s">
        <v>117</v>
      </c>
      <c r="G21" s="41" t="s">
        <v>242</v>
      </c>
    </row>
  </sheetData>
  <mergeCells count="1">
    <mergeCell ref="A1:H1"/>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03"/>
  <sheetViews>
    <sheetView showGridLines="0" topLeftCell="A805" workbookViewId="0">
      <selection activeCell="H833" sqref="H833:J833"/>
    </sheetView>
  </sheetViews>
  <sheetFormatPr defaultColWidth="9" defaultRowHeight="13.5"/>
  <cols>
    <col min="1" max="10" width="12.625" style="97" customWidth="1"/>
    <col min="11" max="16384" width="9" style="97"/>
  </cols>
  <sheetData>
    <row r="1" ht="22.5" spans="1:10">
      <c r="A1" s="51" t="s">
        <v>243</v>
      </c>
      <c r="B1" s="51"/>
      <c r="C1" s="51"/>
      <c r="D1" s="51"/>
      <c r="E1" s="51"/>
      <c r="F1" s="51"/>
      <c r="G1" s="51"/>
      <c r="H1" s="51"/>
      <c r="I1" s="51"/>
      <c r="J1" s="51"/>
    </row>
    <row r="2" ht="15" spans="1:10">
      <c r="A2" s="52" t="s">
        <v>244</v>
      </c>
      <c r="B2" s="52" t="s">
        <v>245</v>
      </c>
      <c r="C2" s="52"/>
      <c r="D2" s="52"/>
      <c r="E2" s="52" t="s">
        <v>246</v>
      </c>
      <c r="F2" s="52"/>
      <c r="G2" s="52" t="s">
        <v>247</v>
      </c>
      <c r="H2" s="52"/>
      <c r="I2" s="52" t="s">
        <v>248</v>
      </c>
      <c r="J2" s="52">
        <v>13922</v>
      </c>
    </row>
    <row r="3" ht="15" spans="1:10">
      <c r="A3" s="52" t="s">
        <v>52</v>
      </c>
      <c r="B3" s="52" t="s">
        <v>249</v>
      </c>
      <c r="C3" s="52"/>
      <c r="D3" s="52" t="s">
        <v>250</v>
      </c>
      <c r="E3" s="52" t="s">
        <v>251</v>
      </c>
      <c r="F3" s="52"/>
      <c r="G3" s="52" t="s">
        <v>252</v>
      </c>
      <c r="H3" s="52" t="s">
        <v>253</v>
      </c>
      <c r="I3" s="52" t="s">
        <v>254</v>
      </c>
      <c r="J3" s="52" t="s">
        <v>255</v>
      </c>
    </row>
    <row r="4" ht="15" spans="1:10">
      <c r="A4" s="52" t="s">
        <v>256</v>
      </c>
      <c r="B4" s="52" t="s">
        <v>257</v>
      </c>
      <c r="C4" s="52"/>
      <c r="D4" s="52" t="s">
        <v>258</v>
      </c>
      <c r="E4" s="52"/>
      <c r="F4" s="52" t="s">
        <v>259</v>
      </c>
      <c r="G4" s="52" t="s">
        <v>260</v>
      </c>
      <c r="H4" s="52" t="s">
        <v>261</v>
      </c>
      <c r="I4" s="52" t="s">
        <v>262</v>
      </c>
      <c r="J4" s="52" t="s">
        <v>263</v>
      </c>
    </row>
    <row r="5" ht="31.5" spans="1:10">
      <c r="A5" s="54" t="s">
        <v>264</v>
      </c>
      <c r="B5" s="54"/>
      <c r="C5" s="54">
        <v>3</v>
      </c>
      <c r="D5" s="54"/>
      <c r="E5" s="54"/>
      <c r="F5" s="54">
        <v>1</v>
      </c>
      <c r="G5" s="54"/>
      <c r="H5" s="54"/>
      <c r="I5" s="54" t="s">
        <v>265</v>
      </c>
      <c r="J5" s="54"/>
    </row>
    <row r="6" ht="15" spans="1:10">
      <c r="A6" s="54"/>
      <c r="B6" s="54"/>
      <c r="C6" s="52">
        <v>1</v>
      </c>
      <c r="D6" s="52"/>
      <c r="E6" s="52" t="s">
        <v>266</v>
      </c>
      <c r="F6" s="52"/>
      <c r="G6" s="52">
        <v>0</v>
      </c>
      <c r="H6" s="52"/>
      <c r="I6" s="54"/>
      <c r="J6" s="54"/>
    </row>
    <row r="7" ht="15" spans="1:10">
      <c r="A7" s="54"/>
      <c r="B7" s="54"/>
      <c r="C7" s="52">
        <v>2</v>
      </c>
      <c r="D7" s="52"/>
      <c r="E7" s="52" t="s">
        <v>267</v>
      </c>
      <c r="F7" s="52"/>
      <c r="G7" s="52">
        <v>1</v>
      </c>
      <c r="H7" s="52"/>
      <c r="I7" s="54"/>
      <c r="J7" s="54"/>
    </row>
    <row r="8" ht="15" spans="1:10">
      <c r="A8" s="52" t="s">
        <v>268</v>
      </c>
      <c r="B8" s="52"/>
      <c r="C8" s="52"/>
      <c r="D8" s="52"/>
      <c r="E8" s="52"/>
      <c r="F8" s="52" t="s">
        <v>268</v>
      </c>
      <c r="G8" s="52"/>
      <c r="H8" s="52"/>
      <c r="I8" s="52"/>
      <c r="J8" s="52"/>
    </row>
    <row r="9" ht="15" spans="1:10">
      <c r="A9" s="52" t="s">
        <v>94</v>
      </c>
      <c r="B9" s="52" t="s">
        <v>93</v>
      </c>
      <c r="C9" s="52" t="s">
        <v>269</v>
      </c>
      <c r="D9" s="52" t="s">
        <v>270</v>
      </c>
      <c r="E9" s="52" t="s">
        <v>82</v>
      </c>
      <c r="F9" s="52" t="s">
        <v>82</v>
      </c>
      <c r="G9" s="52" t="s">
        <v>270</v>
      </c>
      <c r="H9" s="52" t="s">
        <v>269</v>
      </c>
      <c r="I9" s="52" t="s">
        <v>93</v>
      </c>
      <c r="J9" s="52" t="s">
        <v>94</v>
      </c>
    </row>
    <row r="10" ht="16.5" spans="1:10">
      <c r="A10" s="52"/>
      <c r="B10" s="52"/>
      <c r="C10" s="52"/>
      <c r="D10" s="52" t="s">
        <v>271</v>
      </c>
      <c r="E10" s="52">
        <v>1</v>
      </c>
      <c r="F10" s="52">
        <v>2</v>
      </c>
      <c r="G10" s="52" t="s">
        <v>272</v>
      </c>
      <c r="H10" s="20" t="s">
        <v>273</v>
      </c>
      <c r="I10" s="52"/>
      <c r="J10" s="52"/>
    </row>
    <row r="11" ht="16.5" spans="1:10">
      <c r="A11" s="52"/>
      <c r="B11" s="52"/>
      <c r="C11" s="52"/>
      <c r="D11" s="52" t="s">
        <v>122</v>
      </c>
      <c r="E11" s="52">
        <v>3</v>
      </c>
      <c r="F11" s="52">
        <v>4</v>
      </c>
      <c r="G11" s="52" t="s">
        <v>274</v>
      </c>
      <c r="H11" s="52"/>
      <c r="I11" s="20" t="s">
        <v>275</v>
      </c>
      <c r="J11" s="52"/>
    </row>
    <row r="12" ht="16.5" spans="1:10">
      <c r="A12" s="52"/>
      <c r="B12" s="20" t="s">
        <v>276</v>
      </c>
      <c r="C12" s="20" t="s">
        <v>277</v>
      </c>
      <c r="D12" s="52" t="s">
        <v>197</v>
      </c>
      <c r="E12" s="52">
        <v>6</v>
      </c>
      <c r="F12" s="52">
        <v>9</v>
      </c>
      <c r="G12" s="52" t="s">
        <v>278</v>
      </c>
      <c r="H12" s="52"/>
      <c r="I12" s="20" t="s">
        <v>279</v>
      </c>
      <c r="J12" s="52"/>
    </row>
    <row r="13" ht="16.5" spans="1:10">
      <c r="A13" s="52"/>
      <c r="B13" s="52"/>
      <c r="C13" s="52"/>
      <c r="D13" s="52" t="s">
        <v>232</v>
      </c>
      <c r="E13" s="52">
        <v>9</v>
      </c>
      <c r="F13" s="52">
        <v>11</v>
      </c>
      <c r="G13" s="52" t="s">
        <v>280</v>
      </c>
      <c r="H13" s="20" t="s">
        <v>281</v>
      </c>
      <c r="I13" s="52"/>
      <c r="J13" s="52"/>
    </row>
    <row r="14" ht="16.5" spans="1:10">
      <c r="A14" s="52"/>
      <c r="B14" s="52"/>
      <c r="C14" s="52"/>
      <c r="D14" s="52" t="s">
        <v>233</v>
      </c>
      <c r="E14" s="52">
        <v>10</v>
      </c>
      <c r="F14" s="52">
        <v>12</v>
      </c>
      <c r="G14" s="52" t="s">
        <v>282</v>
      </c>
      <c r="H14" s="52"/>
      <c r="I14" s="20" t="s">
        <v>283</v>
      </c>
      <c r="J14" s="52"/>
    </row>
    <row r="15" ht="16.5" spans="1:10">
      <c r="A15" s="52"/>
      <c r="B15" s="20" t="s">
        <v>284</v>
      </c>
      <c r="C15" s="52"/>
      <c r="D15" s="52" t="s">
        <v>140</v>
      </c>
      <c r="E15" s="52">
        <v>13</v>
      </c>
      <c r="F15" s="52">
        <v>14</v>
      </c>
      <c r="G15" s="52" t="s">
        <v>285</v>
      </c>
      <c r="H15" s="52"/>
      <c r="I15" s="52"/>
      <c r="J15" s="52"/>
    </row>
    <row r="16" ht="16.5" spans="1:10">
      <c r="A16" s="52"/>
      <c r="B16" s="20" t="s">
        <v>286</v>
      </c>
      <c r="C16" s="20" t="s">
        <v>287</v>
      </c>
      <c r="D16" s="52" t="s">
        <v>205</v>
      </c>
      <c r="E16" s="52">
        <v>19</v>
      </c>
      <c r="F16" s="52">
        <v>15</v>
      </c>
      <c r="G16" s="52" t="s">
        <v>288</v>
      </c>
      <c r="H16" s="52"/>
      <c r="I16" s="52"/>
      <c r="J16" s="52"/>
    </row>
    <row r="17" ht="15" spans="1:10">
      <c r="A17" s="52"/>
      <c r="B17" s="52"/>
      <c r="C17" s="52"/>
      <c r="D17" s="52" t="s">
        <v>289</v>
      </c>
      <c r="E17" s="52">
        <v>22</v>
      </c>
      <c r="F17" s="52">
        <v>23</v>
      </c>
      <c r="G17" s="52" t="s">
        <v>290</v>
      </c>
      <c r="H17" s="52"/>
      <c r="I17" s="52"/>
      <c r="J17" s="52"/>
    </row>
    <row r="18" ht="16.5" spans="1:10">
      <c r="A18" s="52"/>
      <c r="B18" s="52"/>
      <c r="C18" s="20" t="s">
        <v>291</v>
      </c>
      <c r="D18" s="52" t="s">
        <v>156</v>
      </c>
      <c r="E18" s="52">
        <v>27</v>
      </c>
      <c r="F18" s="52">
        <v>27</v>
      </c>
      <c r="G18" s="52" t="s">
        <v>292</v>
      </c>
      <c r="H18" s="20" t="s">
        <v>293</v>
      </c>
      <c r="I18" s="52"/>
      <c r="J18" s="52"/>
    </row>
    <row r="19" ht="15" spans="1:10">
      <c r="A19" s="52"/>
      <c r="B19" s="52"/>
      <c r="C19" s="52"/>
      <c r="D19" s="52" t="s">
        <v>165</v>
      </c>
      <c r="E19" s="52">
        <v>32</v>
      </c>
      <c r="F19" s="52">
        <v>28</v>
      </c>
      <c r="G19" s="52" t="s">
        <v>294</v>
      </c>
      <c r="H19" s="52"/>
      <c r="I19" s="52"/>
      <c r="J19" s="52"/>
    </row>
    <row r="20" ht="15" spans="1:10">
      <c r="A20" s="52"/>
      <c r="B20" s="52"/>
      <c r="C20" s="52"/>
      <c r="D20" s="52" t="s">
        <v>237</v>
      </c>
      <c r="E20" s="52">
        <v>45</v>
      </c>
      <c r="F20" s="52">
        <v>36</v>
      </c>
      <c r="G20" s="52" t="s">
        <v>295</v>
      </c>
      <c r="H20" s="52"/>
      <c r="I20" s="52"/>
      <c r="J20" s="52"/>
    </row>
    <row r="21" ht="15" spans="1:10">
      <c r="A21" s="52" t="s">
        <v>296</v>
      </c>
      <c r="B21" s="52"/>
      <c r="C21" s="52"/>
      <c r="D21" s="52"/>
      <c r="E21" s="52"/>
      <c r="F21" s="52" t="s">
        <v>296</v>
      </c>
      <c r="G21" s="52"/>
      <c r="H21" s="52"/>
      <c r="I21" s="52"/>
      <c r="J21" s="52"/>
    </row>
    <row r="22" ht="15" spans="1:10">
      <c r="A22" s="52" t="s">
        <v>94</v>
      </c>
      <c r="B22" s="52" t="s">
        <v>93</v>
      </c>
      <c r="C22" s="52" t="s">
        <v>297</v>
      </c>
      <c r="D22" s="52" t="s">
        <v>270</v>
      </c>
      <c r="E22" s="52" t="s">
        <v>82</v>
      </c>
      <c r="F22" s="52" t="s">
        <v>82</v>
      </c>
      <c r="G22" s="52" t="s">
        <v>270</v>
      </c>
      <c r="H22" s="52" t="s">
        <v>297</v>
      </c>
      <c r="I22" s="52" t="s">
        <v>93</v>
      </c>
      <c r="J22" s="52" t="s">
        <v>94</v>
      </c>
    </row>
    <row r="23" ht="16.5" spans="1:10">
      <c r="A23" s="52"/>
      <c r="B23" s="52"/>
      <c r="C23" s="20" t="s">
        <v>287</v>
      </c>
      <c r="D23" s="52" t="s">
        <v>123</v>
      </c>
      <c r="E23" s="52">
        <v>4</v>
      </c>
      <c r="F23" s="52">
        <v>1</v>
      </c>
      <c r="G23" s="52" t="s">
        <v>298</v>
      </c>
      <c r="H23" s="52"/>
      <c r="I23" s="52"/>
      <c r="J23" s="52"/>
    </row>
    <row r="24" ht="15" spans="1:10">
      <c r="A24" s="52"/>
      <c r="B24" s="52"/>
      <c r="C24" s="52"/>
      <c r="D24" s="52" t="s">
        <v>124</v>
      </c>
      <c r="E24" s="52">
        <v>5</v>
      </c>
      <c r="F24" s="52">
        <v>8</v>
      </c>
      <c r="G24" s="52" t="s">
        <v>299</v>
      </c>
      <c r="H24" s="52"/>
      <c r="I24" s="52"/>
      <c r="J24" s="52"/>
    </row>
    <row r="25" ht="16.5" spans="1:10">
      <c r="A25" s="52"/>
      <c r="B25" s="52"/>
      <c r="C25" s="52"/>
      <c r="D25" s="52" t="s">
        <v>201</v>
      </c>
      <c r="E25" s="52">
        <v>11</v>
      </c>
      <c r="F25" s="52">
        <v>10</v>
      </c>
      <c r="G25" s="52" t="s">
        <v>300</v>
      </c>
      <c r="H25" s="20" t="s">
        <v>281</v>
      </c>
      <c r="I25" s="52"/>
      <c r="J25" s="52"/>
    </row>
    <row r="26" ht="15" spans="1:10">
      <c r="A26" s="52"/>
      <c r="B26" s="52"/>
      <c r="C26" s="52"/>
      <c r="D26" s="52" t="s">
        <v>139</v>
      </c>
      <c r="E26" s="52">
        <v>12</v>
      </c>
      <c r="F26" s="52">
        <v>13</v>
      </c>
      <c r="G26" s="52" t="s">
        <v>301</v>
      </c>
      <c r="H26" s="52"/>
      <c r="I26" s="52"/>
      <c r="J26" s="52"/>
    </row>
    <row r="27" ht="15" spans="1:10">
      <c r="A27" s="52"/>
      <c r="B27" s="52"/>
      <c r="C27" s="52"/>
      <c r="D27" s="52" t="s">
        <v>202</v>
      </c>
      <c r="E27" s="52">
        <v>14</v>
      </c>
      <c r="F27" s="52">
        <v>16</v>
      </c>
      <c r="G27" s="52" t="s">
        <v>302</v>
      </c>
      <c r="H27" s="52"/>
      <c r="I27" s="52"/>
      <c r="J27" s="52"/>
    </row>
    <row r="28" ht="16.5" spans="1:10">
      <c r="A28" s="52"/>
      <c r="B28" s="52"/>
      <c r="C28" s="20" t="s">
        <v>291</v>
      </c>
      <c r="D28" s="52" t="s">
        <v>142</v>
      </c>
      <c r="E28" s="52">
        <v>15</v>
      </c>
      <c r="F28" s="52">
        <v>19</v>
      </c>
      <c r="G28" s="52" t="s">
        <v>303</v>
      </c>
      <c r="H28" s="20" t="s">
        <v>293</v>
      </c>
      <c r="I28" s="52"/>
      <c r="J28" s="52"/>
    </row>
    <row r="29" ht="16.5" spans="1:10">
      <c r="A29" s="52"/>
      <c r="B29" s="52"/>
      <c r="C29" s="20" t="s">
        <v>277</v>
      </c>
      <c r="D29" s="52" t="s">
        <v>304</v>
      </c>
      <c r="E29" s="52">
        <v>18</v>
      </c>
      <c r="F29" s="52">
        <v>22</v>
      </c>
      <c r="G29" s="52" t="s">
        <v>305</v>
      </c>
      <c r="H29" s="20" t="s">
        <v>273</v>
      </c>
      <c r="I29" s="52"/>
      <c r="J29" s="52"/>
    </row>
    <row r="30" ht="15" spans="1:10">
      <c r="A30" s="52"/>
      <c r="B30" s="52"/>
      <c r="C30" s="52"/>
      <c r="D30" s="52" t="s">
        <v>149</v>
      </c>
      <c r="E30" s="52">
        <v>20</v>
      </c>
      <c r="F30" s="52">
        <v>29</v>
      </c>
      <c r="G30" s="52" t="s">
        <v>306</v>
      </c>
      <c r="H30" s="52"/>
      <c r="I30" s="52"/>
      <c r="J30" s="52"/>
    </row>
    <row r="31" ht="15" spans="1:10">
      <c r="A31" s="52"/>
      <c r="B31" s="52"/>
      <c r="C31" s="52"/>
      <c r="D31" s="52" t="s">
        <v>153</v>
      </c>
      <c r="E31" s="52">
        <v>23</v>
      </c>
      <c r="F31" s="52">
        <v>34</v>
      </c>
      <c r="G31" s="52" t="s">
        <v>307</v>
      </c>
      <c r="H31" s="52"/>
      <c r="I31" s="52"/>
      <c r="J31" s="52"/>
    </row>
    <row r="32" ht="15" spans="1:10">
      <c r="A32" s="52"/>
      <c r="B32" s="52"/>
      <c r="C32" s="52"/>
      <c r="D32" s="52" t="s">
        <v>206</v>
      </c>
      <c r="E32" s="52">
        <v>25</v>
      </c>
      <c r="F32" s="52">
        <v>46</v>
      </c>
      <c r="G32" s="52" t="s">
        <v>308</v>
      </c>
      <c r="H32" s="52"/>
      <c r="I32" s="52"/>
      <c r="J32" s="52"/>
    </row>
    <row r="33" ht="15" spans="1:10">
      <c r="A33" s="52"/>
      <c r="B33" s="52"/>
      <c r="C33" s="52"/>
      <c r="D33" s="52" t="s">
        <v>309</v>
      </c>
      <c r="E33" s="52">
        <v>36</v>
      </c>
      <c r="F33" s="52">
        <v>56</v>
      </c>
      <c r="G33" s="52" t="s">
        <v>310</v>
      </c>
      <c r="H33" s="52"/>
      <c r="I33" s="52"/>
      <c r="J33" s="52"/>
    </row>
    <row r="34" ht="15" spans="1:10">
      <c r="A34" s="52"/>
      <c r="B34" s="52"/>
      <c r="C34" s="52"/>
      <c r="D34" s="52" t="s">
        <v>240</v>
      </c>
      <c r="E34" s="52">
        <v>53</v>
      </c>
      <c r="F34" s="52"/>
      <c r="G34" s="52"/>
      <c r="H34" s="52"/>
      <c r="I34" s="52"/>
      <c r="J34" s="52"/>
    </row>
    <row r="35" ht="15" spans="1:10">
      <c r="A35" s="52" t="s">
        <v>311</v>
      </c>
      <c r="B35" s="52"/>
      <c r="C35" s="52"/>
      <c r="D35" s="52" t="s">
        <v>236</v>
      </c>
      <c r="E35" s="52"/>
      <c r="F35" s="52" t="s">
        <v>236</v>
      </c>
      <c r="G35" s="52"/>
      <c r="H35" s="52" t="s">
        <v>312</v>
      </c>
      <c r="I35" s="52"/>
      <c r="J35" s="52"/>
    </row>
    <row r="36" ht="15" spans="1:10">
      <c r="A36" s="52" t="s">
        <v>313</v>
      </c>
      <c r="B36" s="52"/>
      <c r="C36" s="52"/>
      <c r="D36" s="52" t="s">
        <v>314</v>
      </c>
      <c r="E36" s="52"/>
      <c r="F36" s="52" t="s">
        <v>314</v>
      </c>
      <c r="G36" s="52"/>
      <c r="H36" s="52" t="s">
        <v>315</v>
      </c>
      <c r="I36" s="52"/>
      <c r="J36" s="52"/>
    </row>
    <row r="37" ht="16.5" spans="1:10">
      <c r="A37" s="52" t="s">
        <v>289</v>
      </c>
      <c r="B37" s="52"/>
      <c r="C37" s="52"/>
      <c r="D37" s="20" t="s">
        <v>316</v>
      </c>
      <c r="E37" s="55"/>
      <c r="F37" s="55"/>
      <c r="G37" s="20" t="s">
        <v>317</v>
      </c>
      <c r="H37" s="52" t="s">
        <v>318</v>
      </c>
      <c r="I37" s="52"/>
      <c r="J37" s="52"/>
    </row>
    <row r="38" ht="16.5" spans="1:10">
      <c r="A38" s="52" t="s">
        <v>319</v>
      </c>
      <c r="B38" s="52"/>
      <c r="C38" s="52"/>
      <c r="D38" s="20" t="s">
        <v>320</v>
      </c>
      <c r="E38" s="100" t="s">
        <v>321</v>
      </c>
      <c r="F38" s="56" t="s">
        <v>321</v>
      </c>
      <c r="G38" s="20"/>
      <c r="H38" s="20"/>
      <c r="I38" s="20"/>
      <c r="J38" s="20"/>
    </row>
    <row r="39" ht="16.5" spans="1:10">
      <c r="A39" s="52" t="s">
        <v>322</v>
      </c>
      <c r="B39" s="52"/>
      <c r="C39" s="52"/>
      <c r="D39" s="20" t="s">
        <v>323</v>
      </c>
      <c r="E39" s="57" t="s">
        <v>324</v>
      </c>
      <c r="F39" s="57" t="s">
        <v>324</v>
      </c>
      <c r="G39" s="52"/>
      <c r="H39" s="20"/>
      <c r="I39" s="20"/>
      <c r="J39" s="20"/>
    </row>
    <row r="40" ht="15" spans="1:10">
      <c r="A40" s="93" t="s">
        <v>325</v>
      </c>
      <c r="B40" s="93"/>
      <c r="C40" s="93"/>
      <c r="D40" s="93"/>
      <c r="E40" s="93"/>
      <c r="F40" s="93"/>
      <c r="G40" s="93"/>
      <c r="H40" s="93"/>
      <c r="I40" s="93"/>
      <c r="J40" s="93"/>
    </row>
    <row r="41" ht="22.5" spans="1:10">
      <c r="A41" s="51" t="s">
        <v>326</v>
      </c>
      <c r="B41" s="51"/>
      <c r="C41" s="51"/>
      <c r="D41" s="51"/>
      <c r="E41" s="51"/>
      <c r="F41" s="51"/>
      <c r="G41" s="51"/>
      <c r="H41" s="51"/>
      <c r="I41" s="51"/>
      <c r="J41" s="51"/>
    </row>
    <row r="42" ht="15" spans="1:10">
      <c r="A42" s="52" t="s">
        <v>244</v>
      </c>
      <c r="B42" s="52" t="s">
        <v>327</v>
      </c>
      <c r="C42" s="52"/>
      <c r="D42" s="52"/>
      <c r="E42" s="52" t="s">
        <v>246</v>
      </c>
      <c r="F42" s="52"/>
      <c r="G42" s="52" t="s">
        <v>247</v>
      </c>
      <c r="H42" s="52"/>
      <c r="I42" s="52" t="s">
        <v>248</v>
      </c>
      <c r="J42" s="52">
        <v>17236</v>
      </c>
    </row>
    <row r="43" ht="15" spans="1:10">
      <c r="A43" s="52" t="s">
        <v>52</v>
      </c>
      <c r="B43" s="52" t="s">
        <v>328</v>
      </c>
      <c r="C43" s="52"/>
      <c r="D43" s="52" t="s">
        <v>250</v>
      </c>
      <c r="E43" s="52" t="s">
        <v>329</v>
      </c>
      <c r="F43" s="52"/>
      <c r="G43" s="52" t="s">
        <v>252</v>
      </c>
      <c r="H43" s="52" t="s">
        <v>330</v>
      </c>
      <c r="I43" s="52" t="s">
        <v>254</v>
      </c>
      <c r="J43" s="52" t="s">
        <v>331</v>
      </c>
    </row>
    <row r="44" ht="15" spans="1:10">
      <c r="A44" s="52" t="s">
        <v>256</v>
      </c>
      <c r="B44" s="52" t="s">
        <v>332</v>
      </c>
      <c r="C44" s="52"/>
      <c r="D44" s="52" t="s">
        <v>258</v>
      </c>
      <c r="E44" s="52"/>
      <c r="F44" s="52" t="s">
        <v>333</v>
      </c>
      <c r="G44" s="52" t="s">
        <v>260</v>
      </c>
      <c r="H44" s="52" t="s">
        <v>334</v>
      </c>
      <c r="I44" s="52" t="s">
        <v>262</v>
      </c>
      <c r="J44" s="52" t="s">
        <v>335</v>
      </c>
    </row>
    <row r="45" ht="31.5" spans="1:10">
      <c r="A45" s="54" t="s">
        <v>264</v>
      </c>
      <c r="B45" s="54"/>
      <c r="C45" s="54">
        <v>2</v>
      </c>
      <c r="D45" s="54"/>
      <c r="E45" s="54"/>
      <c r="F45" s="54">
        <v>0</v>
      </c>
      <c r="G45" s="54"/>
      <c r="H45" s="54"/>
      <c r="I45" s="54" t="s">
        <v>336</v>
      </c>
      <c r="J45" s="54"/>
    </row>
    <row r="46" ht="15" spans="1:10">
      <c r="A46" s="54"/>
      <c r="B46" s="54"/>
      <c r="C46" s="52">
        <v>0</v>
      </c>
      <c r="D46" s="52"/>
      <c r="E46" s="52" t="s">
        <v>266</v>
      </c>
      <c r="F46" s="52"/>
      <c r="G46" s="52">
        <v>0</v>
      </c>
      <c r="H46" s="52"/>
      <c r="I46" s="54"/>
      <c r="J46" s="54"/>
    </row>
    <row r="47" ht="15" spans="1:10">
      <c r="A47" s="54"/>
      <c r="B47" s="54"/>
      <c r="C47" s="52">
        <v>2</v>
      </c>
      <c r="D47" s="52"/>
      <c r="E47" s="52" t="s">
        <v>267</v>
      </c>
      <c r="F47" s="52"/>
      <c r="G47" s="52">
        <v>0</v>
      </c>
      <c r="H47" s="52"/>
      <c r="I47" s="54"/>
      <c r="J47" s="54"/>
    </row>
    <row r="48" ht="15" spans="1:10">
      <c r="A48" s="52" t="s">
        <v>268</v>
      </c>
      <c r="B48" s="52"/>
      <c r="C48" s="52"/>
      <c r="D48" s="52"/>
      <c r="E48" s="52"/>
      <c r="F48" s="52" t="s">
        <v>268</v>
      </c>
      <c r="G48" s="52"/>
      <c r="H48" s="52"/>
      <c r="I48" s="52"/>
      <c r="J48" s="52"/>
    </row>
    <row r="49" ht="15" spans="1:10">
      <c r="A49" s="52" t="s">
        <v>94</v>
      </c>
      <c r="B49" s="52" t="s">
        <v>93</v>
      </c>
      <c r="C49" s="52" t="s">
        <v>269</v>
      </c>
      <c r="D49" s="52" t="s">
        <v>270</v>
      </c>
      <c r="E49" s="52" t="s">
        <v>82</v>
      </c>
      <c r="F49" s="52" t="s">
        <v>82</v>
      </c>
      <c r="G49" s="52" t="s">
        <v>270</v>
      </c>
      <c r="H49" s="52" t="s">
        <v>269</v>
      </c>
      <c r="I49" s="52" t="s">
        <v>93</v>
      </c>
      <c r="J49" s="52" t="s">
        <v>94</v>
      </c>
    </row>
    <row r="50" ht="15" spans="1:10">
      <c r="A50" s="52"/>
      <c r="B50" s="52"/>
      <c r="C50" s="52"/>
      <c r="D50" s="52" t="s">
        <v>271</v>
      </c>
      <c r="E50" s="52">
        <v>1</v>
      </c>
      <c r="F50" s="52">
        <v>4</v>
      </c>
      <c r="G50" s="52" t="s">
        <v>337</v>
      </c>
      <c r="H50" s="52"/>
      <c r="I50" s="52"/>
      <c r="J50" s="52"/>
    </row>
    <row r="51" ht="15" spans="1:10">
      <c r="A51" s="52"/>
      <c r="B51" s="52"/>
      <c r="C51" s="52"/>
      <c r="D51" s="52" t="s">
        <v>122</v>
      </c>
      <c r="E51" s="52">
        <v>3</v>
      </c>
      <c r="F51" s="52">
        <v>5</v>
      </c>
      <c r="G51" s="52" t="s">
        <v>338</v>
      </c>
      <c r="H51" s="52"/>
      <c r="I51" s="52"/>
      <c r="J51" s="52"/>
    </row>
    <row r="52" ht="16.5" spans="1:10">
      <c r="A52" s="52"/>
      <c r="B52" s="20" t="s">
        <v>291</v>
      </c>
      <c r="C52" s="20" t="s">
        <v>339</v>
      </c>
      <c r="D52" s="52" t="s">
        <v>197</v>
      </c>
      <c r="E52" s="52">
        <v>6</v>
      </c>
      <c r="F52" s="52">
        <v>9</v>
      </c>
      <c r="G52" s="52" t="s">
        <v>340</v>
      </c>
      <c r="H52" s="52"/>
      <c r="I52" s="52"/>
      <c r="J52" s="52"/>
    </row>
    <row r="53" ht="15" spans="1:10">
      <c r="A53" s="52"/>
      <c r="B53" s="52"/>
      <c r="C53" s="52"/>
      <c r="D53" s="52" t="s">
        <v>232</v>
      </c>
      <c r="E53" s="52">
        <v>9</v>
      </c>
      <c r="F53" s="52">
        <v>10</v>
      </c>
      <c r="G53" s="52" t="s">
        <v>341</v>
      </c>
      <c r="H53" s="52"/>
      <c r="I53" s="52"/>
      <c r="J53" s="52"/>
    </row>
    <row r="54" ht="16.5" spans="1:10">
      <c r="A54" s="52"/>
      <c r="B54" s="52"/>
      <c r="C54" s="20" t="s">
        <v>342</v>
      </c>
      <c r="D54" s="52" t="s">
        <v>233</v>
      </c>
      <c r="E54" s="52">
        <v>10</v>
      </c>
      <c r="F54" s="52">
        <v>17</v>
      </c>
      <c r="G54" s="52" t="s">
        <v>343</v>
      </c>
      <c r="H54" s="20" t="s">
        <v>344</v>
      </c>
      <c r="I54" s="52"/>
      <c r="J54" s="52"/>
    </row>
    <row r="55" ht="16.5" spans="1:10">
      <c r="A55" s="52"/>
      <c r="B55" s="20" t="s">
        <v>345</v>
      </c>
      <c r="C55" s="52"/>
      <c r="D55" s="52" t="s">
        <v>140</v>
      </c>
      <c r="E55" s="52">
        <v>13</v>
      </c>
      <c r="F55" s="52">
        <v>19</v>
      </c>
      <c r="G55" s="52" t="s">
        <v>346</v>
      </c>
      <c r="H55" s="20" t="s">
        <v>347</v>
      </c>
      <c r="I55" s="52"/>
      <c r="J55" s="52"/>
    </row>
    <row r="56" ht="16.5" spans="1:10">
      <c r="A56" s="52"/>
      <c r="B56" s="20" t="s">
        <v>348</v>
      </c>
      <c r="C56" s="20" t="s">
        <v>349</v>
      </c>
      <c r="D56" s="52" t="s">
        <v>205</v>
      </c>
      <c r="E56" s="52">
        <v>19</v>
      </c>
      <c r="F56" s="52">
        <v>21</v>
      </c>
      <c r="G56" s="52" t="s">
        <v>350</v>
      </c>
      <c r="H56" s="20" t="s">
        <v>351</v>
      </c>
      <c r="I56" s="20" t="s">
        <v>342</v>
      </c>
      <c r="J56" s="52"/>
    </row>
    <row r="57" ht="16.5" spans="1:10">
      <c r="A57" s="52"/>
      <c r="B57" s="20" t="s">
        <v>352</v>
      </c>
      <c r="C57" s="52"/>
      <c r="D57" s="52" t="s">
        <v>289</v>
      </c>
      <c r="E57" s="52">
        <v>22</v>
      </c>
      <c r="F57" s="52">
        <v>23</v>
      </c>
      <c r="G57" s="52" t="s">
        <v>353</v>
      </c>
      <c r="H57" s="52"/>
      <c r="I57" s="52"/>
      <c r="J57" s="52"/>
    </row>
    <row r="58" ht="16.5" spans="1:10">
      <c r="A58" s="52"/>
      <c r="B58" s="52"/>
      <c r="C58" s="20" t="s">
        <v>354</v>
      </c>
      <c r="D58" s="52" t="s">
        <v>156</v>
      </c>
      <c r="E58" s="52">
        <v>27</v>
      </c>
      <c r="F58" s="52">
        <v>25</v>
      </c>
      <c r="G58" s="52" t="s">
        <v>355</v>
      </c>
      <c r="H58" s="52"/>
      <c r="I58" s="52"/>
      <c r="J58" s="52"/>
    </row>
    <row r="59" ht="16.5" spans="1:10">
      <c r="A59" s="52"/>
      <c r="B59" s="52"/>
      <c r="C59" s="52"/>
      <c r="D59" s="52" t="s">
        <v>165</v>
      </c>
      <c r="E59" s="52">
        <v>32</v>
      </c>
      <c r="F59" s="52">
        <v>29</v>
      </c>
      <c r="G59" s="52" t="s">
        <v>356</v>
      </c>
      <c r="H59" s="20" t="s">
        <v>357</v>
      </c>
      <c r="I59" s="52"/>
      <c r="J59" s="52"/>
    </row>
    <row r="60" ht="15" spans="1:10">
      <c r="A60" s="52"/>
      <c r="B60" s="52"/>
      <c r="C60" s="52"/>
      <c r="D60" s="52" t="s">
        <v>237</v>
      </c>
      <c r="E60" s="52">
        <v>45</v>
      </c>
      <c r="F60" s="52">
        <v>31</v>
      </c>
      <c r="G60" s="52" t="s">
        <v>358</v>
      </c>
      <c r="H60" s="52"/>
      <c r="I60" s="52"/>
      <c r="J60" s="52"/>
    </row>
    <row r="61" ht="15" spans="1:10">
      <c r="A61" s="52" t="s">
        <v>296</v>
      </c>
      <c r="B61" s="52"/>
      <c r="C61" s="52"/>
      <c r="D61" s="52"/>
      <c r="E61" s="52"/>
      <c r="F61" s="52" t="s">
        <v>296</v>
      </c>
      <c r="G61" s="52"/>
      <c r="H61" s="52"/>
      <c r="I61" s="52"/>
      <c r="J61" s="52"/>
    </row>
    <row r="62" ht="15" spans="1:10">
      <c r="A62" s="52" t="s">
        <v>94</v>
      </c>
      <c r="B62" s="52" t="s">
        <v>93</v>
      </c>
      <c r="C62" s="52" t="s">
        <v>297</v>
      </c>
      <c r="D62" s="52" t="s">
        <v>270</v>
      </c>
      <c r="E62" s="52" t="s">
        <v>82</v>
      </c>
      <c r="F62" s="52" t="s">
        <v>82</v>
      </c>
      <c r="G62" s="52" t="s">
        <v>270</v>
      </c>
      <c r="H62" s="52" t="s">
        <v>297</v>
      </c>
      <c r="I62" s="52" t="s">
        <v>93</v>
      </c>
      <c r="J62" s="52" t="s">
        <v>94</v>
      </c>
    </row>
    <row r="63" ht="15" spans="1:10">
      <c r="A63" s="52"/>
      <c r="B63" s="52"/>
      <c r="C63" s="52"/>
      <c r="D63" s="52" t="s">
        <v>196</v>
      </c>
      <c r="E63" s="52">
        <v>2</v>
      </c>
      <c r="F63" s="52">
        <v>2</v>
      </c>
      <c r="G63" s="52" t="s">
        <v>359</v>
      </c>
      <c r="H63" s="52"/>
      <c r="I63" s="52"/>
      <c r="J63" s="52"/>
    </row>
    <row r="64" ht="15" spans="1:10">
      <c r="A64" s="52"/>
      <c r="B64" s="52"/>
      <c r="C64" s="52"/>
      <c r="D64" s="52" t="s">
        <v>123</v>
      </c>
      <c r="E64" s="52">
        <v>4</v>
      </c>
      <c r="F64" s="52">
        <v>3</v>
      </c>
      <c r="G64" s="52" t="s">
        <v>360</v>
      </c>
      <c r="H64" s="52"/>
      <c r="I64" s="52"/>
      <c r="J64" s="52"/>
    </row>
    <row r="65" ht="16.5" spans="1:10">
      <c r="A65" s="52"/>
      <c r="B65" s="52"/>
      <c r="C65" s="20" t="s">
        <v>342</v>
      </c>
      <c r="D65" s="52" t="s">
        <v>201</v>
      </c>
      <c r="E65" s="52">
        <v>11</v>
      </c>
      <c r="F65" s="52">
        <v>6</v>
      </c>
      <c r="G65" s="52" t="s">
        <v>361</v>
      </c>
      <c r="H65" s="52"/>
      <c r="I65" s="52"/>
      <c r="J65" s="52"/>
    </row>
    <row r="66" ht="16.5" spans="1:10">
      <c r="A66" s="52"/>
      <c r="B66" s="52"/>
      <c r="C66" s="52"/>
      <c r="D66" s="52" t="s">
        <v>139</v>
      </c>
      <c r="E66" s="52">
        <v>12</v>
      </c>
      <c r="F66" s="52">
        <v>7</v>
      </c>
      <c r="G66" s="52" t="s">
        <v>362</v>
      </c>
      <c r="H66" s="20" t="s">
        <v>347</v>
      </c>
      <c r="I66" s="20" t="s">
        <v>363</v>
      </c>
      <c r="J66" s="52"/>
    </row>
    <row r="67" ht="16.5" spans="1:10">
      <c r="A67" s="52"/>
      <c r="B67" s="52"/>
      <c r="C67" s="52"/>
      <c r="D67" s="52" t="s">
        <v>202</v>
      </c>
      <c r="E67" s="52">
        <v>14</v>
      </c>
      <c r="F67" s="52">
        <v>8</v>
      </c>
      <c r="G67" s="52" t="s">
        <v>364</v>
      </c>
      <c r="H67" s="20" t="s">
        <v>351</v>
      </c>
      <c r="I67" s="52"/>
      <c r="J67" s="52"/>
    </row>
    <row r="68" ht="16.5" spans="1:10">
      <c r="A68" s="52"/>
      <c r="B68" s="52"/>
      <c r="C68" s="20" t="s">
        <v>349</v>
      </c>
      <c r="D68" s="52" t="s">
        <v>142</v>
      </c>
      <c r="E68" s="52">
        <v>15</v>
      </c>
      <c r="F68" s="52">
        <v>11</v>
      </c>
      <c r="G68" s="52" t="s">
        <v>365</v>
      </c>
      <c r="H68" s="52"/>
      <c r="I68" s="52"/>
      <c r="J68" s="52"/>
    </row>
    <row r="69" ht="15" spans="1:10">
      <c r="A69" s="52"/>
      <c r="B69" s="52"/>
      <c r="C69" s="52"/>
      <c r="D69" s="52" t="s">
        <v>304</v>
      </c>
      <c r="E69" s="52">
        <v>18</v>
      </c>
      <c r="F69" s="52">
        <v>16</v>
      </c>
      <c r="G69" s="52" t="s">
        <v>366</v>
      </c>
      <c r="H69" s="52"/>
      <c r="I69" s="52"/>
      <c r="J69" s="52"/>
    </row>
    <row r="70" ht="16.5" spans="1:10">
      <c r="A70" s="52"/>
      <c r="B70" s="52"/>
      <c r="C70" s="20" t="s">
        <v>339</v>
      </c>
      <c r="D70" s="52" t="s">
        <v>149</v>
      </c>
      <c r="E70" s="52">
        <v>20</v>
      </c>
      <c r="F70" s="52">
        <v>18</v>
      </c>
      <c r="G70" s="52" t="s">
        <v>367</v>
      </c>
      <c r="H70" s="52"/>
      <c r="I70" s="52"/>
      <c r="J70" s="52"/>
    </row>
    <row r="71" ht="16.5" spans="1:10">
      <c r="A71" s="52"/>
      <c r="B71" s="52"/>
      <c r="C71" s="52"/>
      <c r="D71" s="52" t="s">
        <v>153</v>
      </c>
      <c r="E71" s="52">
        <v>23</v>
      </c>
      <c r="F71" s="52">
        <v>20</v>
      </c>
      <c r="G71" s="52" t="s">
        <v>368</v>
      </c>
      <c r="H71" s="20" t="s">
        <v>344</v>
      </c>
      <c r="I71" s="52"/>
      <c r="J71" s="52"/>
    </row>
    <row r="72" ht="15" spans="1:10">
      <c r="A72" s="52"/>
      <c r="B72" s="52"/>
      <c r="C72" s="52"/>
      <c r="D72" s="52" t="s">
        <v>206</v>
      </c>
      <c r="E72" s="52">
        <v>25</v>
      </c>
      <c r="F72" s="52">
        <v>24</v>
      </c>
      <c r="G72" s="52" t="s">
        <v>369</v>
      </c>
      <c r="H72" s="52"/>
      <c r="I72" s="52"/>
      <c r="J72" s="52"/>
    </row>
    <row r="73" ht="16.5" spans="1:10">
      <c r="A73" s="52"/>
      <c r="B73" s="52"/>
      <c r="C73" s="20" t="s">
        <v>354</v>
      </c>
      <c r="D73" s="52" t="s">
        <v>155</v>
      </c>
      <c r="E73" s="52">
        <v>26</v>
      </c>
      <c r="F73" s="52">
        <v>37</v>
      </c>
      <c r="G73" s="52" t="s">
        <v>370</v>
      </c>
      <c r="H73" s="20" t="s">
        <v>357</v>
      </c>
      <c r="I73" s="52"/>
      <c r="J73" s="52"/>
    </row>
    <row r="74" ht="15" spans="1:10">
      <c r="A74" s="52"/>
      <c r="B74" s="52"/>
      <c r="C74" s="52"/>
      <c r="D74" s="52" t="s">
        <v>309</v>
      </c>
      <c r="E74" s="52">
        <v>36</v>
      </c>
      <c r="F74" s="52">
        <v>42</v>
      </c>
      <c r="G74" s="52" t="s">
        <v>371</v>
      </c>
      <c r="H74" s="52"/>
      <c r="I74" s="52"/>
      <c r="J74" s="52"/>
    </row>
    <row r="75" ht="15" spans="1:10">
      <c r="A75" s="52" t="s">
        <v>311</v>
      </c>
      <c r="B75" s="52"/>
      <c r="C75" s="52"/>
      <c r="D75" s="52" t="s">
        <v>236</v>
      </c>
      <c r="E75" s="52"/>
      <c r="F75" s="52" t="s">
        <v>236</v>
      </c>
      <c r="G75" s="52"/>
      <c r="H75" s="52" t="s">
        <v>372</v>
      </c>
      <c r="I75" s="52"/>
      <c r="J75" s="52"/>
    </row>
    <row r="76" ht="15" spans="1:10">
      <c r="A76" s="52" t="s">
        <v>313</v>
      </c>
      <c r="B76" s="52"/>
      <c r="C76" s="52"/>
      <c r="D76" s="52" t="s">
        <v>314</v>
      </c>
      <c r="E76" s="52"/>
      <c r="F76" s="52" t="s">
        <v>314</v>
      </c>
      <c r="G76" s="52"/>
      <c r="H76" s="52" t="s">
        <v>373</v>
      </c>
      <c r="I76" s="52"/>
      <c r="J76" s="52"/>
    </row>
    <row r="77" ht="16.5" spans="1:10">
      <c r="A77" s="52" t="s">
        <v>156</v>
      </c>
      <c r="B77" s="52"/>
      <c r="C77" s="52"/>
      <c r="D77" s="20" t="s">
        <v>374</v>
      </c>
      <c r="E77" s="55" t="s">
        <v>321</v>
      </c>
      <c r="F77" s="55" t="s">
        <v>321</v>
      </c>
      <c r="G77" s="52"/>
      <c r="H77" s="20"/>
      <c r="I77" s="20"/>
      <c r="J77" s="20"/>
    </row>
    <row r="78" ht="16.5" spans="1:10">
      <c r="A78" s="52" t="s">
        <v>237</v>
      </c>
      <c r="B78" s="52"/>
      <c r="C78" s="52"/>
      <c r="D78" s="20" t="s">
        <v>284</v>
      </c>
      <c r="E78" s="57" t="s">
        <v>324</v>
      </c>
      <c r="F78" s="57" t="s">
        <v>324</v>
      </c>
      <c r="G78" s="52"/>
      <c r="H78" s="20"/>
      <c r="I78" s="20"/>
      <c r="J78" s="20"/>
    </row>
    <row r="79" ht="15" spans="1:10">
      <c r="A79" s="93" t="s">
        <v>325</v>
      </c>
      <c r="B79" s="93"/>
      <c r="C79" s="93"/>
      <c r="D79" s="93"/>
      <c r="E79" s="93"/>
      <c r="F79" s="93"/>
      <c r="G79" s="93"/>
      <c r="H79" s="93"/>
      <c r="I79" s="93"/>
      <c r="J79" s="93"/>
    </row>
    <row r="80" ht="22.5" spans="1:10">
      <c r="A80" s="101" t="s">
        <v>375</v>
      </c>
      <c r="B80" s="101"/>
      <c r="C80" s="101"/>
      <c r="D80" s="101"/>
      <c r="E80" s="101"/>
      <c r="F80" s="101"/>
      <c r="G80" s="101"/>
      <c r="H80" s="101"/>
      <c r="I80" s="101"/>
      <c r="J80" s="101"/>
    </row>
    <row r="81" ht="15" spans="1:10">
      <c r="A81" s="102" t="s">
        <v>244</v>
      </c>
      <c r="B81" s="102" t="s">
        <v>376</v>
      </c>
      <c r="C81" s="102"/>
      <c r="D81" s="102"/>
      <c r="E81" s="102" t="s">
        <v>246</v>
      </c>
      <c r="F81" s="102"/>
      <c r="G81" s="102" t="s">
        <v>377</v>
      </c>
      <c r="H81" s="102"/>
      <c r="I81" s="102" t="s">
        <v>248</v>
      </c>
      <c r="J81" s="102">
        <v>12369</v>
      </c>
    </row>
    <row r="82" ht="15" spans="1:10">
      <c r="A82" s="103" t="s">
        <v>52</v>
      </c>
      <c r="B82" s="103" t="s">
        <v>378</v>
      </c>
      <c r="C82" s="103"/>
      <c r="D82" s="103" t="s">
        <v>250</v>
      </c>
      <c r="E82" s="103" t="s">
        <v>379</v>
      </c>
      <c r="F82" s="103"/>
      <c r="G82" s="103" t="s">
        <v>252</v>
      </c>
      <c r="H82" s="103" t="s">
        <v>380</v>
      </c>
      <c r="I82" s="103" t="s">
        <v>254</v>
      </c>
      <c r="J82" s="103" t="s">
        <v>381</v>
      </c>
    </row>
    <row r="83" ht="15" spans="1:10">
      <c r="A83" s="103" t="s">
        <v>256</v>
      </c>
      <c r="B83" s="103" t="s">
        <v>382</v>
      </c>
      <c r="C83" s="103"/>
      <c r="D83" s="103" t="s">
        <v>258</v>
      </c>
      <c r="E83" s="103"/>
      <c r="F83" s="103" t="s">
        <v>383</v>
      </c>
      <c r="G83" s="103" t="s">
        <v>260</v>
      </c>
      <c r="H83" s="103" t="s">
        <v>384</v>
      </c>
      <c r="I83" s="52" t="s">
        <v>262</v>
      </c>
      <c r="J83" s="52" t="s">
        <v>385</v>
      </c>
    </row>
    <row r="84" ht="31.5" spans="1:10">
      <c r="A84" s="54" t="s">
        <v>386</v>
      </c>
      <c r="B84" s="54"/>
      <c r="C84" s="54">
        <v>3</v>
      </c>
      <c r="D84" s="54"/>
      <c r="E84" s="54"/>
      <c r="F84" s="54">
        <v>3</v>
      </c>
      <c r="G84" s="54"/>
      <c r="H84" s="54"/>
      <c r="I84" s="54" t="s">
        <v>264</v>
      </c>
      <c r="J84" s="54"/>
    </row>
    <row r="85" ht="15" spans="1:10">
      <c r="A85" s="54"/>
      <c r="B85" s="54"/>
      <c r="C85" s="103">
        <v>3</v>
      </c>
      <c r="D85" s="103"/>
      <c r="E85" s="103" t="s">
        <v>266</v>
      </c>
      <c r="F85" s="103"/>
      <c r="G85" s="103">
        <v>1</v>
      </c>
      <c r="H85" s="103"/>
      <c r="I85" s="54"/>
      <c r="J85" s="54"/>
    </row>
    <row r="86" ht="15" spans="1:10">
      <c r="A86" s="54"/>
      <c r="B86" s="54"/>
      <c r="C86" s="103">
        <v>0</v>
      </c>
      <c r="D86" s="103"/>
      <c r="E86" s="103" t="s">
        <v>267</v>
      </c>
      <c r="F86" s="103"/>
      <c r="G86" s="103">
        <v>2</v>
      </c>
      <c r="H86" s="103"/>
      <c r="I86" s="54"/>
      <c r="J86" s="54"/>
    </row>
    <row r="87" ht="15" spans="1:10">
      <c r="A87" s="103" t="s">
        <v>268</v>
      </c>
      <c r="B87" s="103"/>
      <c r="C87" s="103"/>
      <c r="D87" s="103"/>
      <c r="E87" s="103"/>
      <c r="F87" s="103" t="s">
        <v>268</v>
      </c>
      <c r="G87" s="103"/>
      <c r="H87" s="103"/>
      <c r="I87" s="103"/>
      <c r="J87" s="103"/>
    </row>
    <row r="88" ht="15" spans="1:10">
      <c r="A88" s="103" t="s">
        <v>94</v>
      </c>
      <c r="B88" s="103" t="s">
        <v>93</v>
      </c>
      <c r="C88" s="103" t="s">
        <v>269</v>
      </c>
      <c r="D88" s="103" t="s">
        <v>270</v>
      </c>
      <c r="E88" s="103" t="s">
        <v>82</v>
      </c>
      <c r="F88" s="103" t="s">
        <v>82</v>
      </c>
      <c r="G88" s="103" t="s">
        <v>270</v>
      </c>
      <c r="H88" s="103" t="s">
        <v>269</v>
      </c>
      <c r="I88" s="103" t="s">
        <v>93</v>
      </c>
      <c r="J88" s="103" t="s">
        <v>94</v>
      </c>
    </row>
    <row r="89" ht="15" spans="1:10">
      <c r="A89" s="52"/>
      <c r="B89" s="52"/>
      <c r="C89" s="52"/>
      <c r="D89" s="52" t="s">
        <v>387</v>
      </c>
      <c r="E89" s="52">
        <v>1</v>
      </c>
      <c r="F89" s="52">
        <v>1</v>
      </c>
      <c r="G89" s="52" t="s">
        <v>116</v>
      </c>
      <c r="H89" s="52"/>
      <c r="I89" s="52"/>
      <c r="J89" s="52"/>
    </row>
    <row r="90" ht="16.5" spans="1:10">
      <c r="A90" s="52"/>
      <c r="B90" s="52"/>
      <c r="C90" s="20" t="s">
        <v>388</v>
      </c>
      <c r="D90" s="52" t="s">
        <v>389</v>
      </c>
      <c r="E90" s="52">
        <v>3</v>
      </c>
      <c r="F90" s="52">
        <v>2</v>
      </c>
      <c r="G90" s="52" t="s">
        <v>390</v>
      </c>
      <c r="H90" s="52"/>
      <c r="I90" s="52"/>
      <c r="J90" s="52"/>
    </row>
    <row r="91" ht="16.5" spans="1:10">
      <c r="A91" s="52"/>
      <c r="B91" s="52"/>
      <c r="C91" s="52"/>
      <c r="D91" s="52" t="s">
        <v>391</v>
      </c>
      <c r="E91" s="52">
        <v>5</v>
      </c>
      <c r="F91" s="52">
        <v>9</v>
      </c>
      <c r="G91" s="52" t="s">
        <v>232</v>
      </c>
      <c r="H91" s="20" t="s">
        <v>392</v>
      </c>
      <c r="I91" s="52"/>
      <c r="J91" s="52"/>
    </row>
    <row r="92" ht="15" spans="1:10">
      <c r="A92" s="52"/>
      <c r="B92" s="52"/>
      <c r="C92" s="52"/>
      <c r="D92" s="52" t="s">
        <v>393</v>
      </c>
      <c r="E92" s="52">
        <v>6</v>
      </c>
      <c r="F92" s="52">
        <v>10</v>
      </c>
      <c r="G92" s="52" t="s">
        <v>233</v>
      </c>
      <c r="H92" s="52"/>
      <c r="I92" s="52"/>
      <c r="J92" s="52"/>
    </row>
    <row r="93" ht="16.5" spans="1:10">
      <c r="A93" s="52"/>
      <c r="B93" s="20" t="s">
        <v>394</v>
      </c>
      <c r="C93" s="20" t="s">
        <v>276</v>
      </c>
      <c r="D93" s="52" t="s">
        <v>395</v>
      </c>
      <c r="E93" s="52">
        <v>8</v>
      </c>
      <c r="F93" s="52">
        <v>19</v>
      </c>
      <c r="G93" s="52" t="s">
        <v>205</v>
      </c>
      <c r="H93" s="20" t="s">
        <v>396</v>
      </c>
      <c r="I93" s="52"/>
      <c r="J93" s="52"/>
    </row>
    <row r="94" ht="16.5" spans="1:10">
      <c r="A94" s="52"/>
      <c r="B94" s="52"/>
      <c r="C94" s="20" t="s">
        <v>397</v>
      </c>
      <c r="D94" s="52" t="s">
        <v>398</v>
      </c>
      <c r="E94" s="52">
        <v>9</v>
      </c>
      <c r="F94" s="52">
        <v>22</v>
      </c>
      <c r="G94" s="52" t="s">
        <v>289</v>
      </c>
      <c r="H94" s="52"/>
      <c r="I94" s="20" t="s">
        <v>399</v>
      </c>
      <c r="J94" s="52"/>
    </row>
    <row r="95" ht="16.5" spans="1:10">
      <c r="A95" s="52"/>
      <c r="B95" s="52"/>
      <c r="C95" s="20" t="s">
        <v>396</v>
      </c>
      <c r="D95" s="52" t="s">
        <v>400</v>
      </c>
      <c r="E95" s="52">
        <v>11</v>
      </c>
      <c r="F95" s="52">
        <v>27</v>
      </c>
      <c r="G95" s="52" t="s">
        <v>156</v>
      </c>
      <c r="H95" s="20" t="s">
        <v>281</v>
      </c>
      <c r="I95" s="52"/>
      <c r="J95" s="52"/>
    </row>
    <row r="96" ht="16.5" spans="1:10">
      <c r="A96" s="52"/>
      <c r="B96" s="52"/>
      <c r="C96" s="20" t="s">
        <v>401</v>
      </c>
      <c r="D96" s="52" t="s">
        <v>402</v>
      </c>
      <c r="E96" s="52">
        <v>20</v>
      </c>
      <c r="F96" s="52">
        <v>32</v>
      </c>
      <c r="G96" s="52" t="s">
        <v>165</v>
      </c>
      <c r="H96" s="52"/>
      <c r="I96" s="52"/>
      <c r="J96" s="52"/>
    </row>
    <row r="97" ht="16.5" spans="1:10">
      <c r="A97" s="52"/>
      <c r="B97" s="52"/>
      <c r="C97" s="52"/>
      <c r="D97" s="52" t="s">
        <v>403</v>
      </c>
      <c r="E97" s="52">
        <v>23</v>
      </c>
      <c r="F97" s="52">
        <v>40</v>
      </c>
      <c r="G97" s="52" t="s">
        <v>404</v>
      </c>
      <c r="H97" s="20" t="s">
        <v>273</v>
      </c>
      <c r="I97" s="52"/>
      <c r="J97" s="52"/>
    </row>
    <row r="98" ht="15" spans="1:10">
      <c r="A98" s="52"/>
      <c r="B98" s="52"/>
      <c r="C98" s="52"/>
      <c r="D98" s="52" t="s">
        <v>405</v>
      </c>
      <c r="E98" s="52">
        <v>28</v>
      </c>
      <c r="F98" s="52">
        <v>45</v>
      </c>
      <c r="G98" s="52" t="s">
        <v>237</v>
      </c>
      <c r="H98" s="52"/>
      <c r="I98" s="52"/>
      <c r="J98" s="52"/>
    </row>
    <row r="99" ht="16.5" spans="1:10">
      <c r="A99" s="52"/>
      <c r="B99" s="20" t="s">
        <v>406</v>
      </c>
      <c r="C99" s="52"/>
      <c r="D99" s="52" t="s">
        <v>407</v>
      </c>
      <c r="E99" s="52">
        <v>36</v>
      </c>
      <c r="F99" s="52">
        <v>49</v>
      </c>
      <c r="G99" s="52" t="s">
        <v>238</v>
      </c>
      <c r="H99" s="20" t="s">
        <v>276</v>
      </c>
      <c r="I99" s="20" t="s">
        <v>408</v>
      </c>
      <c r="J99" s="52"/>
    </row>
    <row r="100" ht="15" spans="1:10">
      <c r="A100" s="103" t="s">
        <v>296</v>
      </c>
      <c r="B100" s="103"/>
      <c r="C100" s="103"/>
      <c r="D100" s="103"/>
      <c r="E100" s="103"/>
      <c r="F100" s="103" t="s">
        <v>296</v>
      </c>
      <c r="G100" s="103"/>
      <c r="H100" s="103"/>
      <c r="I100" s="103"/>
      <c r="J100" s="103"/>
    </row>
    <row r="101" ht="15" spans="1:10">
      <c r="A101" s="103" t="s">
        <v>94</v>
      </c>
      <c r="B101" s="103" t="s">
        <v>93</v>
      </c>
      <c r="C101" s="103" t="s">
        <v>297</v>
      </c>
      <c r="D101" s="103" t="s">
        <v>270</v>
      </c>
      <c r="E101" s="103" t="s">
        <v>82</v>
      </c>
      <c r="F101" s="103" t="s">
        <v>82</v>
      </c>
      <c r="G101" s="103" t="s">
        <v>270</v>
      </c>
      <c r="H101" s="103" t="s">
        <v>297</v>
      </c>
      <c r="I101" s="103" t="s">
        <v>93</v>
      </c>
      <c r="J101" s="103" t="s">
        <v>94</v>
      </c>
    </row>
    <row r="102" ht="16.5" spans="1:10">
      <c r="A102" s="52"/>
      <c r="B102" s="52"/>
      <c r="C102" s="52"/>
      <c r="D102" s="52" t="s">
        <v>409</v>
      </c>
      <c r="E102" s="52">
        <v>2</v>
      </c>
      <c r="F102" s="52">
        <v>4</v>
      </c>
      <c r="G102" s="52" t="s">
        <v>123</v>
      </c>
      <c r="H102" s="20" t="s">
        <v>396</v>
      </c>
      <c r="I102" s="52"/>
      <c r="J102" s="52"/>
    </row>
    <row r="103" ht="15" spans="1:10">
      <c r="A103" s="52"/>
      <c r="B103" s="52"/>
      <c r="C103" s="52"/>
      <c r="D103" s="52" t="s">
        <v>410</v>
      </c>
      <c r="E103" s="52">
        <v>10</v>
      </c>
      <c r="F103" s="52">
        <v>5</v>
      </c>
      <c r="G103" s="52" t="s">
        <v>124</v>
      </c>
      <c r="H103" s="52"/>
      <c r="I103" s="52"/>
      <c r="J103" s="52"/>
    </row>
    <row r="104" ht="15" spans="1:10">
      <c r="A104" s="52"/>
      <c r="B104" s="52"/>
      <c r="C104" s="52"/>
      <c r="D104" s="52" t="s">
        <v>411</v>
      </c>
      <c r="E104" s="52">
        <v>14</v>
      </c>
      <c r="F104" s="52">
        <v>11</v>
      </c>
      <c r="G104" s="52" t="s">
        <v>201</v>
      </c>
      <c r="H104" s="52"/>
      <c r="I104" s="52"/>
      <c r="J104" s="52"/>
    </row>
    <row r="105" ht="16.5" spans="1:10">
      <c r="A105" s="52"/>
      <c r="B105" s="52"/>
      <c r="C105" s="20" t="s">
        <v>276</v>
      </c>
      <c r="D105" s="52" t="s">
        <v>412</v>
      </c>
      <c r="E105" s="52">
        <v>15</v>
      </c>
      <c r="F105" s="52">
        <v>12</v>
      </c>
      <c r="G105" s="52" t="s">
        <v>139</v>
      </c>
      <c r="H105" s="52"/>
      <c r="I105" s="52"/>
      <c r="J105" s="52"/>
    </row>
    <row r="106" ht="16.5" spans="1:10">
      <c r="A106" s="52"/>
      <c r="B106" s="52"/>
      <c r="C106" s="52"/>
      <c r="D106" s="52" t="s">
        <v>413</v>
      </c>
      <c r="E106" s="52">
        <v>17</v>
      </c>
      <c r="F106" s="52">
        <v>13</v>
      </c>
      <c r="G106" s="52" t="s">
        <v>140</v>
      </c>
      <c r="H106" s="20" t="s">
        <v>273</v>
      </c>
      <c r="I106" s="20" t="s">
        <v>414</v>
      </c>
      <c r="J106" s="52"/>
    </row>
    <row r="107" ht="16.5" spans="1:10">
      <c r="A107" s="52"/>
      <c r="B107" s="52"/>
      <c r="C107" s="20" t="s">
        <v>388</v>
      </c>
      <c r="D107" s="52" t="s">
        <v>415</v>
      </c>
      <c r="E107" s="52">
        <v>19</v>
      </c>
      <c r="F107" s="52">
        <v>14</v>
      </c>
      <c r="G107" s="52" t="s">
        <v>202</v>
      </c>
      <c r="H107" s="20" t="s">
        <v>392</v>
      </c>
      <c r="I107" s="52"/>
      <c r="J107" s="52"/>
    </row>
    <row r="108" ht="15" spans="1:10">
      <c r="A108" s="52"/>
      <c r="B108" s="52"/>
      <c r="C108" s="52"/>
      <c r="D108" s="52" t="s">
        <v>416</v>
      </c>
      <c r="E108" s="52">
        <v>22</v>
      </c>
      <c r="F108" s="52">
        <v>15</v>
      </c>
      <c r="G108" s="52" t="s">
        <v>142</v>
      </c>
      <c r="H108" s="52"/>
      <c r="I108" s="52"/>
      <c r="J108" s="52"/>
    </row>
    <row r="109" ht="16.5" spans="1:10">
      <c r="A109" s="52"/>
      <c r="B109" s="52"/>
      <c r="C109" s="20" t="s">
        <v>396</v>
      </c>
      <c r="D109" s="52" t="s">
        <v>417</v>
      </c>
      <c r="E109" s="52">
        <v>24</v>
      </c>
      <c r="F109" s="52">
        <v>18</v>
      </c>
      <c r="G109" s="52" t="s">
        <v>304</v>
      </c>
      <c r="H109" s="52"/>
      <c r="I109" s="52"/>
      <c r="J109" s="52"/>
    </row>
    <row r="110" ht="15" spans="1:10">
      <c r="A110" s="52"/>
      <c r="B110" s="52"/>
      <c r="C110" s="52"/>
      <c r="D110" s="52" t="s">
        <v>418</v>
      </c>
      <c r="E110" s="52">
        <v>26</v>
      </c>
      <c r="F110" s="52">
        <v>20</v>
      </c>
      <c r="G110" s="52" t="s">
        <v>149</v>
      </c>
      <c r="H110" s="52"/>
      <c r="I110" s="52"/>
      <c r="J110" s="52"/>
    </row>
    <row r="111" ht="16.5" spans="1:10">
      <c r="A111" s="52"/>
      <c r="B111" s="52"/>
      <c r="C111" s="52"/>
      <c r="D111" s="52" t="s">
        <v>419</v>
      </c>
      <c r="E111" s="52">
        <v>27</v>
      </c>
      <c r="F111" s="52">
        <v>26</v>
      </c>
      <c r="G111" s="52" t="s">
        <v>155</v>
      </c>
      <c r="H111" s="20" t="s">
        <v>281</v>
      </c>
      <c r="I111" s="52"/>
      <c r="J111" s="52"/>
    </row>
    <row r="112" ht="16.5" spans="1:10">
      <c r="A112" s="52"/>
      <c r="B112" s="52"/>
      <c r="C112" s="20" t="s">
        <v>397</v>
      </c>
      <c r="D112" s="52" t="s">
        <v>420</v>
      </c>
      <c r="E112" s="52">
        <v>32</v>
      </c>
      <c r="F112" s="52">
        <v>30</v>
      </c>
      <c r="G112" s="52" t="s">
        <v>235</v>
      </c>
      <c r="H112" s="20" t="s">
        <v>276</v>
      </c>
      <c r="I112" s="52"/>
      <c r="J112" s="52"/>
    </row>
    <row r="113" ht="16.5" spans="1:10">
      <c r="A113" s="52"/>
      <c r="B113" s="52"/>
      <c r="C113" s="20" t="s">
        <v>401</v>
      </c>
      <c r="D113" s="52" t="s">
        <v>421</v>
      </c>
      <c r="E113" s="52">
        <v>56</v>
      </c>
      <c r="F113" s="52">
        <v>36</v>
      </c>
      <c r="G113" s="52" t="s">
        <v>309</v>
      </c>
      <c r="H113" s="52"/>
      <c r="I113" s="52"/>
      <c r="J113" s="52"/>
    </row>
    <row r="114" ht="15" spans="1:10">
      <c r="A114" s="52" t="s">
        <v>422</v>
      </c>
      <c r="B114" s="52"/>
      <c r="C114" s="52"/>
      <c r="D114" s="52" t="s">
        <v>236</v>
      </c>
      <c r="E114" s="52"/>
      <c r="F114" s="52" t="s">
        <v>236</v>
      </c>
      <c r="G114" s="52"/>
      <c r="H114" s="52" t="s">
        <v>311</v>
      </c>
      <c r="I114" s="52"/>
      <c r="J114" s="52"/>
    </row>
    <row r="115" ht="15" spans="1:10">
      <c r="A115" s="52" t="s">
        <v>423</v>
      </c>
      <c r="B115" s="52"/>
      <c r="C115" s="52"/>
      <c r="D115" s="52" t="s">
        <v>314</v>
      </c>
      <c r="E115" s="52"/>
      <c r="F115" s="52" t="s">
        <v>314</v>
      </c>
      <c r="G115" s="52"/>
      <c r="H115" s="52" t="s">
        <v>313</v>
      </c>
      <c r="I115" s="52"/>
      <c r="J115" s="52"/>
    </row>
    <row r="116" ht="16.5" spans="1:10">
      <c r="A116" s="103" t="s">
        <v>403</v>
      </c>
      <c r="B116" s="103"/>
      <c r="C116" s="103"/>
      <c r="D116" s="20" t="s">
        <v>424</v>
      </c>
      <c r="E116" s="55"/>
      <c r="F116" s="55"/>
      <c r="G116" s="20" t="s">
        <v>425</v>
      </c>
      <c r="H116" s="52" t="s">
        <v>426</v>
      </c>
      <c r="I116" s="52"/>
      <c r="J116" s="52"/>
    </row>
    <row r="117" ht="16.5" spans="1:10">
      <c r="A117" s="103" t="s">
        <v>427</v>
      </c>
      <c r="B117" s="103"/>
      <c r="C117" s="103"/>
      <c r="D117" s="20" t="s">
        <v>428</v>
      </c>
      <c r="E117" s="100" t="s">
        <v>321</v>
      </c>
      <c r="F117" s="56" t="s">
        <v>321</v>
      </c>
      <c r="G117" s="20" t="s">
        <v>429</v>
      </c>
      <c r="H117" s="52" t="s">
        <v>430</v>
      </c>
      <c r="I117" s="52"/>
      <c r="J117" s="52"/>
    </row>
    <row r="118" ht="16.5" spans="1:10">
      <c r="A118" s="103" t="s">
        <v>431</v>
      </c>
      <c r="B118" s="103"/>
      <c r="C118" s="103"/>
      <c r="D118" s="20" t="s">
        <v>432</v>
      </c>
      <c r="E118" s="57" t="s">
        <v>324</v>
      </c>
      <c r="F118" s="57" t="s">
        <v>324</v>
      </c>
      <c r="G118" s="20" t="s">
        <v>275</v>
      </c>
      <c r="H118" s="52" t="s">
        <v>433</v>
      </c>
      <c r="I118" s="52"/>
      <c r="J118" s="52"/>
    </row>
    <row r="119" ht="15" spans="1:10">
      <c r="A119" s="93" t="s">
        <v>325</v>
      </c>
      <c r="B119" s="93"/>
      <c r="C119" s="93"/>
      <c r="D119" s="93"/>
      <c r="E119" s="93"/>
      <c r="F119" s="93"/>
      <c r="G119" s="93"/>
      <c r="H119" s="93"/>
      <c r="I119" s="93"/>
      <c r="J119" s="93"/>
    </row>
    <row r="120" ht="22.5" spans="1:10">
      <c r="A120" s="51" t="s">
        <v>434</v>
      </c>
      <c r="B120" s="51"/>
      <c r="C120" s="51"/>
      <c r="D120" s="51"/>
      <c r="E120" s="51"/>
      <c r="F120" s="51"/>
      <c r="G120" s="51"/>
      <c r="H120" s="51"/>
      <c r="I120" s="51"/>
      <c r="J120" s="51"/>
    </row>
    <row r="121" ht="15" spans="1:10">
      <c r="A121" s="52" t="s">
        <v>244</v>
      </c>
      <c r="B121" s="52" t="s">
        <v>435</v>
      </c>
      <c r="C121" s="52"/>
      <c r="D121" s="52"/>
      <c r="E121" s="52" t="s">
        <v>246</v>
      </c>
      <c r="F121" s="52"/>
      <c r="G121" s="52" t="s">
        <v>247</v>
      </c>
      <c r="H121" s="52"/>
      <c r="I121" s="52" t="s">
        <v>248</v>
      </c>
      <c r="J121" s="52">
        <v>11369</v>
      </c>
    </row>
    <row r="122" ht="15" spans="1:10">
      <c r="A122" s="52" t="s">
        <v>52</v>
      </c>
      <c r="B122" s="52" t="s">
        <v>436</v>
      </c>
      <c r="C122" s="52"/>
      <c r="D122" s="52" t="s">
        <v>250</v>
      </c>
      <c r="E122" s="52" t="s">
        <v>437</v>
      </c>
      <c r="F122" s="52"/>
      <c r="G122" s="52" t="s">
        <v>252</v>
      </c>
      <c r="H122" s="52" t="s">
        <v>438</v>
      </c>
      <c r="I122" s="52" t="s">
        <v>254</v>
      </c>
      <c r="J122" s="52" t="s">
        <v>255</v>
      </c>
    </row>
    <row r="123" ht="15" spans="1:10">
      <c r="A123" s="52" t="s">
        <v>256</v>
      </c>
      <c r="B123" s="52" t="s">
        <v>439</v>
      </c>
      <c r="C123" s="52"/>
      <c r="D123" s="52" t="s">
        <v>258</v>
      </c>
      <c r="E123" s="52"/>
      <c r="F123" s="52" t="s">
        <v>440</v>
      </c>
      <c r="G123" s="52" t="s">
        <v>260</v>
      </c>
      <c r="H123" s="52" t="s">
        <v>441</v>
      </c>
      <c r="I123" s="52" t="s">
        <v>262</v>
      </c>
      <c r="J123" s="52" t="s">
        <v>442</v>
      </c>
    </row>
    <row r="124" ht="31.5" spans="1:10">
      <c r="A124" s="54" t="s">
        <v>264</v>
      </c>
      <c r="B124" s="54"/>
      <c r="C124" s="54">
        <v>2</v>
      </c>
      <c r="D124" s="54"/>
      <c r="E124" s="54"/>
      <c r="F124" s="54">
        <v>1</v>
      </c>
      <c r="G124" s="54"/>
      <c r="H124" s="54"/>
      <c r="I124" s="54" t="s">
        <v>443</v>
      </c>
      <c r="J124" s="54"/>
    </row>
    <row r="125" ht="15" spans="1:10">
      <c r="A125" s="54"/>
      <c r="B125" s="54"/>
      <c r="C125" s="52">
        <v>2</v>
      </c>
      <c r="D125" s="52"/>
      <c r="E125" s="52" t="s">
        <v>266</v>
      </c>
      <c r="F125" s="52"/>
      <c r="G125" s="52">
        <v>0</v>
      </c>
      <c r="H125" s="52"/>
      <c r="I125" s="54"/>
      <c r="J125" s="54"/>
    </row>
    <row r="126" ht="15" spans="1:10">
      <c r="A126" s="54"/>
      <c r="B126" s="54"/>
      <c r="C126" s="52">
        <v>0</v>
      </c>
      <c r="D126" s="52"/>
      <c r="E126" s="52" t="s">
        <v>267</v>
      </c>
      <c r="F126" s="52"/>
      <c r="G126" s="52">
        <v>1</v>
      </c>
      <c r="H126" s="52"/>
      <c r="I126" s="54"/>
      <c r="J126" s="54"/>
    </row>
    <row r="127" ht="15" spans="1:10">
      <c r="A127" s="52" t="s">
        <v>268</v>
      </c>
      <c r="B127" s="52"/>
      <c r="C127" s="52"/>
      <c r="D127" s="52"/>
      <c r="E127" s="52"/>
      <c r="F127" s="52" t="s">
        <v>268</v>
      </c>
      <c r="G127" s="52"/>
      <c r="H127" s="52"/>
      <c r="I127" s="52"/>
      <c r="J127" s="52"/>
    </row>
    <row r="128" ht="15" spans="1:10">
      <c r="A128" s="52" t="s">
        <v>94</v>
      </c>
      <c r="B128" s="52" t="s">
        <v>93</v>
      </c>
      <c r="C128" s="52" t="s">
        <v>269</v>
      </c>
      <c r="D128" s="52" t="s">
        <v>270</v>
      </c>
      <c r="E128" s="52" t="s">
        <v>82</v>
      </c>
      <c r="F128" s="52" t="s">
        <v>82</v>
      </c>
      <c r="G128" s="52" t="s">
        <v>270</v>
      </c>
      <c r="H128" s="52" t="s">
        <v>269</v>
      </c>
      <c r="I128" s="52" t="s">
        <v>93</v>
      </c>
      <c r="J128" s="52" t="s">
        <v>94</v>
      </c>
    </row>
    <row r="129" ht="15" spans="1:10">
      <c r="A129" s="52"/>
      <c r="B129" s="52"/>
      <c r="C129" s="52"/>
      <c r="D129" s="52" t="s">
        <v>271</v>
      </c>
      <c r="E129" s="52">
        <v>1</v>
      </c>
      <c r="F129" s="52">
        <v>4</v>
      </c>
      <c r="G129" s="52" t="s">
        <v>444</v>
      </c>
      <c r="H129" s="52"/>
      <c r="I129" s="52"/>
      <c r="J129" s="52"/>
    </row>
    <row r="130" ht="16.5" spans="1:10">
      <c r="A130" s="52"/>
      <c r="B130" s="52"/>
      <c r="C130" s="20" t="s">
        <v>445</v>
      </c>
      <c r="D130" s="52" t="s">
        <v>232</v>
      </c>
      <c r="E130" s="52">
        <v>9</v>
      </c>
      <c r="F130" s="52">
        <v>5</v>
      </c>
      <c r="G130" s="52" t="s">
        <v>446</v>
      </c>
      <c r="H130" s="52"/>
      <c r="I130" s="20" t="s">
        <v>447</v>
      </c>
      <c r="J130" s="52"/>
    </row>
    <row r="131" ht="16.5" spans="1:10">
      <c r="A131" s="52"/>
      <c r="B131" s="20" t="s">
        <v>293</v>
      </c>
      <c r="C131" s="52"/>
      <c r="D131" s="52" t="s">
        <v>233</v>
      </c>
      <c r="E131" s="52">
        <v>10</v>
      </c>
      <c r="F131" s="52">
        <v>6</v>
      </c>
      <c r="G131" s="52" t="s">
        <v>448</v>
      </c>
      <c r="H131" s="20" t="s">
        <v>449</v>
      </c>
      <c r="I131" s="52"/>
      <c r="J131" s="52"/>
    </row>
    <row r="132" ht="16.5" spans="1:10">
      <c r="A132" s="52"/>
      <c r="B132" s="52"/>
      <c r="C132" s="52"/>
      <c r="D132" s="52" t="s">
        <v>140</v>
      </c>
      <c r="E132" s="52">
        <v>13</v>
      </c>
      <c r="F132" s="52">
        <v>8</v>
      </c>
      <c r="G132" s="52" t="s">
        <v>450</v>
      </c>
      <c r="H132" s="52"/>
      <c r="I132" s="20" t="s">
        <v>451</v>
      </c>
      <c r="J132" s="52"/>
    </row>
    <row r="133" ht="16.5" spans="1:10">
      <c r="A133" s="52"/>
      <c r="B133" s="52"/>
      <c r="C133" s="20" t="s">
        <v>347</v>
      </c>
      <c r="D133" s="52" t="s">
        <v>205</v>
      </c>
      <c r="E133" s="52">
        <v>19</v>
      </c>
      <c r="F133" s="52">
        <v>10</v>
      </c>
      <c r="G133" s="52" t="s">
        <v>452</v>
      </c>
      <c r="H133" s="20" t="s">
        <v>453</v>
      </c>
      <c r="I133" s="20" t="s">
        <v>454</v>
      </c>
      <c r="J133" s="52"/>
    </row>
    <row r="134" ht="16.5" spans="1:10">
      <c r="A134" s="52"/>
      <c r="B134" s="52"/>
      <c r="C134" s="52"/>
      <c r="D134" s="52" t="s">
        <v>289</v>
      </c>
      <c r="E134" s="52">
        <v>22</v>
      </c>
      <c r="F134" s="52">
        <v>16</v>
      </c>
      <c r="G134" s="52" t="s">
        <v>455</v>
      </c>
      <c r="H134" s="20" t="s">
        <v>456</v>
      </c>
      <c r="I134" s="52"/>
      <c r="J134" s="52"/>
    </row>
    <row r="135" ht="16.5" spans="1:10">
      <c r="A135" s="52"/>
      <c r="B135" s="52"/>
      <c r="C135" s="20" t="s">
        <v>457</v>
      </c>
      <c r="D135" s="52" t="s">
        <v>155</v>
      </c>
      <c r="E135" s="52">
        <v>26</v>
      </c>
      <c r="F135" s="52">
        <v>18</v>
      </c>
      <c r="G135" s="52" t="s">
        <v>458</v>
      </c>
      <c r="H135" s="20" t="s">
        <v>317</v>
      </c>
      <c r="I135" s="20" t="s">
        <v>388</v>
      </c>
      <c r="J135" s="52"/>
    </row>
    <row r="136" ht="16.5" spans="1:10">
      <c r="A136" s="52"/>
      <c r="B136" s="52"/>
      <c r="C136" s="20" t="s">
        <v>317</v>
      </c>
      <c r="D136" s="52" t="s">
        <v>165</v>
      </c>
      <c r="E136" s="52">
        <v>32</v>
      </c>
      <c r="F136" s="52">
        <v>20</v>
      </c>
      <c r="G136" s="52" t="s">
        <v>459</v>
      </c>
      <c r="H136" s="52"/>
      <c r="I136" s="52"/>
      <c r="J136" s="52"/>
    </row>
    <row r="137" ht="16.5" spans="1:10">
      <c r="A137" s="52"/>
      <c r="B137" s="52"/>
      <c r="C137" s="52"/>
      <c r="D137" s="52" t="s">
        <v>404</v>
      </c>
      <c r="E137" s="52">
        <v>40</v>
      </c>
      <c r="F137" s="52">
        <v>26</v>
      </c>
      <c r="G137" s="52" t="s">
        <v>460</v>
      </c>
      <c r="H137" s="20" t="s">
        <v>394</v>
      </c>
      <c r="I137" s="52"/>
      <c r="J137" s="52"/>
    </row>
    <row r="138" ht="15" spans="1:10">
      <c r="A138" s="52"/>
      <c r="B138" s="52"/>
      <c r="C138" s="52"/>
      <c r="D138" s="52" t="s">
        <v>237</v>
      </c>
      <c r="E138" s="52">
        <v>45</v>
      </c>
      <c r="F138" s="52">
        <v>29</v>
      </c>
      <c r="G138" s="52" t="s">
        <v>461</v>
      </c>
      <c r="H138" s="52"/>
      <c r="I138" s="52"/>
      <c r="J138" s="52"/>
    </row>
    <row r="139" ht="16.5" spans="1:10">
      <c r="A139" s="52"/>
      <c r="B139" s="52"/>
      <c r="C139" s="104" t="s">
        <v>462</v>
      </c>
      <c r="D139" s="52" t="s">
        <v>238</v>
      </c>
      <c r="E139" s="52">
        <v>49</v>
      </c>
      <c r="F139" s="52">
        <v>41</v>
      </c>
      <c r="G139" s="52" t="s">
        <v>463</v>
      </c>
      <c r="H139" s="52"/>
      <c r="I139" s="52"/>
      <c r="J139" s="52"/>
    </row>
    <row r="140" ht="15" spans="1:10">
      <c r="A140" s="52" t="s">
        <v>296</v>
      </c>
      <c r="B140" s="52"/>
      <c r="C140" s="52"/>
      <c r="D140" s="52"/>
      <c r="E140" s="52"/>
      <c r="F140" s="52" t="s">
        <v>296</v>
      </c>
      <c r="G140" s="52"/>
      <c r="H140" s="52"/>
      <c r="I140" s="52"/>
      <c r="J140" s="52"/>
    </row>
    <row r="141" ht="15" spans="1:10">
      <c r="A141" s="52" t="s">
        <v>94</v>
      </c>
      <c r="B141" s="52" t="s">
        <v>93</v>
      </c>
      <c r="C141" s="52" t="s">
        <v>297</v>
      </c>
      <c r="D141" s="52" t="s">
        <v>270</v>
      </c>
      <c r="E141" s="52" t="s">
        <v>82</v>
      </c>
      <c r="F141" s="52" t="s">
        <v>82</v>
      </c>
      <c r="G141" s="52" t="s">
        <v>270</v>
      </c>
      <c r="H141" s="52" t="s">
        <v>297</v>
      </c>
      <c r="I141" s="52" t="s">
        <v>93</v>
      </c>
      <c r="J141" s="52" t="s">
        <v>94</v>
      </c>
    </row>
    <row r="142" ht="15" spans="1:10">
      <c r="A142" s="52"/>
      <c r="B142" s="52"/>
      <c r="C142" s="52"/>
      <c r="D142" s="52" t="s">
        <v>196</v>
      </c>
      <c r="E142" s="52">
        <v>2</v>
      </c>
      <c r="F142" s="52">
        <v>1</v>
      </c>
      <c r="G142" s="52" t="s">
        <v>464</v>
      </c>
      <c r="H142" s="52"/>
      <c r="I142" s="52"/>
      <c r="J142" s="52"/>
    </row>
    <row r="143" ht="16.5" spans="1:10">
      <c r="A143" s="52"/>
      <c r="B143" s="52"/>
      <c r="C143" s="20" t="s">
        <v>317</v>
      </c>
      <c r="D143" s="52" t="s">
        <v>123</v>
      </c>
      <c r="E143" s="52">
        <v>4</v>
      </c>
      <c r="F143" s="52">
        <v>7</v>
      </c>
      <c r="G143" s="52" t="s">
        <v>465</v>
      </c>
      <c r="H143" s="52"/>
      <c r="I143" s="52"/>
      <c r="J143" s="52"/>
    </row>
    <row r="144" ht="16.5" spans="1:10">
      <c r="A144" s="52"/>
      <c r="B144" s="52"/>
      <c r="C144" s="52"/>
      <c r="D144" s="52" t="s">
        <v>124</v>
      </c>
      <c r="E144" s="52">
        <v>5</v>
      </c>
      <c r="F144" s="52">
        <v>9</v>
      </c>
      <c r="G144" s="52" t="s">
        <v>466</v>
      </c>
      <c r="H144" s="20" t="s">
        <v>456</v>
      </c>
      <c r="I144" s="52"/>
      <c r="J144" s="52"/>
    </row>
    <row r="145" ht="15" spans="1:10">
      <c r="A145" s="52"/>
      <c r="B145" s="52"/>
      <c r="C145" s="52"/>
      <c r="D145" s="52" t="s">
        <v>201</v>
      </c>
      <c r="E145" s="52">
        <v>11</v>
      </c>
      <c r="F145" s="52">
        <v>11</v>
      </c>
      <c r="G145" s="52" t="s">
        <v>467</v>
      </c>
      <c r="H145" s="52"/>
      <c r="I145" s="52"/>
      <c r="J145" s="52"/>
    </row>
    <row r="146" ht="15" spans="1:10">
      <c r="A146" s="52"/>
      <c r="B146" s="52"/>
      <c r="C146" s="52"/>
      <c r="D146" s="52" t="s">
        <v>139</v>
      </c>
      <c r="E146" s="52">
        <v>12</v>
      </c>
      <c r="F146" s="52">
        <v>12</v>
      </c>
      <c r="G146" s="52" t="s">
        <v>468</v>
      </c>
      <c r="H146" s="52"/>
      <c r="I146" s="52"/>
      <c r="J146" s="52"/>
    </row>
    <row r="147" ht="16.5" spans="1:10">
      <c r="A147" s="52"/>
      <c r="B147" s="52"/>
      <c r="C147" s="20" t="s">
        <v>445</v>
      </c>
      <c r="D147" s="52" t="s">
        <v>202</v>
      </c>
      <c r="E147" s="52">
        <v>14</v>
      </c>
      <c r="F147" s="52">
        <v>14</v>
      </c>
      <c r="G147" s="52" t="s">
        <v>469</v>
      </c>
      <c r="H147" s="20" t="s">
        <v>394</v>
      </c>
      <c r="I147" s="52"/>
      <c r="J147" s="52"/>
    </row>
    <row r="148" ht="16.5" spans="1:10">
      <c r="A148" s="52"/>
      <c r="B148" s="52"/>
      <c r="C148" s="20" t="s">
        <v>347</v>
      </c>
      <c r="D148" s="52" t="s">
        <v>142</v>
      </c>
      <c r="E148" s="52">
        <v>15</v>
      </c>
      <c r="F148" s="52">
        <v>19</v>
      </c>
      <c r="G148" s="52" t="s">
        <v>470</v>
      </c>
      <c r="H148" s="52"/>
      <c r="I148" s="52"/>
      <c r="J148" s="52"/>
    </row>
    <row r="149" ht="16.5" spans="1:10">
      <c r="A149" s="52"/>
      <c r="B149" s="52"/>
      <c r="C149" s="52"/>
      <c r="D149" s="52" t="s">
        <v>304</v>
      </c>
      <c r="E149" s="52">
        <v>18</v>
      </c>
      <c r="F149" s="52">
        <v>24</v>
      </c>
      <c r="G149" s="52" t="s">
        <v>471</v>
      </c>
      <c r="H149" s="20" t="s">
        <v>453</v>
      </c>
      <c r="I149" s="52"/>
      <c r="J149" s="52"/>
    </row>
    <row r="150" ht="16.5" spans="1:10">
      <c r="A150" s="52"/>
      <c r="B150" s="52"/>
      <c r="C150" s="20" t="s">
        <v>429</v>
      </c>
      <c r="D150" s="52" t="s">
        <v>156</v>
      </c>
      <c r="E150" s="52">
        <v>27</v>
      </c>
      <c r="F150" s="52">
        <v>30</v>
      </c>
      <c r="G150" s="52" t="s">
        <v>472</v>
      </c>
      <c r="H150" s="52"/>
      <c r="I150" s="52"/>
      <c r="J150" s="52"/>
    </row>
    <row r="151" ht="16.5" spans="1:10">
      <c r="A151" s="52"/>
      <c r="B151" s="52"/>
      <c r="C151" s="20" t="s">
        <v>457</v>
      </c>
      <c r="D151" s="52" t="s">
        <v>235</v>
      </c>
      <c r="E151" s="52">
        <v>30</v>
      </c>
      <c r="F151" s="52">
        <v>31</v>
      </c>
      <c r="G151" s="52" t="s">
        <v>473</v>
      </c>
      <c r="H151" s="20" t="s">
        <v>449</v>
      </c>
      <c r="I151" s="52"/>
      <c r="J151" s="52"/>
    </row>
    <row r="152" ht="15" spans="1:10">
      <c r="A152" s="52"/>
      <c r="B152" s="52"/>
      <c r="C152" s="52"/>
      <c r="D152" s="52" t="s">
        <v>309</v>
      </c>
      <c r="E152" s="52">
        <v>36</v>
      </c>
      <c r="F152" s="52">
        <v>34</v>
      </c>
      <c r="G152" s="52" t="s">
        <v>474</v>
      </c>
      <c r="H152" s="52"/>
      <c r="I152" s="52"/>
      <c r="J152" s="52"/>
    </row>
    <row r="153" ht="16.5" spans="1:10">
      <c r="A153" s="52"/>
      <c r="B153" s="52"/>
      <c r="C153" s="52"/>
      <c r="D153" s="52" t="s">
        <v>239</v>
      </c>
      <c r="E153" s="52">
        <v>52</v>
      </c>
      <c r="F153" s="52">
        <v>37</v>
      </c>
      <c r="G153" s="52" t="s">
        <v>475</v>
      </c>
      <c r="H153" s="20" t="s">
        <v>317</v>
      </c>
      <c r="I153" s="52"/>
      <c r="J153" s="52"/>
    </row>
    <row r="154" ht="15" spans="1:10">
      <c r="A154" s="52" t="s">
        <v>311</v>
      </c>
      <c r="B154" s="52"/>
      <c r="C154" s="52"/>
      <c r="D154" s="52" t="s">
        <v>236</v>
      </c>
      <c r="E154" s="52"/>
      <c r="F154" s="52" t="s">
        <v>236</v>
      </c>
      <c r="G154" s="52"/>
      <c r="H154" s="52" t="s">
        <v>476</v>
      </c>
      <c r="I154" s="52"/>
      <c r="J154" s="52"/>
    </row>
    <row r="155" ht="15" spans="1:10">
      <c r="A155" s="52" t="s">
        <v>313</v>
      </c>
      <c r="B155" s="52"/>
      <c r="C155" s="52"/>
      <c r="D155" s="52" t="s">
        <v>314</v>
      </c>
      <c r="E155" s="52"/>
      <c r="F155" s="52" t="s">
        <v>314</v>
      </c>
      <c r="G155" s="52"/>
      <c r="H155" s="52" t="s">
        <v>477</v>
      </c>
      <c r="I155" s="52"/>
      <c r="J155" s="52"/>
    </row>
    <row r="156" ht="16.5" spans="1:10">
      <c r="A156" s="52" t="s">
        <v>478</v>
      </c>
      <c r="B156" s="52"/>
      <c r="C156" s="52"/>
      <c r="D156" s="20" t="s">
        <v>479</v>
      </c>
      <c r="E156" s="55" t="s">
        <v>321</v>
      </c>
      <c r="F156" s="55" t="s">
        <v>321</v>
      </c>
      <c r="G156" s="20" t="s">
        <v>480</v>
      </c>
      <c r="H156" s="52" t="s">
        <v>481</v>
      </c>
      <c r="I156" s="52"/>
      <c r="J156" s="52"/>
    </row>
    <row r="157" ht="16.5" spans="1:10">
      <c r="A157" s="52" t="s">
        <v>482</v>
      </c>
      <c r="B157" s="52"/>
      <c r="C157" s="52"/>
      <c r="D157" s="20" t="s">
        <v>483</v>
      </c>
      <c r="E157" s="57" t="s">
        <v>324</v>
      </c>
      <c r="F157" s="57" t="s">
        <v>324</v>
      </c>
      <c r="G157" s="52"/>
      <c r="H157" s="20"/>
      <c r="I157" s="20"/>
      <c r="J157" s="20"/>
    </row>
    <row r="158" ht="15" spans="1:10">
      <c r="A158" s="93" t="s">
        <v>325</v>
      </c>
      <c r="B158" s="93"/>
      <c r="C158" s="93"/>
      <c r="D158" s="93"/>
      <c r="E158" s="93"/>
      <c r="F158" s="93"/>
      <c r="G158" s="93"/>
      <c r="H158" s="93"/>
      <c r="I158" s="93"/>
      <c r="J158" s="93"/>
    </row>
    <row r="159" ht="22.5" spans="1:10">
      <c r="A159" s="51" t="s">
        <v>484</v>
      </c>
      <c r="B159" s="51"/>
      <c r="C159" s="51"/>
      <c r="D159" s="51"/>
      <c r="E159" s="51"/>
      <c r="F159" s="51"/>
      <c r="G159" s="51"/>
      <c r="H159" s="51"/>
      <c r="I159" s="51"/>
      <c r="J159" s="51"/>
    </row>
    <row r="160" ht="15" spans="1:10">
      <c r="A160" s="52" t="s">
        <v>244</v>
      </c>
      <c r="B160" s="52" t="s">
        <v>485</v>
      </c>
      <c r="C160" s="52"/>
      <c r="D160" s="52"/>
      <c r="E160" s="52" t="s">
        <v>246</v>
      </c>
      <c r="F160" s="52"/>
      <c r="G160" s="52" t="s">
        <v>247</v>
      </c>
      <c r="H160" s="52"/>
      <c r="I160" s="52" t="s">
        <v>248</v>
      </c>
      <c r="J160" s="52">
        <v>24263</v>
      </c>
    </row>
    <row r="161" ht="15" spans="1:10">
      <c r="A161" s="52" t="s">
        <v>52</v>
      </c>
      <c r="B161" s="52" t="s">
        <v>486</v>
      </c>
      <c r="C161" s="52"/>
      <c r="D161" s="52" t="s">
        <v>250</v>
      </c>
      <c r="E161" s="52" t="s">
        <v>251</v>
      </c>
      <c r="F161" s="52"/>
      <c r="G161" s="52" t="s">
        <v>252</v>
      </c>
      <c r="H161" s="52" t="s">
        <v>487</v>
      </c>
      <c r="I161" s="52" t="s">
        <v>254</v>
      </c>
      <c r="J161" s="52" t="s">
        <v>488</v>
      </c>
    </row>
    <row r="162" ht="15" spans="1:10">
      <c r="A162" s="52" t="s">
        <v>256</v>
      </c>
      <c r="B162" s="52" t="s">
        <v>489</v>
      </c>
      <c r="C162" s="52"/>
      <c r="D162" s="52" t="s">
        <v>258</v>
      </c>
      <c r="E162" s="52"/>
      <c r="F162" s="52" t="s">
        <v>259</v>
      </c>
      <c r="G162" s="52" t="s">
        <v>260</v>
      </c>
      <c r="H162" s="52" t="s">
        <v>490</v>
      </c>
      <c r="I162" s="52" t="s">
        <v>262</v>
      </c>
      <c r="J162" s="52" t="s">
        <v>491</v>
      </c>
    </row>
    <row r="163" ht="31.5" spans="1:10">
      <c r="A163" s="54" t="s">
        <v>264</v>
      </c>
      <c r="B163" s="54"/>
      <c r="C163" s="54">
        <v>1</v>
      </c>
      <c r="D163" s="54"/>
      <c r="E163" s="54"/>
      <c r="F163" s="54">
        <v>1</v>
      </c>
      <c r="G163" s="54"/>
      <c r="H163" s="54"/>
      <c r="I163" s="54" t="s">
        <v>492</v>
      </c>
      <c r="J163" s="54"/>
    </row>
    <row r="164" ht="15" spans="1:10">
      <c r="A164" s="54"/>
      <c r="B164" s="54"/>
      <c r="C164" s="52">
        <v>1</v>
      </c>
      <c r="D164" s="52"/>
      <c r="E164" s="52" t="s">
        <v>266</v>
      </c>
      <c r="F164" s="52"/>
      <c r="G164" s="52">
        <v>0</v>
      </c>
      <c r="H164" s="52"/>
      <c r="I164" s="54"/>
      <c r="J164" s="54"/>
    </row>
    <row r="165" ht="15" spans="1:10">
      <c r="A165" s="54"/>
      <c r="B165" s="54"/>
      <c r="C165" s="52">
        <v>0</v>
      </c>
      <c r="D165" s="52"/>
      <c r="E165" s="52" t="s">
        <v>267</v>
      </c>
      <c r="F165" s="52"/>
      <c r="G165" s="52">
        <v>1</v>
      </c>
      <c r="H165" s="52"/>
      <c r="I165" s="54"/>
      <c r="J165" s="54"/>
    </row>
    <row r="166" ht="15" spans="1:10">
      <c r="A166" s="52" t="s">
        <v>268</v>
      </c>
      <c r="B166" s="52"/>
      <c r="C166" s="52"/>
      <c r="D166" s="52"/>
      <c r="E166" s="52"/>
      <c r="F166" s="52" t="s">
        <v>268</v>
      </c>
      <c r="G166" s="52"/>
      <c r="H166" s="52"/>
      <c r="I166" s="52"/>
      <c r="J166" s="52"/>
    </row>
    <row r="167" ht="15" spans="1:10">
      <c r="A167" s="52" t="s">
        <v>94</v>
      </c>
      <c r="B167" s="52" t="s">
        <v>93</v>
      </c>
      <c r="C167" s="52" t="s">
        <v>269</v>
      </c>
      <c r="D167" s="52" t="s">
        <v>270</v>
      </c>
      <c r="E167" s="52" t="s">
        <v>82</v>
      </c>
      <c r="F167" s="52" t="s">
        <v>82</v>
      </c>
      <c r="G167" s="52" t="s">
        <v>270</v>
      </c>
      <c r="H167" s="52" t="s">
        <v>269</v>
      </c>
      <c r="I167" s="52" t="s">
        <v>93</v>
      </c>
      <c r="J167" s="52" t="s">
        <v>94</v>
      </c>
    </row>
    <row r="168" ht="16.5" spans="1:10">
      <c r="A168" s="52"/>
      <c r="B168" s="20" t="s">
        <v>392</v>
      </c>
      <c r="C168" s="52"/>
      <c r="D168" s="52" t="s">
        <v>271</v>
      </c>
      <c r="E168" s="52">
        <v>1</v>
      </c>
      <c r="F168" s="52">
        <v>4</v>
      </c>
      <c r="G168" s="52" t="s">
        <v>493</v>
      </c>
      <c r="H168" s="52"/>
      <c r="I168" s="52"/>
      <c r="J168" s="52"/>
    </row>
    <row r="169" ht="16.5" spans="1:10">
      <c r="A169" s="52"/>
      <c r="B169" s="52"/>
      <c r="C169" s="20" t="s">
        <v>494</v>
      </c>
      <c r="D169" s="52" t="s">
        <v>232</v>
      </c>
      <c r="E169" s="52">
        <v>9</v>
      </c>
      <c r="F169" s="52">
        <v>5</v>
      </c>
      <c r="G169" s="52" t="s">
        <v>495</v>
      </c>
      <c r="H169" s="52"/>
      <c r="I169" s="52"/>
      <c r="J169" s="52"/>
    </row>
    <row r="170" ht="16.5" spans="1:10">
      <c r="A170" s="52"/>
      <c r="B170" s="52"/>
      <c r="C170" s="52"/>
      <c r="D170" s="52" t="s">
        <v>233</v>
      </c>
      <c r="E170" s="52">
        <v>10</v>
      </c>
      <c r="F170" s="52">
        <v>9</v>
      </c>
      <c r="G170" s="52" t="s">
        <v>496</v>
      </c>
      <c r="H170" s="52"/>
      <c r="I170" s="20" t="s">
        <v>497</v>
      </c>
      <c r="J170" s="52"/>
    </row>
    <row r="171" ht="16.5" spans="1:10">
      <c r="A171" s="52"/>
      <c r="B171" s="20" t="s">
        <v>498</v>
      </c>
      <c r="C171" s="52"/>
      <c r="D171" s="52" t="s">
        <v>140</v>
      </c>
      <c r="E171" s="52">
        <v>13</v>
      </c>
      <c r="F171" s="52">
        <v>10</v>
      </c>
      <c r="G171" s="52" t="s">
        <v>499</v>
      </c>
      <c r="H171" s="52"/>
      <c r="I171" s="52"/>
      <c r="J171" s="52"/>
    </row>
    <row r="172" ht="16.5" spans="1:10">
      <c r="A172" s="52"/>
      <c r="B172" s="52"/>
      <c r="C172" s="20" t="s">
        <v>500</v>
      </c>
      <c r="D172" s="52" t="s">
        <v>142</v>
      </c>
      <c r="E172" s="52">
        <v>15</v>
      </c>
      <c r="F172" s="52">
        <v>11</v>
      </c>
      <c r="G172" s="52" t="s">
        <v>501</v>
      </c>
      <c r="H172" s="52"/>
      <c r="I172" s="52"/>
      <c r="J172" s="52"/>
    </row>
    <row r="173" ht="15" spans="1:10">
      <c r="A173" s="52"/>
      <c r="B173" s="52"/>
      <c r="C173" s="52"/>
      <c r="D173" s="52" t="s">
        <v>289</v>
      </c>
      <c r="E173" s="52">
        <v>22</v>
      </c>
      <c r="F173" s="52">
        <v>13</v>
      </c>
      <c r="G173" s="52" t="s">
        <v>502</v>
      </c>
      <c r="H173" s="52"/>
      <c r="I173" s="52"/>
      <c r="J173" s="52"/>
    </row>
    <row r="174" ht="16.5" spans="1:10">
      <c r="A174" s="52"/>
      <c r="B174" s="52"/>
      <c r="C174" s="20" t="s">
        <v>503</v>
      </c>
      <c r="D174" s="52" t="s">
        <v>155</v>
      </c>
      <c r="E174" s="52">
        <v>26</v>
      </c>
      <c r="F174" s="52">
        <v>15</v>
      </c>
      <c r="G174" s="52" t="s">
        <v>504</v>
      </c>
      <c r="H174" s="52"/>
      <c r="I174" s="52"/>
      <c r="J174" s="52"/>
    </row>
    <row r="175" ht="16.5" spans="1:10">
      <c r="A175" s="52"/>
      <c r="B175" s="52"/>
      <c r="C175" s="20" t="s">
        <v>388</v>
      </c>
      <c r="D175" s="52" t="s">
        <v>235</v>
      </c>
      <c r="E175" s="52">
        <v>30</v>
      </c>
      <c r="F175" s="52">
        <v>23</v>
      </c>
      <c r="G175" s="52" t="s">
        <v>505</v>
      </c>
      <c r="H175" s="20" t="s">
        <v>414</v>
      </c>
      <c r="I175" s="20" t="s">
        <v>342</v>
      </c>
      <c r="J175" s="52"/>
    </row>
    <row r="176" ht="16.5" spans="1:10">
      <c r="A176" s="20" t="s">
        <v>498</v>
      </c>
      <c r="B176" s="20" t="s">
        <v>506</v>
      </c>
      <c r="C176" s="52"/>
      <c r="D176" s="52" t="s">
        <v>165</v>
      </c>
      <c r="E176" s="52">
        <v>32</v>
      </c>
      <c r="F176" s="52">
        <v>27</v>
      </c>
      <c r="G176" s="52" t="s">
        <v>507</v>
      </c>
      <c r="H176" s="20" t="s">
        <v>500</v>
      </c>
      <c r="I176" s="52"/>
      <c r="J176" s="52"/>
    </row>
    <row r="177" ht="15" spans="1:10">
      <c r="A177" s="52"/>
      <c r="B177" s="52"/>
      <c r="C177" s="52"/>
      <c r="D177" s="52" t="s">
        <v>404</v>
      </c>
      <c r="E177" s="52">
        <v>40</v>
      </c>
      <c r="F177" s="52">
        <v>30</v>
      </c>
      <c r="G177" s="52" t="s">
        <v>508</v>
      </c>
      <c r="H177" s="52"/>
      <c r="I177" s="52"/>
      <c r="J177" s="52"/>
    </row>
    <row r="178" ht="16.5" spans="1:10">
      <c r="A178" s="52"/>
      <c r="B178" s="52"/>
      <c r="C178" s="52"/>
      <c r="D178" s="52" t="s">
        <v>237</v>
      </c>
      <c r="E178" s="52">
        <v>45</v>
      </c>
      <c r="F178" s="52">
        <v>43</v>
      </c>
      <c r="G178" s="52" t="s">
        <v>509</v>
      </c>
      <c r="H178" s="20" t="s">
        <v>320</v>
      </c>
      <c r="I178" s="52"/>
      <c r="J178" s="52"/>
    </row>
    <row r="179" ht="15" spans="1:10">
      <c r="A179" s="52" t="s">
        <v>296</v>
      </c>
      <c r="B179" s="52"/>
      <c r="C179" s="52"/>
      <c r="D179" s="52"/>
      <c r="E179" s="52"/>
      <c r="F179" s="52" t="s">
        <v>296</v>
      </c>
      <c r="G179" s="52"/>
      <c r="H179" s="52"/>
      <c r="I179" s="52"/>
      <c r="J179" s="52"/>
    </row>
    <row r="180" ht="15" spans="1:10">
      <c r="A180" s="52" t="s">
        <v>94</v>
      </c>
      <c r="B180" s="52" t="s">
        <v>93</v>
      </c>
      <c r="C180" s="52" t="s">
        <v>297</v>
      </c>
      <c r="D180" s="52" t="s">
        <v>270</v>
      </c>
      <c r="E180" s="52" t="s">
        <v>82</v>
      </c>
      <c r="F180" s="52" t="s">
        <v>82</v>
      </c>
      <c r="G180" s="52" t="s">
        <v>270</v>
      </c>
      <c r="H180" s="52" t="s">
        <v>297</v>
      </c>
      <c r="I180" s="52" t="s">
        <v>93</v>
      </c>
      <c r="J180" s="52" t="s">
        <v>94</v>
      </c>
    </row>
    <row r="181" ht="15" spans="1:10">
      <c r="A181" s="52"/>
      <c r="B181" s="52"/>
      <c r="C181" s="52"/>
      <c r="D181" s="52" t="s">
        <v>196</v>
      </c>
      <c r="E181" s="52">
        <v>2</v>
      </c>
      <c r="F181" s="52">
        <v>1</v>
      </c>
      <c r="G181" s="52" t="s">
        <v>510</v>
      </c>
      <c r="H181" s="52"/>
      <c r="I181" s="52"/>
      <c r="J181" s="52"/>
    </row>
    <row r="182" ht="16.5" spans="1:10">
      <c r="A182" s="52"/>
      <c r="B182" s="52"/>
      <c r="C182" s="20" t="s">
        <v>500</v>
      </c>
      <c r="D182" s="52" t="s">
        <v>123</v>
      </c>
      <c r="E182" s="52">
        <v>4</v>
      </c>
      <c r="F182" s="52">
        <v>2</v>
      </c>
      <c r="G182" s="52" t="s">
        <v>511</v>
      </c>
      <c r="H182" s="52"/>
      <c r="I182" s="52"/>
      <c r="J182" s="52"/>
    </row>
    <row r="183" ht="16.5" spans="1:10">
      <c r="A183" s="52"/>
      <c r="B183" s="52"/>
      <c r="C183" s="20" t="s">
        <v>494</v>
      </c>
      <c r="D183" s="52" t="s">
        <v>124</v>
      </c>
      <c r="E183" s="52">
        <v>5</v>
      </c>
      <c r="F183" s="52">
        <v>3</v>
      </c>
      <c r="G183" s="52" t="s">
        <v>512</v>
      </c>
      <c r="H183" s="52"/>
      <c r="I183" s="52"/>
      <c r="J183" s="52"/>
    </row>
    <row r="184" ht="16.5" spans="1:10">
      <c r="A184" s="52"/>
      <c r="B184" s="52"/>
      <c r="C184" s="52"/>
      <c r="D184" s="52" t="s">
        <v>197</v>
      </c>
      <c r="E184" s="52">
        <v>6</v>
      </c>
      <c r="F184" s="52">
        <v>7</v>
      </c>
      <c r="G184" s="52" t="s">
        <v>513</v>
      </c>
      <c r="H184" s="20" t="s">
        <v>500</v>
      </c>
      <c r="I184" s="52"/>
      <c r="J184" s="52"/>
    </row>
    <row r="185" ht="15" spans="1:10">
      <c r="A185" s="52"/>
      <c r="B185" s="52"/>
      <c r="C185" s="52"/>
      <c r="D185" s="52" t="s">
        <v>201</v>
      </c>
      <c r="E185" s="52">
        <v>11</v>
      </c>
      <c r="F185" s="52">
        <v>14</v>
      </c>
      <c r="G185" s="52" t="s">
        <v>514</v>
      </c>
      <c r="H185" s="52"/>
      <c r="I185" s="52"/>
      <c r="J185" s="52"/>
    </row>
    <row r="186" ht="15" spans="1:10">
      <c r="A186" s="52"/>
      <c r="B186" s="52"/>
      <c r="C186" s="52"/>
      <c r="D186" s="52" t="s">
        <v>139</v>
      </c>
      <c r="E186" s="52">
        <v>12</v>
      </c>
      <c r="F186" s="52">
        <v>16</v>
      </c>
      <c r="G186" s="52" t="s">
        <v>515</v>
      </c>
      <c r="H186" s="52"/>
      <c r="I186" s="52"/>
      <c r="J186" s="52"/>
    </row>
    <row r="187" ht="16.5" spans="1:10">
      <c r="A187" s="52"/>
      <c r="B187" s="52"/>
      <c r="C187" s="20" t="s">
        <v>388</v>
      </c>
      <c r="D187" s="52" t="s">
        <v>202</v>
      </c>
      <c r="E187" s="52">
        <v>14</v>
      </c>
      <c r="F187" s="52">
        <v>17</v>
      </c>
      <c r="G187" s="52" t="s">
        <v>516</v>
      </c>
      <c r="H187" s="20" t="s">
        <v>320</v>
      </c>
      <c r="I187" s="52"/>
      <c r="J187" s="52"/>
    </row>
    <row r="188" ht="16.5" spans="1:10">
      <c r="A188" s="52"/>
      <c r="B188" s="52"/>
      <c r="C188" s="52"/>
      <c r="D188" s="52" t="s">
        <v>517</v>
      </c>
      <c r="E188" s="52">
        <v>17</v>
      </c>
      <c r="F188" s="52">
        <v>20</v>
      </c>
      <c r="G188" s="52" t="s">
        <v>518</v>
      </c>
      <c r="H188" s="20" t="s">
        <v>414</v>
      </c>
      <c r="I188" s="52"/>
      <c r="J188" s="52"/>
    </row>
    <row r="189" ht="15" spans="1:10">
      <c r="A189" s="52"/>
      <c r="B189" s="52"/>
      <c r="C189" s="52"/>
      <c r="D189" s="52" t="s">
        <v>156</v>
      </c>
      <c r="E189" s="52">
        <v>27</v>
      </c>
      <c r="F189" s="52">
        <v>32</v>
      </c>
      <c r="G189" s="52" t="s">
        <v>519</v>
      </c>
      <c r="H189" s="52"/>
      <c r="I189" s="52"/>
      <c r="J189" s="52"/>
    </row>
    <row r="190" ht="15" spans="1:10">
      <c r="A190" s="52"/>
      <c r="B190" s="52"/>
      <c r="C190" s="52"/>
      <c r="D190" s="52" t="s">
        <v>309</v>
      </c>
      <c r="E190" s="52">
        <v>36</v>
      </c>
      <c r="F190" s="52">
        <v>33</v>
      </c>
      <c r="G190" s="52" t="s">
        <v>520</v>
      </c>
      <c r="H190" s="52"/>
      <c r="I190" s="52"/>
      <c r="J190" s="52"/>
    </row>
    <row r="191" ht="15" spans="1:10">
      <c r="A191" s="52"/>
      <c r="B191" s="52"/>
      <c r="C191" s="52"/>
      <c r="D191" s="52" t="s">
        <v>521</v>
      </c>
      <c r="E191" s="52">
        <v>47</v>
      </c>
      <c r="F191" s="52">
        <v>34</v>
      </c>
      <c r="G191" s="52" t="s">
        <v>522</v>
      </c>
      <c r="H191" s="52"/>
      <c r="I191" s="52"/>
      <c r="J191" s="52"/>
    </row>
    <row r="192" ht="16.5" spans="1:10">
      <c r="A192" s="52"/>
      <c r="B192" s="52"/>
      <c r="C192" s="20" t="s">
        <v>503</v>
      </c>
      <c r="D192" s="52" t="s">
        <v>238</v>
      </c>
      <c r="E192" s="52">
        <v>49</v>
      </c>
      <c r="F192" s="52">
        <v>41</v>
      </c>
      <c r="G192" s="52" t="s">
        <v>523</v>
      </c>
      <c r="H192" s="52"/>
      <c r="I192" s="52"/>
      <c r="J192" s="52"/>
    </row>
    <row r="193" ht="15" spans="1:10">
      <c r="A193" s="52" t="s">
        <v>311</v>
      </c>
      <c r="B193" s="52"/>
      <c r="C193" s="52"/>
      <c r="D193" s="52" t="s">
        <v>236</v>
      </c>
      <c r="E193" s="52"/>
      <c r="F193" s="52" t="s">
        <v>236</v>
      </c>
      <c r="G193" s="52"/>
      <c r="H193" s="52" t="s">
        <v>524</v>
      </c>
      <c r="I193" s="52"/>
      <c r="J193" s="52"/>
    </row>
    <row r="194" ht="15" spans="1:10">
      <c r="A194" s="52" t="s">
        <v>313</v>
      </c>
      <c r="B194" s="52"/>
      <c r="C194" s="52"/>
      <c r="D194" s="52" t="s">
        <v>314</v>
      </c>
      <c r="E194" s="52"/>
      <c r="F194" s="52" t="s">
        <v>314</v>
      </c>
      <c r="G194" s="52"/>
      <c r="H194" s="52" t="s">
        <v>525</v>
      </c>
      <c r="I194" s="52"/>
      <c r="J194" s="52"/>
    </row>
    <row r="195" ht="16.5" spans="1:10">
      <c r="A195" s="52" t="s">
        <v>155</v>
      </c>
      <c r="B195" s="52"/>
      <c r="C195" s="52"/>
      <c r="D195" s="20" t="s">
        <v>526</v>
      </c>
      <c r="E195" s="55" t="s">
        <v>321</v>
      </c>
      <c r="F195" s="55" t="s">
        <v>321</v>
      </c>
      <c r="G195" s="20" t="s">
        <v>287</v>
      </c>
      <c r="H195" s="52" t="s">
        <v>527</v>
      </c>
      <c r="I195" s="52"/>
      <c r="J195" s="52"/>
    </row>
    <row r="196" ht="16.5" spans="1:10">
      <c r="A196" s="52"/>
      <c r="B196" s="52"/>
      <c r="C196" s="52"/>
      <c r="D196" s="52"/>
      <c r="E196" s="57" t="s">
        <v>324</v>
      </c>
      <c r="F196" s="57" t="s">
        <v>324</v>
      </c>
      <c r="G196" s="52"/>
      <c r="H196" s="20"/>
      <c r="I196" s="20"/>
      <c r="J196" s="20"/>
    </row>
    <row r="197" ht="15" spans="1:10">
      <c r="A197" s="86" t="s">
        <v>528</v>
      </c>
      <c r="B197" s="86"/>
      <c r="C197" s="86"/>
      <c r="D197" s="86"/>
      <c r="E197" s="86"/>
      <c r="F197" s="86"/>
      <c r="G197" s="86"/>
      <c r="H197" s="86"/>
      <c r="I197" s="86"/>
      <c r="J197" s="86"/>
    </row>
    <row r="198" ht="15" spans="1:10">
      <c r="A198" s="87" t="s">
        <v>325</v>
      </c>
      <c r="B198" s="87"/>
      <c r="C198" s="87"/>
      <c r="D198" s="87"/>
      <c r="E198" s="87"/>
      <c r="F198" s="87"/>
      <c r="G198" s="87"/>
      <c r="H198" s="87"/>
      <c r="I198" s="87"/>
      <c r="J198" s="87"/>
    </row>
    <row r="199" ht="22.5" spans="1:10">
      <c r="A199" s="51" t="s">
        <v>529</v>
      </c>
      <c r="B199" s="51"/>
      <c r="C199" s="51"/>
      <c r="D199" s="51"/>
      <c r="E199" s="51"/>
      <c r="F199" s="51"/>
      <c r="G199" s="51"/>
      <c r="H199" s="51"/>
      <c r="I199" s="51"/>
      <c r="J199" s="51"/>
    </row>
    <row r="200" ht="15" spans="1:10">
      <c r="A200" s="52" t="s">
        <v>244</v>
      </c>
      <c r="B200" s="52" t="s">
        <v>530</v>
      </c>
      <c r="C200" s="52"/>
      <c r="D200" s="52"/>
      <c r="E200" s="52" t="s">
        <v>246</v>
      </c>
      <c r="F200" s="52"/>
      <c r="G200" s="52" t="s">
        <v>531</v>
      </c>
      <c r="H200" s="52"/>
      <c r="I200" s="52" t="s">
        <v>248</v>
      </c>
      <c r="J200" s="52">
        <v>15763</v>
      </c>
    </row>
    <row r="201" ht="15" spans="1:10">
      <c r="A201" s="52" t="s">
        <v>52</v>
      </c>
      <c r="B201" s="52" t="s">
        <v>532</v>
      </c>
      <c r="C201" s="52"/>
      <c r="D201" s="52" t="s">
        <v>250</v>
      </c>
      <c r="E201" s="52" t="s">
        <v>533</v>
      </c>
      <c r="F201" s="52"/>
      <c r="G201" s="52" t="s">
        <v>252</v>
      </c>
      <c r="H201" s="52" t="s">
        <v>534</v>
      </c>
      <c r="I201" s="52" t="s">
        <v>254</v>
      </c>
      <c r="J201" s="52" t="s">
        <v>535</v>
      </c>
    </row>
    <row r="202" ht="15" spans="1:10">
      <c r="A202" s="52" t="s">
        <v>256</v>
      </c>
      <c r="B202" s="52" t="s">
        <v>536</v>
      </c>
      <c r="C202" s="52"/>
      <c r="D202" s="52" t="s">
        <v>258</v>
      </c>
      <c r="E202" s="52"/>
      <c r="F202" s="52" t="s">
        <v>537</v>
      </c>
      <c r="G202" s="52" t="s">
        <v>260</v>
      </c>
      <c r="H202" s="52" t="s">
        <v>538</v>
      </c>
      <c r="I202" s="52" t="s">
        <v>262</v>
      </c>
      <c r="J202" s="52" t="s">
        <v>539</v>
      </c>
    </row>
    <row r="203" ht="31.5" spans="1:10">
      <c r="A203" s="54" t="s">
        <v>540</v>
      </c>
      <c r="B203" s="54"/>
      <c r="C203" s="54">
        <v>1</v>
      </c>
      <c r="D203" s="54"/>
      <c r="E203" s="54"/>
      <c r="F203" s="54">
        <v>4</v>
      </c>
      <c r="G203" s="54"/>
      <c r="H203" s="54"/>
      <c r="I203" s="54" t="s">
        <v>264</v>
      </c>
      <c r="J203" s="54"/>
    </row>
    <row r="204" ht="15" spans="1:10">
      <c r="A204" s="54"/>
      <c r="B204" s="54"/>
      <c r="C204" s="52">
        <v>0</v>
      </c>
      <c r="D204" s="52"/>
      <c r="E204" s="52" t="s">
        <v>266</v>
      </c>
      <c r="F204" s="52"/>
      <c r="G204" s="52">
        <v>3</v>
      </c>
      <c r="H204" s="52"/>
      <c r="I204" s="54"/>
      <c r="J204" s="54"/>
    </row>
    <row r="205" ht="15" spans="1:10">
      <c r="A205" s="54"/>
      <c r="B205" s="54"/>
      <c r="C205" s="52">
        <v>1</v>
      </c>
      <c r="D205" s="52"/>
      <c r="E205" s="52" t="s">
        <v>267</v>
      </c>
      <c r="F205" s="52"/>
      <c r="G205" s="52">
        <v>1</v>
      </c>
      <c r="H205" s="52"/>
      <c r="I205" s="54"/>
      <c r="J205" s="54"/>
    </row>
    <row r="206" ht="15" spans="1:10">
      <c r="A206" s="52" t="s">
        <v>268</v>
      </c>
      <c r="B206" s="52"/>
      <c r="C206" s="52"/>
      <c r="D206" s="52"/>
      <c r="E206" s="52"/>
      <c r="F206" s="52" t="s">
        <v>268</v>
      </c>
      <c r="G206" s="52"/>
      <c r="H206" s="52"/>
      <c r="I206" s="52"/>
      <c r="J206" s="52"/>
    </row>
    <row r="207" ht="15" spans="1:10">
      <c r="A207" s="52" t="s">
        <v>94</v>
      </c>
      <c r="B207" s="52" t="s">
        <v>93</v>
      </c>
      <c r="C207" s="52" t="s">
        <v>269</v>
      </c>
      <c r="D207" s="52" t="s">
        <v>270</v>
      </c>
      <c r="E207" s="52" t="s">
        <v>82</v>
      </c>
      <c r="F207" s="52" t="s">
        <v>82</v>
      </c>
      <c r="G207" s="52" t="s">
        <v>270</v>
      </c>
      <c r="H207" s="52" t="s">
        <v>269</v>
      </c>
      <c r="I207" s="52" t="s">
        <v>93</v>
      </c>
      <c r="J207" s="52" t="s">
        <v>94</v>
      </c>
    </row>
    <row r="208" ht="15" spans="1:10">
      <c r="A208" s="52"/>
      <c r="B208" s="52"/>
      <c r="C208" s="52"/>
      <c r="D208" s="52" t="s">
        <v>541</v>
      </c>
      <c r="E208" s="52">
        <v>3</v>
      </c>
      <c r="F208" s="52">
        <v>1</v>
      </c>
      <c r="G208" s="52" t="s">
        <v>116</v>
      </c>
      <c r="H208" s="52"/>
      <c r="I208" s="52"/>
      <c r="J208" s="52"/>
    </row>
    <row r="209" ht="16.5" spans="1:10">
      <c r="A209" s="52"/>
      <c r="B209" s="52"/>
      <c r="C209" s="20" t="s">
        <v>542</v>
      </c>
      <c r="D209" s="52" t="s">
        <v>543</v>
      </c>
      <c r="E209" s="52">
        <v>5</v>
      </c>
      <c r="F209" s="52">
        <v>2</v>
      </c>
      <c r="G209" s="52" t="s">
        <v>196</v>
      </c>
      <c r="H209" s="52"/>
      <c r="I209" s="20" t="s">
        <v>275</v>
      </c>
      <c r="J209" s="52"/>
    </row>
    <row r="210" ht="15" spans="1:10">
      <c r="A210" s="52"/>
      <c r="B210" s="52"/>
      <c r="C210" s="52"/>
      <c r="D210" s="52" t="s">
        <v>544</v>
      </c>
      <c r="E210" s="52">
        <v>6</v>
      </c>
      <c r="F210" s="52">
        <v>4</v>
      </c>
      <c r="G210" s="52" t="s">
        <v>545</v>
      </c>
      <c r="H210" s="52"/>
      <c r="I210" s="52"/>
      <c r="J210" s="52"/>
    </row>
    <row r="211" ht="16.5" spans="1:10">
      <c r="A211" s="52"/>
      <c r="B211" s="52"/>
      <c r="C211" s="52"/>
      <c r="D211" s="52" t="s">
        <v>546</v>
      </c>
      <c r="E211" s="52">
        <v>11</v>
      </c>
      <c r="F211" s="52">
        <v>9</v>
      </c>
      <c r="G211" s="52" t="s">
        <v>232</v>
      </c>
      <c r="H211" s="20" t="s">
        <v>547</v>
      </c>
      <c r="I211" s="52"/>
      <c r="J211" s="52"/>
    </row>
    <row r="212" ht="16.5" spans="1:10">
      <c r="A212" s="52"/>
      <c r="B212" s="52"/>
      <c r="C212" s="52"/>
      <c r="D212" s="52" t="s">
        <v>548</v>
      </c>
      <c r="E212" s="52">
        <v>13</v>
      </c>
      <c r="F212" s="52">
        <v>10</v>
      </c>
      <c r="G212" s="52" t="s">
        <v>233</v>
      </c>
      <c r="H212" s="20" t="s">
        <v>549</v>
      </c>
      <c r="I212" s="52"/>
      <c r="J212" s="52"/>
    </row>
    <row r="213" ht="16.5" spans="1:10">
      <c r="A213" s="52"/>
      <c r="B213" s="52"/>
      <c r="C213" s="20" t="s">
        <v>550</v>
      </c>
      <c r="D213" s="52" t="s">
        <v>551</v>
      </c>
      <c r="E213" s="52">
        <v>19</v>
      </c>
      <c r="F213" s="52">
        <v>15</v>
      </c>
      <c r="G213" s="52" t="s">
        <v>142</v>
      </c>
      <c r="H213" s="52"/>
      <c r="I213" s="52"/>
      <c r="J213" s="52"/>
    </row>
    <row r="214" ht="16.5" spans="1:10">
      <c r="A214" s="52"/>
      <c r="B214" s="52"/>
      <c r="C214" s="20" t="s">
        <v>552</v>
      </c>
      <c r="D214" s="52" t="s">
        <v>553</v>
      </c>
      <c r="E214" s="52">
        <v>23</v>
      </c>
      <c r="F214" s="52">
        <v>22</v>
      </c>
      <c r="G214" s="52" t="s">
        <v>289</v>
      </c>
      <c r="H214" s="52"/>
      <c r="I214" s="52"/>
      <c r="J214" s="52"/>
    </row>
    <row r="215" ht="16.5" spans="1:10">
      <c r="A215" s="52"/>
      <c r="B215" s="52"/>
      <c r="C215" s="52"/>
      <c r="D215" s="52" t="s">
        <v>554</v>
      </c>
      <c r="E215" s="52">
        <v>25</v>
      </c>
      <c r="F215" s="52">
        <v>30</v>
      </c>
      <c r="G215" s="52" t="s">
        <v>235</v>
      </c>
      <c r="H215" s="20" t="s">
        <v>552</v>
      </c>
      <c r="I215" s="52"/>
      <c r="J215" s="52"/>
    </row>
    <row r="216" ht="15" spans="1:10">
      <c r="A216" s="52"/>
      <c r="B216" s="52"/>
      <c r="C216" s="52"/>
      <c r="D216" s="52" t="s">
        <v>555</v>
      </c>
      <c r="E216" s="52">
        <v>32</v>
      </c>
      <c r="F216" s="52">
        <v>40</v>
      </c>
      <c r="G216" s="52" t="s">
        <v>404</v>
      </c>
      <c r="H216" s="52"/>
      <c r="I216" s="52"/>
      <c r="J216" s="52"/>
    </row>
    <row r="217" ht="16.5" spans="1:10">
      <c r="A217" s="52"/>
      <c r="B217" s="52"/>
      <c r="C217" s="20" t="s">
        <v>293</v>
      </c>
      <c r="D217" s="52" t="s">
        <v>556</v>
      </c>
      <c r="E217" s="52">
        <v>36</v>
      </c>
      <c r="F217" s="52">
        <v>45</v>
      </c>
      <c r="G217" s="52" t="s">
        <v>237</v>
      </c>
      <c r="H217" s="52"/>
      <c r="I217" s="20" t="s">
        <v>557</v>
      </c>
      <c r="J217" s="52"/>
    </row>
    <row r="218" ht="16.5" spans="1:10">
      <c r="A218" s="52"/>
      <c r="B218" s="52"/>
      <c r="C218" s="20" t="s">
        <v>347</v>
      </c>
      <c r="D218" s="52" t="s">
        <v>558</v>
      </c>
      <c r="E218" s="52">
        <v>38</v>
      </c>
      <c r="F218" s="52">
        <v>49</v>
      </c>
      <c r="G218" s="52" t="s">
        <v>238</v>
      </c>
      <c r="H218" s="20" t="s">
        <v>559</v>
      </c>
      <c r="I218" s="52"/>
      <c r="J218" s="52"/>
    </row>
    <row r="219" ht="15" spans="1:10">
      <c r="A219" s="52" t="s">
        <v>296</v>
      </c>
      <c r="B219" s="52"/>
      <c r="C219" s="52"/>
      <c r="D219" s="52"/>
      <c r="E219" s="52"/>
      <c r="F219" s="52" t="s">
        <v>296</v>
      </c>
      <c r="G219" s="52"/>
      <c r="H219" s="52"/>
      <c r="I219" s="52"/>
      <c r="J219" s="52"/>
    </row>
    <row r="220" ht="15" spans="1:10">
      <c r="A220" s="52" t="s">
        <v>94</v>
      </c>
      <c r="B220" s="52" t="s">
        <v>93</v>
      </c>
      <c r="C220" s="52" t="s">
        <v>297</v>
      </c>
      <c r="D220" s="52" t="s">
        <v>270</v>
      </c>
      <c r="E220" s="52" t="s">
        <v>82</v>
      </c>
      <c r="F220" s="52" t="s">
        <v>82</v>
      </c>
      <c r="G220" s="52" t="s">
        <v>270</v>
      </c>
      <c r="H220" s="52" t="s">
        <v>297</v>
      </c>
      <c r="I220" s="52" t="s">
        <v>93</v>
      </c>
      <c r="J220" s="52" t="s">
        <v>94</v>
      </c>
    </row>
    <row r="221" ht="16.5" spans="1:10">
      <c r="A221" s="52"/>
      <c r="B221" s="52"/>
      <c r="C221" s="52"/>
      <c r="D221" s="52" t="s">
        <v>560</v>
      </c>
      <c r="E221" s="52">
        <v>1</v>
      </c>
      <c r="F221" s="52">
        <v>6</v>
      </c>
      <c r="G221" s="52" t="s">
        <v>197</v>
      </c>
      <c r="H221" s="20" t="s">
        <v>549</v>
      </c>
      <c r="I221" s="52"/>
      <c r="J221" s="52"/>
    </row>
    <row r="222" ht="16.5" spans="1:10">
      <c r="A222" s="52"/>
      <c r="B222" s="52"/>
      <c r="C222" s="20" t="s">
        <v>293</v>
      </c>
      <c r="D222" s="52" t="s">
        <v>561</v>
      </c>
      <c r="E222" s="52">
        <v>8</v>
      </c>
      <c r="F222" s="52">
        <v>11</v>
      </c>
      <c r="G222" s="52" t="s">
        <v>201</v>
      </c>
      <c r="H222" s="52"/>
      <c r="I222" s="52"/>
      <c r="J222" s="52"/>
    </row>
    <row r="223" ht="16.5" spans="1:10">
      <c r="A223" s="52"/>
      <c r="B223" s="52"/>
      <c r="C223" s="20" t="s">
        <v>550</v>
      </c>
      <c r="D223" s="52" t="s">
        <v>562</v>
      </c>
      <c r="E223" s="52">
        <v>9</v>
      </c>
      <c r="F223" s="52">
        <v>12</v>
      </c>
      <c r="G223" s="52" t="s">
        <v>139</v>
      </c>
      <c r="H223" s="52"/>
      <c r="I223" s="52"/>
      <c r="J223" s="52"/>
    </row>
    <row r="224" ht="16.5" spans="1:10">
      <c r="A224" s="52"/>
      <c r="B224" s="52"/>
      <c r="C224" s="52"/>
      <c r="D224" s="52" t="s">
        <v>563</v>
      </c>
      <c r="E224" s="52">
        <v>16</v>
      </c>
      <c r="F224" s="52">
        <v>14</v>
      </c>
      <c r="G224" s="52" t="s">
        <v>202</v>
      </c>
      <c r="H224" s="20" t="s">
        <v>552</v>
      </c>
      <c r="I224" s="52"/>
      <c r="J224" s="52"/>
    </row>
    <row r="225" ht="16.5" spans="1:10">
      <c r="A225" s="52"/>
      <c r="B225" s="52"/>
      <c r="C225" s="52"/>
      <c r="D225" s="52" t="s">
        <v>564</v>
      </c>
      <c r="E225" s="52">
        <v>22</v>
      </c>
      <c r="F225" s="52">
        <v>17</v>
      </c>
      <c r="G225" s="52" t="s">
        <v>517</v>
      </c>
      <c r="H225" s="20" t="s">
        <v>547</v>
      </c>
      <c r="I225" s="52"/>
      <c r="J225" s="52"/>
    </row>
    <row r="226" ht="16.5" spans="1:10">
      <c r="A226" s="52"/>
      <c r="B226" s="20" t="s">
        <v>275</v>
      </c>
      <c r="C226" s="20" t="s">
        <v>542</v>
      </c>
      <c r="D226" s="52" t="s">
        <v>565</v>
      </c>
      <c r="E226" s="52">
        <v>29</v>
      </c>
      <c r="F226" s="52">
        <v>23</v>
      </c>
      <c r="G226" s="52" t="s">
        <v>153</v>
      </c>
      <c r="H226" s="52"/>
      <c r="I226" s="52"/>
      <c r="J226" s="52"/>
    </row>
    <row r="227" ht="16.5" spans="1:10">
      <c r="A227" s="52"/>
      <c r="B227" s="52"/>
      <c r="C227" s="20" t="s">
        <v>552</v>
      </c>
      <c r="D227" s="52" t="s">
        <v>566</v>
      </c>
      <c r="E227" s="52">
        <v>30</v>
      </c>
      <c r="F227" s="52">
        <v>25</v>
      </c>
      <c r="G227" s="52" t="s">
        <v>206</v>
      </c>
      <c r="H227" s="52"/>
      <c r="I227" s="52"/>
      <c r="J227" s="52"/>
    </row>
    <row r="228" ht="16.5" spans="1:10">
      <c r="A228" s="52"/>
      <c r="B228" s="52"/>
      <c r="C228" s="20" t="s">
        <v>347</v>
      </c>
      <c r="D228" s="52" t="s">
        <v>567</v>
      </c>
      <c r="E228" s="52">
        <v>31</v>
      </c>
      <c r="F228" s="52">
        <v>27</v>
      </c>
      <c r="G228" s="52" t="s">
        <v>156</v>
      </c>
      <c r="H228" s="20" t="s">
        <v>559</v>
      </c>
      <c r="I228" s="52"/>
      <c r="J228" s="52"/>
    </row>
    <row r="229" ht="15" spans="1:10">
      <c r="A229" s="52"/>
      <c r="B229" s="52"/>
      <c r="C229" s="52"/>
      <c r="D229" s="52"/>
      <c r="E229" s="52"/>
      <c r="F229" s="52">
        <v>36</v>
      </c>
      <c r="G229" s="52" t="s">
        <v>309</v>
      </c>
      <c r="H229" s="52"/>
      <c r="I229" s="52"/>
      <c r="J229" s="52"/>
    </row>
    <row r="230" ht="15" spans="1:10">
      <c r="A230" s="52"/>
      <c r="B230" s="52"/>
      <c r="C230" s="52"/>
      <c r="D230" s="52"/>
      <c r="E230" s="52"/>
      <c r="F230" s="52">
        <v>47</v>
      </c>
      <c r="G230" s="52" t="s">
        <v>521</v>
      </c>
      <c r="H230" s="52"/>
      <c r="I230" s="52"/>
      <c r="J230" s="52"/>
    </row>
    <row r="231" ht="15" spans="1:10">
      <c r="A231" s="52"/>
      <c r="B231" s="52"/>
      <c r="C231" s="52"/>
      <c r="D231" s="52"/>
      <c r="E231" s="52"/>
      <c r="F231" s="52">
        <v>52</v>
      </c>
      <c r="G231" s="52" t="s">
        <v>239</v>
      </c>
      <c r="H231" s="52"/>
      <c r="I231" s="52"/>
      <c r="J231" s="52"/>
    </row>
    <row r="232" ht="15" spans="1:10">
      <c r="A232" s="52" t="s">
        <v>568</v>
      </c>
      <c r="B232" s="52"/>
      <c r="C232" s="52"/>
      <c r="D232" s="52" t="s">
        <v>236</v>
      </c>
      <c r="E232" s="52"/>
      <c r="F232" s="52" t="s">
        <v>236</v>
      </c>
      <c r="G232" s="52"/>
      <c r="H232" s="52" t="s">
        <v>569</v>
      </c>
      <c r="I232" s="52"/>
      <c r="J232" s="52"/>
    </row>
    <row r="233" ht="15" spans="1:10">
      <c r="A233" s="52" t="s">
        <v>570</v>
      </c>
      <c r="B233" s="52"/>
      <c r="C233" s="52"/>
      <c r="D233" s="52" t="s">
        <v>314</v>
      </c>
      <c r="E233" s="52"/>
      <c r="F233" s="52" t="s">
        <v>314</v>
      </c>
      <c r="G233" s="52"/>
      <c r="H233" s="52" t="s">
        <v>477</v>
      </c>
      <c r="I233" s="52"/>
      <c r="J233" s="52"/>
    </row>
    <row r="234" ht="16.5" spans="1:10">
      <c r="A234" s="52" t="s">
        <v>571</v>
      </c>
      <c r="B234" s="52"/>
      <c r="C234" s="52"/>
      <c r="D234" s="20" t="s">
        <v>275</v>
      </c>
      <c r="E234" s="55"/>
      <c r="F234" s="55"/>
      <c r="G234" s="20" t="s">
        <v>572</v>
      </c>
      <c r="H234" s="52" t="s">
        <v>573</v>
      </c>
      <c r="I234" s="52"/>
      <c r="J234" s="52"/>
    </row>
    <row r="235" ht="16.5" spans="1:10">
      <c r="A235" s="52"/>
      <c r="B235" s="52"/>
      <c r="C235" s="52"/>
      <c r="D235" s="20"/>
      <c r="E235" s="56" t="s">
        <v>321</v>
      </c>
      <c r="F235" s="56" t="s">
        <v>321</v>
      </c>
      <c r="G235" s="20" t="s">
        <v>406</v>
      </c>
      <c r="H235" s="52" t="s">
        <v>574</v>
      </c>
      <c r="I235" s="52"/>
      <c r="J235" s="52"/>
    </row>
    <row r="236" ht="16.5" spans="1:10">
      <c r="A236" s="52"/>
      <c r="B236" s="52"/>
      <c r="C236" s="52"/>
      <c r="D236" s="52"/>
      <c r="E236" s="56" t="s">
        <v>324</v>
      </c>
      <c r="F236" s="56" t="s">
        <v>324</v>
      </c>
      <c r="G236" s="20" t="s">
        <v>483</v>
      </c>
      <c r="H236" s="52" t="s">
        <v>237</v>
      </c>
      <c r="I236" s="52"/>
      <c r="J236" s="52"/>
    </row>
    <row r="237" ht="16.5" spans="1:10">
      <c r="A237" s="52"/>
      <c r="B237" s="52"/>
      <c r="C237" s="52"/>
      <c r="D237" s="52"/>
      <c r="E237" s="99"/>
      <c r="F237" s="99"/>
      <c r="G237" s="20" t="s">
        <v>503</v>
      </c>
      <c r="H237" s="52" t="s">
        <v>575</v>
      </c>
      <c r="I237" s="52"/>
      <c r="J237" s="52"/>
    </row>
    <row r="238" ht="15" spans="1:10">
      <c r="A238" s="93" t="s">
        <v>325</v>
      </c>
      <c r="B238" s="93"/>
      <c r="C238" s="93"/>
      <c r="D238" s="93"/>
      <c r="E238" s="93"/>
      <c r="F238" s="93"/>
      <c r="G238" s="93"/>
      <c r="H238" s="93"/>
      <c r="I238" s="93"/>
      <c r="J238" s="93"/>
    </row>
    <row r="239" ht="22.5" spans="1:10">
      <c r="A239" s="51" t="s">
        <v>576</v>
      </c>
      <c r="B239" s="51"/>
      <c r="C239" s="51"/>
      <c r="D239" s="51"/>
      <c r="E239" s="51"/>
      <c r="F239" s="51"/>
      <c r="G239" s="51"/>
      <c r="H239" s="51"/>
      <c r="I239" s="51"/>
      <c r="J239" s="51"/>
    </row>
    <row r="240" ht="15" spans="1:10">
      <c r="A240" s="52" t="s">
        <v>244</v>
      </c>
      <c r="B240" s="52" t="s">
        <v>577</v>
      </c>
      <c r="C240" s="52"/>
      <c r="D240" s="52"/>
      <c r="E240" s="52" t="s">
        <v>246</v>
      </c>
      <c r="F240" s="52"/>
      <c r="G240" s="52" t="s">
        <v>247</v>
      </c>
      <c r="H240" s="52"/>
      <c r="I240" s="52" t="s">
        <v>248</v>
      </c>
      <c r="J240" s="52">
        <v>20227</v>
      </c>
    </row>
    <row r="241" ht="15" spans="1:10">
      <c r="A241" s="52" t="s">
        <v>52</v>
      </c>
      <c r="B241" s="52" t="s">
        <v>578</v>
      </c>
      <c r="C241" s="52"/>
      <c r="D241" s="52" t="s">
        <v>250</v>
      </c>
      <c r="E241" s="52" t="s">
        <v>579</v>
      </c>
      <c r="F241" s="52"/>
      <c r="G241" s="52" t="s">
        <v>252</v>
      </c>
      <c r="H241" s="52" t="s">
        <v>487</v>
      </c>
      <c r="I241" s="52" t="s">
        <v>254</v>
      </c>
      <c r="J241" s="52" t="s">
        <v>580</v>
      </c>
    </row>
    <row r="242" ht="15" spans="1:10">
      <c r="A242" s="52" t="s">
        <v>256</v>
      </c>
      <c r="B242" s="52" t="s">
        <v>332</v>
      </c>
      <c r="C242" s="52"/>
      <c r="D242" s="52" t="s">
        <v>258</v>
      </c>
      <c r="E242" s="52"/>
      <c r="F242" s="52" t="s">
        <v>581</v>
      </c>
      <c r="G242" s="52" t="s">
        <v>260</v>
      </c>
      <c r="H242" s="52" t="s">
        <v>582</v>
      </c>
      <c r="I242" s="52" t="s">
        <v>262</v>
      </c>
      <c r="J242" s="52" t="s">
        <v>491</v>
      </c>
    </row>
    <row r="243" ht="31.5" spans="1:10">
      <c r="A243" s="54" t="s">
        <v>264</v>
      </c>
      <c r="B243" s="54"/>
      <c r="C243" s="54">
        <v>1</v>
      </c>
      <c r="D243" s="54"/>
      <c r="E243" s="54"/>
      <c r="F243" s="54">
        <v>3</v>
      </c>
      <c r="G243" s="54"/>
      <c r="H243" s="54"/>
      <c r="I243" s="54" t="s">
        <v>583</v>
      </c>
      <c r="J243" s="54"/>
    </row>
    <row r="244" ht="15" spans="1:10">
      <c r="A244" s="54"/>
      <c r="B244" s="54"/>
      <c r="C244" s="52">
        <v>1</v>
      </c>
      <c r="D244" s="52"/>
      <c r="E244" s="52" t="s">
        <v>266</v>
      </c>
      <c r="F244" s="52"/>
      <c r="G244" s="52">
        <v>2</v>
      </c>
      <c r="H244" s="52"/>
      <c r="I244" s="54"/>
      <c r="J244" s="54"/>
    </row>
    <row r="245" ht="15" spans="1:10">
      <c r="A245" s="54"/>
      <c r="B245" s="54"/>
      <c r="C245" s="52">
        <v>0</v>
      </c>
      <c r="D245" s="52"/>
      <c r="E245" s="52" t="s">
        <v>267</v>
      </c>
      <c r="F245" s="52"/>
      <c r="G245" s="52">
        <v>1</v>
      </c>
      <c r="H245" s="52"/>
      <c r="I245" s="54"/>
      <c r="J245" s="54"/>
    </row>
    <row r="246" ht="15" spans="1:10">
      <c r="A246" s="52" t="s">
        <v>268</v>
      </c>
      <c r="B246" s="52"/>
      <c r="C246" s="52"/>
      <c r="D246" s="52"/>
      <c r="E246" s="52"/>
      <c r="F246" s="52" t="s">
        <v>268</v>
      </c>
      <c r="G246" s="52"/>
      <c r="H246" s="52"/>
      <c r="I246" s="52"/>
      <c r="J246" s="52"/>
    </row>
    <row r="247" ht="15" spans="1:10">
      <c r="A247" s="52" t="s">
        <v>94</v>
      </c>
      <c r="B247" s="52" t="s">
        <v>93</v>
      </c>
      <c r="C247" s="52" t="s">
        <v>269</v>
      </c>
      <c r="D247" s="52" t="s">
        <v>270</v>
      </c>
      <c r="E247" s="52" t="s">
        <v>82</v>
      </c>
      <c r="F247" s="52" t="s">
        <v>82</v>
      </c>
      <c r="G247" s="52" t="s">
        <v>270</v>
      </c>
      <c r="H247" s="52" t="s">
        <v>269</v>
      </c>
      <c r="I247" s="52" t="s">
        <v>93</v>
      </c>
      <c r="J247" s="52" t="s">
        <v>94</v>
      </c>
    </row>
    <row r="248" ht="16.5" spans="1:10">
      <c r="A248" s="52"/>
      <c r="B248" s="20" t="s">
        <v>584</v>
      </c>
      <c r="C248" s="52"/>
      <c r="D248" s="52" t="s">
        <v>271</v>
      </c>
      <c r="E248" s="52">
        <v>1</v>
      </c>
      <c r="F248" s="52">
        <v>2</v>
      </c>
      <c r="G248" s="52" t="s">
        <v>585</v>
      </c>
      <c r="H248" s="52"/>
      <c r="I248" s="52"/>
      <c r="J248" s="52"/>
    </row>
    <row r="249" ht="15" spans="1:10">
      <c r="A249" s="52"/>
      <c r="B249" s="52"/>
      <c r="C249" s="52"/>
      <c r="D249" s="52" t="s">
        <v>232</v>
      </c>
      <c r="E249" s="52">
        <v>9</v>
      </c>
      <c r="F249" s="52">
        <v>5</v>
      </c>
      <c r="G249" s="52" t="s">
        <v>586</v>
      </c>
      <c r="H249" s="52"/>
      <c r="I249" s="52"/>
      <c r="J249" s="52"/>
    </row>
    <row r="250" ht="16.5" spans="1:10">
      <c r="A250" s="52"/>
      <c r="B250" s="52"/>
      <c r="C250" s="20" t="s">
        <v>587</v>
      </c>
      <c r="D250" s="52" t="s">
        <v>233</v>
      </c>
      <c r="E250" s="52">
        <v>10</v>
      </c>
      <c r="F250" s="52">
        <v>7</v>
      </c>
      <c r="G250" s="52" t="s">
        <v>588</v>
      </c>
      <c r="H250" s="20" t="s">
        <v>589</v>
      </c>
      <c r="I250" s="52"/>
      <c r="J250" s="52"/>
    </row>
    <row r="251" ht="16.5" spans="1:10">
      <c r="A251" s="52"/>
      <c r="B251" s="20" t="s">
        <v>590</v>
      </c>
      <c r="C251" s="52"/>
      <c r="D251" s="52" t="s">
        <v>140</v>
      </c>
      <c r="E251" s="52">
        <v>13</v>
      </c>
      <c r="F251" s="52">
        <v>8</v>
      </c>
      <c r="G251" s="52" t="s">
        <v>591</v>
      </c>
      <c r="H251" s="52"/>
      <c r="I251" s="20" t="s">
        <v>592</v>
      </c>
      <c r="J251" s="52"/>
    </row>
    <row r="252" ht="16.5" spans="1:10">
      <c r="A252" s="52"/>
      <c r="B252" s="52"/>
      <c r="C252" s="20" t="s">
        <v>273</v>
      </c>
      <c r="D252" s="52" t="s">
        <v>142</v>
      </c>
      <c r="E252" s="52">
        <v>15</v>
      </c>
      <c r="F252" s="52">
        <v>9</v>
      </c>
      <c r="G252" s="52" t="s">
        <v>593</v>
      </c>
      <c r="H252" s="52"/>
      <c r="I252" s="52"/>
      <c r="J252" s="52"/>
    </row>
    <row r="253" ht="16.5" spans="1:10">
      <c r="A253" s="52"/>
      <c r="B253" s="52"/>
      <c r="C253" s="52"/>
      <c r="D253" s="52" t="s">
        <v>289</v>
      </c>
      <c r="E253" s="52">
        <v>22</v>
      </c>
      <c r="F253" s="52">
        <v>10</v>
      </c>
      <c r="G253" s="52" t="s">
        <v>594</v>
      </c>
      <c r="H253" s="20" t="s">
        <v>345</v>
      </c>
      <c r="I253" s="52"/>
      <c r="J253" s="52"/>
    </row>
    <row r="254" ht="16.5" spans="1:10">
      <c r="A254" s="52"/>
      <c r="B254" s="52"/>
      <c r="C254" s="20" t="s">
        <v>281</v>
      </c>
      <c r="D254" s="52" t="s">
        <v>235</v>
      </c>
      <c r="E254" s="52">
        <v>30</v>
      </c>
      <c r="F254" s="52">
        <v>11</v>
      </c>
      <c r="G254" s="52" t="s">
        <v>595</v>
      </c>
      <c r="H254" s="52"/>
      <c r="I254" s="52"/>
      <c r="J254" s="52"/>
    </row>
    <row r="255" ht="16.5" spans="1:10">
      <c r="A255" s="52"/>
      <c r="B255" s="20" t="s">
        <v>596</v>
      </c>
      <c r="C255" s="20" t="s">
        <v>597</v>
      </c>
      <c r="D255" s="52" t="s">
        <v>165</v>
      </c>
      <c r="E255" s="52">
        <v>32</v>
      </c>
      <c r="F255" s="52">
        <v>16</v>
      </c>
      <c r="G255" s="52" t="s">
        <v>598</v>
      </c>
      <c r="H255" s="20" t="s">
        <v>275</v>
      </c>
      <c r="I255" s="20" t="s">
        <v>388</v>
      </c>
      <c r="J255" s="52"/>
    </row>
    <row r="256" ht="16.5" spans="1:10">
      <c r="A256" s="52"/>
      <c r="B256" s="20" t="s">
        <v>599</v>
      </c>
      <c r="C256" s="52"/>
      <c r="D256" s="52" t="s">
        <v>404</v>
      </c>
      <c r="E256" s="52">
        <v>40</v>
      </c>
      <c r="F256" s="52">
        <v>22</v>
      </c>
      <c r="G256" s="52" t="s">
        <v>600</v>
      </c>
      <c r="H256" s="52"/>
      <c r="I256" s="52"/>
      <c r="J256" s="52"/>
    </row>
    <row r="257" ht="15" spans="1:10">
      <c r="A257" s="52"/>
      <c r="B257" s="52"/>
      <c r="C257" s="52"/>
      <c r="D257" s="52" t="s">
        <v>237</v>
      </c>
      <c r="E257" s="52">
        <v>45</v>
      </c>
      <c r="F257" s="52">
        <v>26</v>
      </c>
      <c r="G257" s="52" t="s">
        <v>601</v>
      </c>
      <c r="H257" s="52"/>
      <c r="I257" s="52"/>
      <c r="J257" s="52"/>
    </row>
    <row r="258" ht="16.5" spans="1:10">
      <c r="A258" s="52"/>
      <c r="B258" s="52"/>
      <c r="C258" s="20" t="s">
        <v>602</v>
      </c>
      <c r="D258" s="52" t="s">
        <v>238</v>
      </c>
      <c r="E258" s="52">
        <v>49</v>
      </c>
      <c r="F258" s="52">
        <v>32</v>
      </c>
      <c r="G258" s="52" t="s">
        <v>603</v>
      </c>
      <c r="H258" s="52"/>
      <c r="I258" s="20" t="s">
        <v>345</v>
      </c>
      <c r="J258" s="52"/>
    </row>
    <row r="259" ht="15" spans="1:10">
      <c r="A259" s="52" t="s">
        <v>296</v>
      </c>
      <c r="B259" s="52"/>
      <c r="C259" s="52"/>
      <c r="D259" s="52"/>
      <c r="E259" s="52"/>
      <c r="F259" s="52" t="s">
        <v>296</v>
      </c>
      <c r="G259" s="52"/>
      <c r="H259" s="52"/>
      <c r="I259" s="52"/>
      <c r="J259" s="52"/>
    </row>
    <row r="260" ht="15" spans="1:10">
      <c r="A260" s="52" t="s">
        <v>94</v>
      </c>
      <c r="B260" s="52" t="s">
        <v>93</v>
      </c>
      <c r="C260" s="52" t="s">
        <v>297</v>
      </c>
      <c r="D260" s="52" t="s">
        <v>270</v>
      </c>
      <c r="E260" s="52" t="s">
        <v>82</v>
      </c>
      <c r="F260" s="52" t="s">
        <v>82</v>
      </c>
      <c r="G260" s="52" t="s">
        <v>270</v>
      </c>
      <c r="H260" s="52" t="s">
        <v>297</v>
      </c>
      <c r="I260" s="52" t="s">
        <v>93</v>
      </c>
      <c r="J260" s="52" t="s">
        <v>94</v>
      </c>
    </row>
    <row r="261" ht="15" spans="1:10">
      <c r="A261" s="52"/>
      <c r="B261" s="52"/>
      <c r="C261" s="52"/>
      <c r="D261" s="52" t="s">
        <v>196</v>
      </c>
      <c r="E261" s="52">
        <v>2</v>
      </c>
      <c r="F261" s="52">
        <v>1</v>
      </c>
      <c r="G261" s="52" t="s">
        <v>604</v>
      </c>
      <c r="H261" s="52"/>
      <c r="I261" s="52"/>
      <c r="J261" s="52"/>
    </row>
    <row r="262" ht="16.5" spans="1:10">
      <c r="A262" s="52"/>
      <c r="B262" s="52"/>
      <c r="C262" s="20" t="s">
        <v>273</v>
      </c>
      <c r="D262" s="52" t="s">
        <v>123</v>
      </c>
      <c r="E262" s="52">
        <v>4</v>
      </c>
      <c r="F262" s="52">
        <v>4</v>
      </c>
      <c r="G262" s="52" t="s">
        <v>605</v>
      </c>
      <c r="H262" s="20" t="s">
        <v>589</v>
      </c>
      <c r="I262" s="52"/>
      <c r="J262" s="52"/>
    </row>
    <row r="263" ht="15" spans="1:10">
      <c r="A263" s="52"/>
      <c r="B263" s="52"/>
      <c r="C263" s="52"/>
      <c r="D263" s="52" t="s">
        <v>197</v>
      </c>
      <c r="E263" s="52">
        <v>6</v>
      </c>
      <c r="F263" s="52">
        <v>15</v>
      </c>
      <c r="G263" s="52" t="s">
        <v>606</v>
      </c>
      <c r="H263" s="52"/>
      <c r="I263" s="52"/>
      <c r="J263" s="52"/>
    </row>
    <row r="264" ht="16.5" spans="1:10">
      <c r="A264" s="52"/>
      <c r="B264" s="20" t="s">
        <v>287</v>
      </c>
      <c r="C264" s="20" t="s">
        <v>602</v>
      </c>
      <c r="D264" s="52" t="s">
        <v>198</v>
      </c>
      <c r="E264" s="52">
        <v>7</v>
      </c>
      <c r="F264" s="52">
        <v>17</v>
      </c>
      <c r="G264" s="52" t="s">
        <v>607</v>
      </c>
      <c r="H264" s="52"/>
      <c r="I264" s="52"/>
      <c r="J264" s="52"/>
    </row>
    <row r="265" ht="16.5" spans="1:10">
      <c r="A265" s="52"/>
      <c r="B265" s="52"/>
      <c r="C265" s="20" t="s">
        <v>597</v>
      </c>
      <c r="D265" s="52" t="s">
        <v>201</v>
      </c>
      <c r="E265" s="52">
        <v>11</v>
      </c>
      <c r="F265" s="52">
        <v>19</v>
      </c>
      <c r="G265" s="52" t="s">
        <v>608</v>
      </c>
      <c r="H265" s="52"/>
      <c r="I265" s="52"/>
      <c r="J265" s="52"/>
    </row>
    <row r="266" ht="15" spans="1:10">
      <c r="A266" s="52"/>
      <c r="B266" s="52"/>
      <c r="C266" s="52"/>
      <c r="D266" s="52" t="s">
        <v>139</v>
      </c>
      <c r="E266" s="52">
        <v>12</v>
      </c>
      <c r="F266" s="52">
        <v>20</v>
      </c>
      <c r="G266" s="52" t="s">
        <v>609</v>
      </c>
      <c r="H266" s="52"/>
      <c r="I266" s="52"/>
      <c r="J266" s="52"/>
    </row>
    <row r="267" ht="16.5" spans="1:10">
      <c r="A267" s="52"/>
      <c r="B267" s="52"/>
      <c r="C267" s="20" t="s">
        <v>587</v>
      </c>
      <c r="D267" s="52" t="s">
        <v>202</v>
      </c>
      <c r="E267" s="52">
        <v>14</v>
      </c>
      <c r="F267" s="52">
        <v>23</v>
      </c>
      <c r="G267" s="52" t="s">
        <v>610</v>
      </c>
      <c r="H267" s="52"/>
      <c r="I267" s="52"/>
      <c r="J267" s="52"/>
    </row>
    <row r="268" ht="15" spans="1:10">
      <c r="A268" s="52"/>
      <c r="B268" s="52"/>
      <c r="C268" s="52"/>
      <c r="D268" s="52" t="s">
        <v>517</v>
      </c>
      <c r="E268" s="52">
        <v>17</v>
      </c>
      <c r="F268" s="52">
        <v>25</v>
      </c>
      <c r="G268" s="52" t="s">
        <v>611</v>
      </c>
      <c r="H268" s="52"/>
      <c r="I268" s="52"/>
      <c r="J268" s="52"/>
    </row>
    <row r="269" ht="16.5" spans="1:10">
      <c r="A269" s="52"/>
      <c r="B269" s="52"/>
      <c r="C269" s="20" t="s">
        <v>281</v>
      </c>
      <c r="D269" s="52" t="s">
        <v>155</v>
      </c>
      <c r="E269" s="52">
        <v>26</v>
      </c>
      <c r="F269" s="52">
        <v>28</v>
      </c>
      <c r="G269" s="52" t="s">
        <v>612</v>
      </c>
      <c r="H269" s="20" t="s">
        <v>345</v>
      </c>
      <c r="I269" s="52"/>
      <c r="J269" s="52"/>
    </row>
    <row r="270" ht="15" spans="1:10">
      <c r="A270" s="52"/>
      <c r="B270" s="52"/>
      <c r="C270" s="52"/>
      <c r="D270" s="52" t="s">
        <v>309</v>
      </c>
      <c r="E270" s="52">
        <v>36</v>
      </c>
      <c r="F270" s="52">
        <v>29</v>
      </c>
      <c r="G270" s="52" t="s">
        <v>613</v>
      </c>
      <c r="H270" s="52"/>
      <c r="I270" s="52"/>
      <c r="J270" s="52"/>
    </row>
    <row r="271" ht="16.5" spans="1:10">
      <c r="A271" s="52"/>
      <c r="B271" s="52"/>
      <c r="C271" s="52"/>
      <c r="D271" s="52" t="s">
        <v>521</v>
      </c>
      <c r="E271" s="52">
        <v>47</v>
      </c>
      <c r="F271" s="52">
        <v>39</v>
      </c>
      <c r="G271" s="52" t="s">
        <v>614</v>
      </c>
      <c r="H271" s="20" t="s">
        <v>275</v>
      </c>
      <c r="I271" s="52"/>
      <c r="J271" s="52"/>
    </row>
    <row r="272" ht="15" spans="1:10">
      <c r="A272" s="52"/>
      <c r="B272" s="52"/>
      <c r="C272" s="52"/>
      <c r="D272" s="52" t="s">
        <v>239</v>
      </c>
      <c r="E272" s="52">
        <v>52</v>
      </c>
      <c r="F272" s="52">
        <v>48</v>
      </c>
      <c r="G272" s="52" t="s">
        <v>615</v>
      </c>
      <c r="H272" s="52"/>
      <c r="I272" s="52"/>
      <c r="J272" s="52"/>
    </row>
    <row r="273" ht="15" spans="1:10">
      <c r="A273" s="52" t="s">
        <v>311</v>
      </c>
      <c r="B273" s="52"/>
      <c r="C273" s="52"/>
      <c r="D273" s="52" t="s">
        <v>236</v>
      </c>
      <c r="E273" s="52"/>
      <c r="F273" s="52" t="s">
        <v>236</v>
      </c>
      <c r="G273" s="52"/>
      <c r="H273" s="52" t="s">
        <v>616</v>
      </c>
      <c r="I273" s="52"/>
      <c r="J273" s="52"/>
    </row>
    <row r="274" ht="15" spans="1:10">
      <c r="A274" s="52" t="s">
        <v>313</v>
      </c>
      <c r="B274" s="52"/>
      <c r="C274" s="52"/>
      <c r="D274" s="52" t="s">
        <v>314</v>
      </c>
      <c r="E274" s="52"/>
      <c r="F274" s="52" t="s">
        <v>314</v>
      </c>
      <c r="G274" s="52"/>
      <c r="H274" s="52" t="s">
        <v>477</v>
      </c>
      <c r="I274" s="52"/>
      <c r="J274" s="52"/>
    </row>
    <row r="275" ht="16.5" spans="1:10">
      <c r="A275" s="52" t="s">
        <v>232</v>
      </c>
      <c r="B275" s="52"/>
      <c r="C275" s="52"/>
      <c r="D275" s="20" t="s">
        <v>617</v>
      </c>
      <c r="E275" s="55"/>
      <c r="F275" s="55"/>
      <c r="G275" s="20" t="s">
        <v>424</v>
      </c>
      <c r="H275" s="52" t="s">
        <v>618</v>
      </c>
      <c r="I275" s="52"/>
      <c r="J275" s="52"/>
    </row>
    <row r="276" ht="16.5" spans="1:10">
      <c r="A276" s="52"/>
      <c r="B276" s="52"/>
      <c r="C276" s="52"/>
      <c r="D276" s="52"/>
      <c r="E276" s="100" t="s">
        <v>321</v>
      </c>
      <c r="F276" s="56" t="s">
        <v>321</v>
      </c>
      <c r="G276" s="20" t="s">
        <v>428</v>
      </c>
      <c r="H276" s="52" t="s">
        <v>619</v>
      </c>
      <c r="I276" s="52"/>
      <c r="J276" s="52"/>
    </row>
    <row r="277" ht="16.5" spans="1:10">
      <c r="A277" s="52"/>
      <c r="B277" s="52"/>
      <c r="C277" s="52"/>
      <c r="D277" s="52"/>
      <c r="E277" s="57" t="s">
        <v>324</v>
      </c>
      <c r="F277" s="57" t="s">
        <v>324</v>
      </c>
      <c r="G277" s="20" t="s">
        <v>291</v>
      </c>
      <c r="H277" s="52" t="s">
        <v>620</v>
      </c>
      <c r="I277" s="52"/>
      <c r="J277" s="52"/>
    </row>
    <row r="278" ht="15" spans="1:10">
      <c r="A278" s="93" t="s">
        <v>325</v>
      </c>
      <c r="B278" s="93"/>
      <c r="C278" s="93"/>
      <c r="D278" s="93"/>
      <c r="E278" s="93"/>
      <c r="F278" s="93"/>
      <c r="G278" s="93"/>
      <c r="H278" s="93"/>
      <c r="I278" s="93"/>
      <c r="J278" s="93"/>
    </row>
    <row r="279" ht="22.5" spans="1:10">
      <c r="A279" s="51" t="s">
        <v>621</v>
      </c>
      <c r="B279" s="51"/>
      <c r="C279" s="51"/>
      <c r="D279" s="51"/>
      <c r="E279" s="51"/>
      <c r="F279" s="51"/>
      <c r="G279" s="51"/>
      <c r="H279" s="51"/>
      <c r="I279" s="51"/>
      <c r="J279" s="51"/>
    </row>
    <row r="280" ht="15" spans="1:10">
      <c r="A280" s="52" t="s">
        <v>244</v>
      </c>
      <c r="B280" s="52" t="s">
        <v>622</v>
      </c>
      <c r="C280" s="52"/>
      <c r="D280" s="52"/>
      <c r="E280" s="52" t="s">
        <v>246</v>
      </c>
      <c r="F280" s="52"/>
      <c r="G280" s="52" t="s">
        <v>623</v>
      </c>
      <c r="H280" s="52"/>
      <c r="I280" s="52" t="s">
        <v>248</v>
      </c>
      <c r="J280" s="52">
        <v>22375</v>
      </c>
    </row>
    <row r="281" ht="15" spans="1:10">
      <c r="A281" s="52" t="s">
        <v>52</v>
      </c>
      <c r="B281" s="52" t="s">
        <v>255</v>
      </c>
      <c r="C281" s="52"/>
      <c r="D281" s="52" t="s">
        <v>250</v>
      </c>
      <c r="E281" s="52" t="s">
        <v>624</v>
      </c>
      <c r="F281" s="52"/>
      <c r="G281" s="52" t="s">
        <v>252</v>
      </c>
      <c r="H281" s="52" t="s">
        <v>438</v>
      </c>
      <c r="I281" s="52" t="s">
        <v>254</v>
      </c>
      <c r="J281" s="52" t="s">
        <v>625</v>
      </c>
    </row>
    <row r="282" ht="15" spans="1:10">
      <c r="A282" s="52" t="s">
        <v>256</v>
      </c>
      <c r="B282" s="52" t="s">
        <v>626</v>
      </c>
      <c r="C282" s="52"/>
      <c r="D282" s="52" t="s">
        <v>258</v>
      </c>
      <c r="E282" s="52"/>
      <c r="F282" s="52" t="s">
        <v>259</v>
      </c>
      <c r="G282" s="52" t="s">
        <v>260</v>
      </c>
      <c r="H282" s="52" t="s">
        <v>627</v>
      </c>
      <c r="I282" s="52" t="s">
        <v>262</v>
      </c>
      <c r="J282" s="52" t="s">
        <v>628</v>
      </c>
    </row>
    <row r="283" ht="31.5" spans="1:10">
      <c r="A283" s="54" t="s">
        <v>629</v>
      </c>
      <c r="B283" s="54"/>
      <c r="C283" s="54">
        <v>2</v>
      </c>
      <c r="D283" s="54"/>
      <c r="E283" s="54"/>
      <c r="F283" s="54">
        <v>3</v>
      </c>
      <c r="G283" s="54"/>
      <c r="H283" s="54"/>
      <c r="I283" s="54" t="s">
        <v>264</v>
      </c>
      <c r="J283" s="54"/>
    </row>
    <row r="284" ht="15" spans="1:10">
      <c r="A284" s="54"/>
      <c r="B284" s="54"/>
      <c r="C284" s="52">
        <v>0</v>
      </c>
      <c r="D284" s="52"/>
      <c r="E284" s="52" t="s">
        <v>266</v>
      </c>
      <c r="F284" s="52"/>
      <c r="G284" s="52">
        <v>1</v>
      </c>
      <c r="H284" s="52"/>
      <c r="I284" s="54"/>
      <c r="J284" s="54"/>
    </row>
    <row r="285" ht="15" spans="1:10">
      <c r="A285" s="54"/>
      <c r="B285" s="54"/>
      <c r="C285" s="52">
        <v>2</v>
      </c>
      <c r="D285" s="52"/>
      <c r="E285" s="52" t="s">
        <v>267</v>
      </c>
      <c r="F285" s="52"/>
      <c r="G285" s="52">
        <v>2</v>
      </c>
      <c r="H285" s="52"/>
      <c r="I285" s="54"/>
      <c r="J285" s="54"/>
    </row>
    <row r="286" ht="15" spans="1:10">
      <c r="A286" s="52" t="s">
        <v>268</v>
      </c>
      <c r="B286" s="52"/>
      <c r="C286" s="52"/>
      <c r="D286" s="52"/>
      <c r="E286" s="52"/>
      <c r="F286" s="52" t="s">
        <v>268</v>
      </c>
      <c r="G286" s="52"/>
      <c r="H286" s="52"/>
      <c r="I286" s="52"/>
      <c r="J286" s="52"/>
    </row>
    <row r="287" ht="15" spans="1:10">
      <c r="A287" s="52" t="s">
        <v>94</v>
      </c>
      <c r="B287" s="52" t="s">
        <v>93</v>
      </c>
      <c r="C287" s="52" t="s">
        <v>269</v>
      </c>
      <c r="D287" s="52" t="s">
        <v>270</v>
      </c>
      <c r="E287" s="52" t="s">
        <v>82</v>
      </c>
      <c r="F287" s="52" t="s">
        <v>82</v>
      </c>
      <c r="G287" s="52" t="s">
        <v>270</v>
      </c>
      <c r="H287" s="52" t="s">
        <v>269</v>
      </c>
      <c r="I287" s="52" t="s">
        <v>93</v>
      </c>
      <c r="J287" s="52" t="s">
        <v>94</v>
      </c>
    </row>
    <row r="288" ht="15" spans="1:10">
      <c r="A288" s="52"/>
      <c r="B288" s="52"/>
      <c r="C288" s="52"/>
      <c r="D288" s="52" t="s">
        <v>630</v>
      </c>
      <c r="E288" s="52">
        <v>1</v>
      </c>
      <c r="F288" s="52">
        <v>1</v>
      </c>
      <c r="G288" s="52" t="s">
        <v>271</v>
      </c>
      <c r="H288" s="52"/>
      <c r="I288" s="52"/>
      <c r="J288" s="52"/>
    </row>
    <row r="289" ht="16.5" spans="1:10">
      <c r="A289" s="52"/>
      <c r="B289" s="52"/>
      <c r="C289" s="52"/>
      <c r="D289" s="52" t="s">
        <v>631</v>
      </c>
      <c r="E289" s="52">
        <v>3</v>
      </c>
      <c r="F289" s="52">
        <v>6</v>
      </c>
      <c r="G289" s="52" t="s">
        <v>197</v>
      </c>
      <c r="H289" s="20" t="s">
        <v>320</v>
      </c>
      <c r="I289" s="20" t="s">
        <v>632</v>
      </c>
      <c r="J289" s="52"/>
    </row>
    <row r="290" ht="15" spans="1:10">
      <c r="A290" s="52"/>
      <c r="B290" s="52"/>
      <c r="C290" s="52"/>
      <c r="D290" s="52" t="s">
        <v>633</v>
      </c>
      <c r="E290" s="52">
        <v>5</v>
      </c>
      <c r="F290" s="52">
        <v>10</v>
      </c>
      <c r="G290" s="52" t="s">
        <v>233</v>
      </c>
      <c r="H290" s="52"/>
      <c r="I290" s="52"/>
      <c r="J290" s="52"/>
    </row>
    <row r="291" ht="16.5" spans="1:10">
      <c r="A291" s="52"/>
      <c r="B291" s="52"/>
      <c r="C291" s="20" t="s">
        <v>584</v>
      </c>
      <c r="D291" s="52" t="s">
        <v>634</v>
      </c>
      <c r="E291" s="52">
        <v>6</v>
      </c>
      <c r="F291" s="52">
        <v>13</v>
      </c>
      <c r="G291" s="52" t="s">
        <v>140</v>
      </c>
      <c r="H291" s="52"/>
      <c r="I291" s="52"/>
      <c r="J291" s="52"/>
    </row>
    <row r="292" ht="16.5" spans="1:10">
      <c r="A292" s="52"/>
      <c r="B292" s="52"/>
      <c r="C292" s="20" t="s">
        <v>635</v>
      </c>
      <c r="D292" s="52" t="s">
        <v>636</v>
      </c>
      <c r="E292" s="52">
        <v>8</v>
      </c>
      <c r="F292" s="52">
        <v>15</v>
      </c>
      <c r="G292" s="52" t="s">
        <v>142</v>
      </c>
      <c r="H292" s="20" t="s">
        <v>542</v>
      </c>
      <c r="I292" s="52"/>
      <c r="J292" s="52"/>
    </row>
    <row r="293" ht="16.5" spans="1:10">
      <c r="A293" s="52"/>
      <c r="B293" s="52"/>
      <c r="C293" s="20" t="s">
        <v>339</v>
      </c>
      <c r="D293" s="52" t="s">
        <v>637</v>
      </c>
      <c r="E293" s="52">
        <v>14</v>
      </c>
      <c r="F293" s="52">
        <v>22</v>
      </c>
      <c r="G293" s="52" t="s">
        <v>289</v>
      </c>
      <c r="H293" s="52"/>
      <c r="I293" s="52"/>
      <c r="J293" s="52"/>
    </row>
    <row r="294" ht="16.5" spans="1:10">
      <c r="A294" s="52"/>
      <c r="B294" s="52"/>
      <c r="C294" s="52"/>
      <c r="D294" s="52" t="s">
        <v>638</v>
      </c>
      <c r="E294" s="52">
        <v>18</v>
      </c>
      <c r="F294" s="52">
        <v>30</v>
      </c>
      <c r="G294" s="52" t="s">
        <v>235</v>
      </c>
      <c r="H294" s="20" t="s">
        <v>342</v>
      </c>
      <c r="I294" s="52"/>
      <c r="J294" s="52"/>
    </row>
    <row r="295" ht="15" spans="1:10">
      <c r="A295" s="52"/>
      <c r="B295" s="52"/>
      <c r="C295" s="52"/>
      <c r="D295" s="52" t="s">
        <v>639</v>
      </c>
      <c r="E295" s="52">
        <v>25</v>
      </c>
      <c r="F295" s="52">
        <v>32</v>
      </c>
      <c r="G295" s="52" t="s">
        <v>165</v>
      </c>
      <c r="H295" s="52"/>
      <c r="I295" s="52"/>
      <c r="J295" s="52"/>
    </row>
    <row r="296" ht="16.5" spans="1:10">
      <c r="A296" s="52"/>
      <c r="B296" s="52"/>
      <c r="C296" s="20" t="s">
        <v>640</v>
      </c>
      <c r="D296" s="52" t="s">
        <v>641</v>
      </c>
      <c r="E296" s="52">
        <v>26</v>
      </c>
      <c r="F296" s="52">
        <v>40</v>
      </c>
      <c r="G296" s="52" t="s">
        <v>404</v>
      </c>
      <c r="H296" s="52"/>
      <c r="I296" s="52"/>
      <c r="J296" s="52"/>
    </row>
    <row r="297" ht="16.5" spans="1:10">
      <c r="A297" s="52"/>
      <c r="B297" s="52"/>
      <c r="C297" s="20" t="s">
        <v>642</v>
      </c>
      <c r="D297" s="52" t="s">
        <v>643</v>
      </c>
      <c r="E297" s="52">
        <v>27</v>
      </c>
      <c r="F297" s="52">
        <v>45</v>
      </c>
      <c r="G297" s="52" t="s">
        <v>237</v>
      </c>
      <c r="H297" s="20" t="s">
        <v>587</v>
      </c>
      <c r="I297" s="52"/>
      <c r="J297" s="52"/>
    </row>
    <row r="298" ht="16.5" spans="1:10">
      <c r="A298" s="52"/>
      <c r="B298" s="52"/>
      <c r="C298" s="52"/>
      <c r="D298" s="52" t="s">
        <v>644</v>
      </c>
      <c r="E298" s="52">
        <v>30</v>
      </c>
      <c r="F298" s="52">
        <v>47</v>
      </c>
      <c r="G298" s="52" t="s">
        <v>521</v>
      </c>
      <c r="H298" s="20" t="s">
        <v>347</v>
      </c>
      <c r="I298" s="52"/>
      <c r="J298" s="52"/>
    </row>
    <row r="299" ht="15" spans="1:10">
      <c r="A299" s="52" t="s">
        <v>296</v>
      </c>
      <c r="B299" s="52"/>
      <c r="C299" s="52"/>
      <c r="D299" s="52"/>
      <c r="E299" s="52"/>
      <c r="F299" s="52" t="s">
        <v>296</v>
      </c>
      <c r="G299" s="52"/>
      <c r="H299" s="52"/>
      <c r="I299" s="52"/>
      <c r="J299" s="52"/>
    </row>
    <row r="300" ht="15" spans="1:10">
      <c r="A300" s="52" t="s">
        <v>94</v>
      </c>
      <c r="B300" s="52" t="s">
        <v>93</v>
      </c>
      <c r="C300" s="52" t="s">
        <v>297</v>
      </c>
      <c r="D300" s="52" t="s">
        <v>270</v>
      </c>
      <c r="E300" s="52" t="s">
        <v>82</v>
      </c>
      <c r="F300" s="52" t="s">
        <v>82</v>
      </c>
      <c r="G300" s="52" t="s">
        <v>270</v>
      </c>
      <c r="H300" s="52" t="s">
        <v>297</v>
      </c>
      <c r="I300" s="52" t="s">
        <v>93</v>
      </c>
      <c r="J300" s="52" t="s">
        <v>94</v>
      </c>
    </row>
    <row r="301" ht="16.5" spans="1:10">
      <c r="A301" s="52"/>
      <c r="B301" s="52"/>
      <c r="C301" s="20" t="s">
        <v>642</v>
      </c>
      <c r="D301" s="52" t="s">
        <v>645</v>
      </c>
      <c r="E301" s="52">
        <v>7</v>
      </c>
      <c r="F301" s="52">
        <v>4</v>
      </c>
      <c r="G301" s="52" t="s">
        <v>123</v>
      </c>
      <c r="H301" s="20" t="s">
        <v>542</v>
      </c>
      <c r="I301" s="52"/>
      <c r="J301" s="52"/>
    </row>
    <row r="302" ht="16.5" spans="1:10">
      <c r="A302" s="52"/>
      <c r="B302" s="52"/>
      <c r="C302" s="20" t="s">
        <v>584</v>
      </c>
      <c r="D302" s="52" t="s">
        <v>646</v>
      </c>
      <c r="E302" s="52">
        <v>9</v>
      </c>
      <c r="F302" s="52">
        <v>5</v>
      </c>
      <c r="G302" s="52" t="s">
        <v>124</v>
      </c>
      <c r="H302" s="20" t="s">
        <v>342</v>
      </c>
      <c r="I302" s="52"/>
      <c r="J302" s="52"/>
    </row>
    <row r="303" ht="16.5" spans="1:10">
      <c r="A303" s="52"/>
      <c r="B303" s="52"/>
      <c r="C303" s="52"/>
      <c r="D303" s="52" t="s">
        <v>647</v>
      </c>
      <c r="E303" s="52">
        <v>13</v>
      </c>
      <c r="F303" s="52">
        <v>7</v>
      </c>
      <c r="G303" s="52" t="s">
        <v>198</v>
      </c>
      <c r="H303" s="20" t="s">
        <v>320</v>
      </c>
      <c r="I303" s="52"/>
      <c r="J303" s="52"/>
    </row>
    <row r="304" ht="15" spans="1:10">
      <c r="A304" s="52"/>
      <c r="B304" s="52"/>
      <c r="C304" s="52"/>
      <c r="D304" s="52" t="s">
        <v>648</v>
      </c>
      <c r="E304" s="52">
        <v>16</v>
      </c>
      <c r="F304" s="52">
        <v>11</v>
      </c>
      <c r="G304" s="52" t="s">
        <v>201</v>
      </c>
      <c r="H304" s="52"/>
      <c r="I304" s="52"/>
      <c r="J304" s="52"/>
    </row>
    <row r="305" ht="16.5" spans="1:10">
      <c r="A305" s="52"/>
      <c r="B305" s="52"/>
      <c r="C305" s="20" t="s">
        <v>339</v>
      </c>
      <c r="D305" s="52" t="s">
        <v>649</v>
      </c>
      <c r="E305" s="52">
        <v>17</v>
      </c>
      <c r="F305" s="52">
        <v>12</v>
      </c>
      <c r="G305" s="52" t="s">
        <v>139</v>
      </c>
      <c r="H305" s="52"/>
      <c r="I305" s="52"/>
      <c r="J305" s="52"/>
    </row>
    <row r="306" ht="16.5" spans="1:10">
      <c r="A306" s="52"/>
      <c r="B306" s="52"/>
      <c r="C306" s="52"/>
      <c r="D306" s="52" t="s">
        <v>650</v>
      </c>
      <c r="E306" s="52">
        <v>19</v>
      </c>
      <c r="F306" s="52">
        <v>14</v>
      </c>
      <c r="G306" s="52" t="s">
        <v>202</v>
      </c>
      <c r="H306" s="20" t="s">
        <v>587</v>
      </c>
      <c r="I306" s="52"/>
      <c r="J306" s="52"/>
    </row>
    <row r="307" ht="16.5" spans="1:10">
      <c r="A307" s="52"/>
      <c r="B307" s="52"/>
      <c r="C307" s="20" t="s">
        <v>635</v>
      </c>
      <c r="D307" s="52" t="s">
        <v>651</v>
      </c>
      <c r="E307" s="52">
        <v>20</v>
      </c>
      <c r="F307" s="52">
        <v>17</v>
      </c>
      <c r="G307" s="52" t="s">
        <v>517</v>
      </c>
      <c r="H307" s="52"/>
      <c r="I307" s="52"/>
      <c r="J307" s="52"/>
    </row>
    <row r="308" ht="15" spans="1:10">
      <c r="A308" s="52"/>
      <c r="B308" s="52"/>
      <c r="C308" s="52"/>
      <c r="D308" s="52" t="s">
        <v>652</v>
      </c>
      <c r="E308" s="52">
        <v>21</v>
      </c>
      <c r="F308" s="52">
        <v>23</v>
      </c>
      <c r="G308" s="52" t="s">
        <v>153</v>
      </c>
      <c r="H308" s="52"/>
      <c r="I308" s="52"/>
      <c r="J308" s="52"/>
    </row>
    <row r="309" ht="15" spans="1:10">
      <c r="A309" s="52"/>
      <c r="B309" s="52"/>
      <c r="C309" s="52"/>
      <c r="D309" s="52" t="s">
        <v>653</v>
      </c>
      <c r="E309" s="52">
        <v>23</v>
      </c>
      <c r="F309" s="52">
        <v>36</v>
      </c>
      <c r="G309" s="52" t="s">
        <v>309</v>
      </c>
      <c r="H309" s="52"/>
      <c r="I309" s="52"/>
      <c r="J309" s="52"/>
    </row>
    <row r="310" ht="16.5" spans="1:10">
      <c r="A310" s="52"/>
      <c r="B310" s="52"/>
      <c r="C310" s="52"/>
      <c r="D310" s="52" t="s">
        <v>654</v>
      </c>
      <c r="E310" s="52">
        <v>24</v>
      </c>
      <c r="F310" s="52">
        <v>49</v>
      </c>
      <c r="G310" s="52" t="s">
        <v>238</v>
      </c>
      <c r="H310" s="20" t="s">
        <v>347</v>
      </c>
      <c r="I310" s="52"/>
      <c r="J310" s="52"/>
    </row>
    <row r="311" ht="16.5" spans="1:10">
      <c r="A311" s="52"/>
      <c r="B311" s="52"/>
      <c r="C311" s="20" t="s">
        <v>640</v>
      </c>
      <c r="D311" s="52" t="s">
        <v>655</v>
      </c>
      <c r="E311" s="52">
        <v>29</v>
      </c>
      <c r="F311" s="52">
        <v>53</v>
      </c>
      <c r="G311" s="52" t="s">
        <v>240</v>
      </c>
      <c r="H311" s="52"/>
      <c r="I311" s="52"/>
      <c r="J311" s="52"/>
    </row>
    <row r="312" ht="15" spans="1:10">
      <c r="A312" s="52"/>
      <c r="B312" s="52"/>
      <c r="C312" s="52"/>
      <c r="D312" s="52" t="s">
        <v>656</v>
      </c>
      <c r="E312" s="52">
        <v>31</v>
      </c>
      <c r="F312" s="52"/>
      <c r="G312" s="52"/>
      <c r="H312" s="52"/>
      <c r="I312" s="52"/>
      <c r="J312" s="52"/>
    </row>
    <row r="313" ht="15" spans="1:10">
      <c r="A313" s="52" t="s">
        <v>657</v>
      </c>
      <c r="B313" s="52"/>
      <c r="C313" s="52"/>
      <c r="D313" s="52" t="s">
        <v>236</v>
      </c>
      <c r="E313" s="52"/>
      <c r="F313" s="52" t="s">
        <v>236</v>
      </c>
      <c r="G313" s="52"/>
      <c r="H313" s="52" t="s">
        <v>311</v>
      </c>
      <c r="I313" s="52"/>
      <c r="J313" s="52"/>
    </row>
    <row r="314" ht="15" spans="1:10">
      <c r="A314" s="52" t="s">
        <v>658</v>
      </c>
      <c r="B314" s="52"/>
      <c r="C314" s="52"/>
      <c r="D314" s="52" t="s">
        <v>314</v>
      </c>
      <c r="E314" s="52"/>
      <c r="F314" s="52" t="s">
        <v>314</v>
      </c>
      <c r="G314" s="52"/>
      <c r="H314" s="52" t="s">
        <v>477</v>
      </c>
      <c r="I314" s="52"/>
      <c r="J314" s="52"/>
    </row>
    <row r="315" ht="16.5" spans="1:10">
      <c r="A315" s="52" t="s">
        <v>659</v>
      </c>
      <c r="B315" s="52"/>
      <c r="C315" s="52"/>
      <c r="D315" s="20" t="s">
        <v>589</v>
      </c>
      <c r="E315" s="55"/>
      <c r="F315" s="55"/>
      <c r="G315" s="20" t="s">
        <v>352</v>
      </c>
      <c r="H315" s="52" t="s">
        <v>237</v>
      </c>
      <c r="I315" s="52"/>
      <c r="J315" s="52"/>
    </row>
    <row r="316" ht="16.5" spans="1:10">
      <c r="A316" s="52" t="s">
        <v>660</v>
      </c>
      <c r="B316" s="52"/>
      <c r="C316" s="52"/>
      <c r="D316" s="20" t="s">
        <v>498</v>
      </c>
      <c r="E316" s="56" t="s">
        <v>321</v>
      </c>
      <c r="F316" s="56" t="s">
        <v>321</v>
      </c>
      <c r="G316" s="20" t="s">
        <v>363</v>
      </c>
      <c r="H316" s="52" t="s">
        <v>661</v>
      </c>
      <c r="I316" s="52"/>
      <c r="J316" s="52"/>
    </row>
    <row r="317" ht="16.5" spans="1:10">
      <c r="A317" s="52"/>
      <c r="B317" s="52"/>
      <c r="C317" s="52"/>
      <c r="D317" s="52"/>
      <c r="E317" s="57" t="s">
        <v>324</v>
      </c>
      <c r="F317" s="57" t="s">
        <v>324</v>
      </c>
      <c r="G317" s="20" t="s">
        <v>662</v>
      </c>
      <c r="H317" s="52" t="s">
        <v>663</v>
      </c>
      <c r="I317" s="52"/>
      <c r="J317" s="52"/>
    </row>
    <row r="318" ht="15" spans="1:10">
      <c r="A318" s="86" t="s">
        <v>664</v>
      </c>
      <c r="B318" s="86"/>
      <c r="C318" s="86"/>
      <c r="D318" s="86"/>
      <c r="E318" s="86"/>
      <c r="F318" s="86"/>
      <c r="G318" s="86"/>
      <c r="H318" s="86"/>
      <c r="I318" s="86"/>
      <c r="J318" s="86"/>
    </row>
    <row r="319" ht="15" spans="1:10">
      <c r="A319" s="87" t="s">
        <v>325</v>
      </c>
      <c r="B319" s="87"/>
      <c r="C319" s="87"/>
      <c r="D319" s="87"/>
      <c r="E319" s="87"/>
      <c r="F319" s="87"/>
      <c r="G319" s="87"/>
      <c r="H319" s="96"/>
      <c r="I319" s="63"/>
      <c r="J319" s="87"/>
    </row>
    <row r="320" ht="22.5" spans="1:10">
      <c r="A320" s="101" t="s">
        <v>665</v>
      </c>
      <c r="B320" s="101"/>
      <c r="C320" s="101"/>
      <c r="D320" s="101"/>
      <c r="E320" s="101"/>
      <c r="F320" s="101"/>
      <c r="G320" s="101"/>
      <c r="H320" s="101"/>
      <c r="I320" s="101"/>
      <c r="J320" s="101"/>
    </row>
    <row r="321" ht="15" spans="1:10">
      <c r="A321" s="102" t="s">
        <v>244</v>
      </c>
      <c r="B321" s="102" t="s">
        <v>666</v>
      </c>
      <c r="C321" s="102"/>
      <c r="D321" s="102"/>
      <c r="E321" s="102" t="s">
        <v>246</v>
      </c>
      <c r="F321" s="102"/>
      <c r="G321" s="102" t="s">
        <v>247</v>
      </c>
      <c r="H321" s="102"/>
      <c r="I321" s="102" t="s">
        <v>248</v>
      </c>
      <c r="J321" s="102">
        <v>23785</v>
      </c>
    </row>
    <row r="322" ht="15" spans="1:10">
      <c r="A322" s="103" t="s">
        <v>52</v>
      </c>
      <c r="B322" s="103" t="s">
        <v>436</v>
      </c>
      <c r="C322" s="103"/>
      <c r="D322" s="103" t="s">
        <v>250</v>
      </c>
      <c r="E322" s="103" t="s">
        <v>667</v>
      </c>
      <c r="F322" s="103"/>
      <c r="G322" s="103" t="s">
        <v>252</v>
      </c>
      <c r="H322" s="103" t="s">
        <v>668</v>
      </c>
      <c r="I322" s="103" t="s">
        <v>254</v>
      </c>
      <c r="J322" s="103" t="s">
        <v>438</v>
      </c>
    </row>
    <row r="323" ht="15" spans="1:10">
      <c r="A323" s="103" t="s">
        <v>256</v>
      </c>
      <c r="B323" s="103" t="s">
        <v>669</v>
      </c>
      <c r="C323" s="103"/>
      <c r="D323" s="103" t="s">
        <v>258</v>
      </c>
      <c r="E323" s="103"/>
      <c r="F323" s="103" t="s">
        <v>670</v>
      </c>
      <c r="G323" s="103" t="s">
        <v>260</v>
      </c>
      <c r="H323" s="103" t="s">
        <v>671</v>
      </c>
      <c r="I323" s="52" t="s">
        <v>262</v>
      </c>
      <c r="J323" s="52" t="s">
        <v>539</v>
      </c>
    </row>
    <row r="324" ht="31.5" spans="1:10">
      <c r="A324" s="54" t="s">
        <v>264</v>
      </c>
      <c r="B324" s="54"/>
      <c r="C324" s="54">
        <v>1</v>
      </c>
      <c r="D324" s="54"/>
      <c r="E324" s="54"/>
      <c r="F324" s="54">
        <v>2</v>
      </c>
      <c r="G324" s="54"/>
      <c r="H324" s="54"/>
      <c r="I324" s="54" t="s">
        <v>672</v>
      </c>
      <c r="J324" s="54"/>
    </row>
    <row r="325" ht="15" spans="1:10">
      <c r="A325" s="54"/>
      <c r="B325" s="54"/>
      <c r="C325" s="103">
        <v>1</v>
      </c>
      <c r="D325" s="103"/>
      <c r="E325" s="103" t="s">
        <v>266</v>
      </c>
      <c r="F325" s="103"/>
      <c r="G325" s="103">
        <v>1</v>
      </c>
      <c r="H325" s="103"/>
      <c r="I325" s="54"/>
      <c r="J325" s="54"/>
    </row>
    <row r="326" ht="15" spans="1:10">
      <c r="A326" s="54"/>
      <c r="B326" s="54"/>
      <c r="C326" s="103">
        <v>0</v>
      </c>
      <c r="D326" s="103"/>
      <c r="E326" s="103" t="s">
        <v>267</v>
      </c>
      <c r="F326" s="103"/>
      <c r="G326" s="103">
        <v>1</v>
      </c>
      <c r="H326" s="103"/>
      <c r="I326" s="54"/>
      <c r="J326" s="54"/>
    </row>
    <row r="327" ht="15" spans="1:10">
      <c r="A327" s="103" t="s">
        <v>268</v>
      </c>
      <c r="B327" s="103"/>
      <c r="C327" s="103"/>
      <c r="D327" s="103"/>
      <c r="E327" s="103"/>
      <c r="F327" s="103" t="s">
        <v>268</v>
      </c>
      <c r="G327" s="103"/>
      <c r="H327" s="103"/>
      <c r="I327" s="103"/>
      <c r="J327" s="103"/>
    </row>
    <row r="328" ht="15" spans="1:10">
      <c r="A328" s="103" t="s">
        <v>94</v>
      </c>
      <c r="B328" s="103" t="s">
        <v>93</v>
      </c>
      <c r="C328" s="103" t="s">
        <v>269</v>
      </c>
      <c r="D328" s="103" t="s">
        <v>270</v>
      </c>
      <c r="E328" s="103" t="s">
        <v>82</v>
      </c>
      <c r="F328" s="103" t="s">
        <v>82</v>
      </c>
      <c r="G328" s="103" t="s">
        <v>270</v>
      </c>
      <c r="H328" s="103" t="s">
        <v>269</v>
      </c>
      <c r="I328" s="103" t="s">
        <v>93</v>
      </c>
      <c r="J328" s="103" t="s">
        <v>94</v>
      </c>
    </row>
    <row r="329" ht="16.5" spans="1:10">
      <c r="A329" s="52"/>
      <c r="B329" s="52"/>
      <c r="C329" s="20" t="s">
        <v>347</v>
      </c>
      <c r="D329" s="52" t="s">
        <v>271</v>
      </c>
      <c r="E329" s="52">
        <v>1</v>
      </c>
      <c r="F329" s="52">
        <v>5</v>
      </c>
      <c r="G329" s="52" t="s">
        <v>673</v>
      </c>
      <c r="H329" s="52"/>
      <c r="I329" s="52"/>
      <c r="J329" s="52"/>
    </row>
    <row r="330" ht="16.5" spans="1:10">
      <c r="A330" s="52"/>
      <c r="B330" s="52"/>
      <c r="C330" s="20" t="s">
        <v>453</v>
      </c>
      <c r="D330" s="52" t="s">
        <v>197</v>
      </c>
      <c r="E330" s="52">
        <v>6</v>
      </c>
      <c r="F330" s="52">
        <v>7</v>
      </c>
      <c r="G330" s="52" t="s">
        <v>674</v>
      </c>
      <c r="H330" s="20" t="s">
        <v>675</v>
      </c>
      <c r="I330" s="52"/>
      <c r="J330" s="52"/>
    </row>
    <row r="331" ht="16.5" spans="1:10">
      <c r="A331" s="52"/>
      <c r="B331" s="52"/>
      <c r="C331" s="20" t="s">
        <v>500</v>
      </c>
      <c r="D331" s="52" t="s">
        <v>233</v>
      </c>
      <c r="E331" s="52">
        <v>10</v>
      </c>
      <c r="F331" s="52">
        <v>8</v>
      </c>
      <c r="G331" s="52" t="s">
        <v>676</v>
      </c>
      <c r="H331" s="52"/>
      <c r="I331" s="52"/>
      <c r="J331" s="52"/>
    </row>
    <row r="332" ht="16.5" spans="1:10">
      <c r="A332" s="52"/>
      <c r="B332" s="52"/>
      <c r="C332" s="52"/>
      <c r="D332" s="52" t="s">
        <v>140</v>
      </c>
      <c r="E332" s="52">
        <v>13</v>
      </c>
      <c r="F332" s="52">
        <v>9</v>
      </c>
      <c r="G332" s="52" t="s">
        <v>677</v>
      </c>
      <c r="H332" s="20" t="s">
        <v>678</v>
      </c>
      <c r="I332" s="52"/>
      <c r="J332" s="52"/>
    </row>
    <row r="333" ht="15" spans="1:10">
      <c r="A333" s="52"/>
      <c r="B333" s="52"/>
      <c r="C333" s="52"/>
      <c r="D333" s="52" t="s">
        <v>142</v>
      </c>
      <c r="E333" s="52">
        <v>15</v>
      </c>
      <c r="F333" s="52">
        <v>11</v>
      </c>
      <c r="G333" s="52" t="s">
        <v>679</v>
      </c>
      <c r="H333" s="52"/>
      <c r="I333" s="52"/>
      <c r="J333" s="52"/>
    </row>
    <row r="334" ht="16.5" spans="1:10">
      <c r="A334" s="52"/>
      <c r="B334" s="20" t="s">
        <v>617</v>
      </c>
      <c r="C334" s="52"/>
      <c r="D334" s="52" t="s">
        <v>289</v>
      </c>
      <c r="E334" s="52">
        <v>22</v>
      </c>
      <c r="F334" s="52">
        <v>23</v>
      </c>
      <c r="G334" s="52" t="s">
        <v>680</v>
      </c>
      <c r="H334" s="20" t="s">
        <v>681</v>
      </c>
      <c r="I334" s="52"/>
      <c r="J334" s="52"/>
    </row>
    <row r="335" ht="16.5" spans="1:10">
      <c r="A335" s="52"/>
      <c r="B335" s="52"/>
      <c r="C335" s="20" t="s">
        <v>394</v>
      </c>
      <c r="D335" s="52" t="s">
        <v>155</v>
      </c>
      <c r="E335" s="52">
        <v>26</v>
      </c>
      <c r="F335" s="52">
        <v>26</v>
      </c>
      <c r="G335" s="52" t="s">
        <v>682</v>
      </c>
      <c r="H335" s="52"/>
      <c r="I335" s="52"/>
      <c r="J335" s="52"/>
    </row>
    <row r="336" ht="16.5" spans="1:10">
      <c r="A336" s="52"/>
      <c r="B336" s="52"/>
      <c r="C336" s="52"/>
      <c r="D336" s="52" t="s">
        <v>235</v>
      </c>
      <c r="E336" s="52">
        <v>30</v>
      </c>
      <c r="F336" s="52">
        <v>27</v>
      </c>
      <c r="G336" s="52" t="s">
        <v>683</v>
      </c>
      <c r="H336" s="20" t="s">
        <v>684</v>
      </c>
      <c r="I336" s="52"/>
      <c r="J336" s="52"/>
    </row>
    <row r="337" ht="16.5" spans="1:10">
      <c r="A337" s="52"/>
      <c r="B337" s="52"/>
      <c r="C337" s="52"/>
      <c r="D337" s="52" t="s">
        <v>165</v>
      </c>
      <c r="E337" s="52">
        <v>32</v>
      </c>
      <c r="F337" s="52">
        <v>29</v>
      </c>
      <c r="G337" s="52" t="s">
        <v>685</v>
      </c>
      <c r="H337" s="20" t="s">
        <v>414</v>
      </c>
      <c r="I337" s="52"/>
      <c r="J337" s="52"/>
    </row>
    <row r="338" ht="16.5" spans="1:10">
      <c r="A338" s="52"/>
      <c r="B338" s="20" t="s">
        <v>686</v>
      </c>
      <c r="C338" s="20" t="s">
        <v>456</v>
      </c>
      <c r="D338" s="52" t="s">
        <v>404</v>
      </c>
      <c r="E338" s="52">
        <v>40</v>
      </c>
      <c r="F338" s="52">
        <v>34</v>
      </c>
      <c r="G338" s="52" t="s">
        <v>687</v>
      </c>
      <c r="H338" s="52"/>
      <c r="I338" s="52"/>
      <c r="J338" s="52"/>
    </row>
    <row r="339" ht="15" spans="1:10">
      <c r="A339" s="52"/>
      <c r="B339" s="52"/>
      <c r="C339" s="52"/>
      <c r="D339" s="52" t="s">
        <v>237</v>
      </c>
      <c r="E339" s="52">
        <v>45</v>
      </c>
      <c r="F339" s="52">
        <v>37</v>
      </c>
      <c r="G339" s="52" t="s">
        <v>688</v>
      </c>
      <c r="H339" s="52"/>
      <c r="I339" s="52"/>
      <c r="J339" s="52"/>
    </row>
    <row r="340" ht="15" spans="1:10">
      <c r="A340" s="103" t="s">
        <v>296</v>
      </c>
      <c r="B340" s="103"/>
      <c r="C340" s="103"/>
      <c r="D340" s="103"/>
      <c r="E340" s="103"/>
      <c r="F340" s="103" t="s">
        <v>296</v>
      </c>
      <c r="G340" s="103"/>
      <c r="H340" s="103"/>
      <c r="I340" s="103"/>
      <c r="J340" s="103"/>
    </row>
    <row r="341" ht="15" spans="1:10">
      <c r="A341" s="103" t="s">
        <v>94</v>
      </c>
      <c r="B341" s="103" t="s">
        <v>93</v>
      </c>
      <c r="C341" s="103" t="s">
        <v>297</v>
      </c>
      <c r="D341" s="103" t="s">
        <v>270</v>
      </c>
      <c r="E341" s="103" t="s">
        <v>82</v>
      </c>
      <c r="F341" s="103" t="s">
        <v>82</v>
      </c>
      <c r="G341" s="103" t="s">
        <v>270</v>
      </c>
      <c r="H341" s="103" t="s">
        <v>297</v>
      </c>
      <c r="I341" s="103" t="s">
        <v>93</v>
      </c>
      <c r="J341" s="103" t="s">
        <v>94</v>
      </c>
    </row>
    <row r="342" ht="16.5" spans="1:10">
      <c r="A342" s="52"/>
      <c r="B342" s="52"/>
      <c r="C342" s="52"/>
      <c r="D342" s="52" t="s">
        <v>196</v>
      </c>
      <c r="E342" s="52">
        <v>2</v>
      </c>
      <c r="F342" s="52">
        <v>2</v>
      </c>
      <c r="G342" s="52" t="s">
        <v>689</v>
      </c>
      <c r="H342" s="20" t="s">
        <v>684</v>
      </c>
      <c r="I342" s="52"/>
      <c r="J342" s="52"/>
    </row>
    <row r="343" ht="15" spans="1:10">
      <c r="A343" s="52"/>
      <c r="B343" s="52"/>
      <c r="C343" s="52"/>
      <c r="D343" s="52" t="s">
        <v>123</v>
      </c>
      <c r="E343" s="52">
        <v>4</v>
      </c>
      <c r="F343" s="52">
        <v>4</v>
      </c>
      <c r="G343" s="52" t="s">
        <v>690</v>
      </c>
      <c r="H343" s="52"/>
      <c r="I343" s="52"/>
      <c r="J343" s="52"/>
    </row>
    <row r="344" ht="16.5" spans="1:10">
      <c r="A344" s="52"/>
      <c r="B344" s="52"/>
      <c r="C344" s="20" t="s">
        <v>456</v>
      </c>
      <c r="D344" s="52" t="s">
        <v>124</v>
      </c>
      <c r="E344" s="52">
        <v>5</v>
      </c>
      <c r="F344" s="52">
        <v>6</v>
      </c>
      <c r="G344" s="52" t="s">
        <v>691</v>
      </c>
      <c r="H344" s="52"/>
      <c r="I344" s="52"/>
      <c r="J344" s="52"/>
    </row>
    <row r="345" ht="16.5" spans="1:10">
      <c r="A345" s="52"/>
      <c r="B345" s="52"/>
      <c r="C345" s="20" t="s">
        <v>394</v>
      </c>
      <c r="D345" s="52" t="s">
        <v>198</v>
      </c>
      <c r="E345" s="52">
        <v>7</v>
      </c>
      <c r="F345" s="52">
        <v>17</v>
      </c>
      <c r="G345" s="52" t="s">
        <v>692</v>
      </c>
      <c r="H345" s="52"/>
      <c r="I345" s="52"/>
      <c r="J345" s="52"/>
    </row>
    <row r="346" ht="16.5" spans="1:10">
      <c r="A346" s="52"/>
      <c r="B346" s="52"/>
      <c r="C346" s="52"/>
      <c r="D346" s="52" t="s">
        <v>201</v>
      </c>
      <c r="E346" s="52">
        <v>11</v>
      </c>
      <c r="F346" s="52">
        <v>18</v>
      </c>
      <c r="G346" s="52" t="s">
        <v>693</v>
      </c>
      <c r="H346" s="20" t="s">
        <v>681</v>
      </c>
      <c r="I346" s="20" t="s">
        <v>287</v>
      </c>
      <c r="J346" s="52"/>
    </row>
    <row r="347" ht="16.5" spans="1:10">
      <c r="A347" s="52"/>
      <c r="B347" s="52"/>
      <c r="C347" s="20" t="s">
        <v>347</v>
      </c>
      <c r="D347" s="52" t="s">
        <v>139</v>
      </c>
      <c r="E347" s="52">
        <v>12</v>
      </c>
      <c r="F347" s="52">
        <v>19</v>
      </c>
      <c r="G347" s="52" t="s">
        <v>694</v>
      </c>
      <c r="H347" s="20" t="s">
        <v>414</v>
      </c>
      <c r="I347" s="52"/>
      <c r="J347" s="52"/>
    </row>
    <row r="348" ht="16.5" spans="1:10">
      <c r="A348" s="52"/>
      <c r="B348" s="52"/>
      <c r="C348" s="52"/>
      <c r="D348" s="52" t="s">
        <v>202</v>
      </c>
      <c r="E348" s="52">
        <v>14</v>
      </c>
      <c r="F348" s="52">
        <v>20</v>
      </c>
      <c r="G348" s="52" t="s">
        <v>695</v>
      </c>
      <c r="H348" s="20" t="s">
        <v>678</v>
      </c>
      <c r="I348" s="52"/>
      <c r="J348" s="52"/>
    </row>
    <row r="349" ht="16.5" spans="1:10">
      <c r="A349" s="52"/>
      <c r="B349" s="52"/>
      <c r="C349" s="52"/>
      <c r="D349" s="52" t="s">
        <v>517</v>
      </c>
      <c r="E349" s="52">
        <v>17</v>
      </c>
      <c r="F349" s="52">
        <v>21</v>
      </c>
      <c r="G349" s="52" t="s">
        <v>696</v>
      </c>
      <c r="H349" s="20" t="s">
        <v>675</v>
      </c>
      <c r="I349" s="52"/>
      <c r="J349" s="52"/>
    </row>
    <row r="350" ht="15" spans="1:10">
      <c r="A350" s="52"/>
      <c r="B350" s="52"/>
      <c r="C350" s="52"/>
      <c r="D350" s="52" t="s">
        <v>153</v>
      </c>
      <c r="E350" s="52">
        <v>23</v>
      </c>
      <c r="F350" s="52">
        <v>25</v>
      </c>
      <c r="G350" s="52" t="s">
        <v>697</v>
      </c>
      <c r="H350" s="52"/>
      <c r="I350" s="52"/>
      <c r="J350" s="52"/>
    </row>
    <row r="351" ht="15" spans="1:10">
      <c r="A351" s="52"/>
      <c r="B351" s="52"/>
      <c r="C351" s="52"/>
      <c r="D351" s="52" t="s">
        <v>309</v>
      </c>
      <c r="E351" s="52">
        <v>36</v>
      </c>
      <c r="F351" s="52">
        <v>28</v>
      </c>
      <c r="G351" s="52" t="s">
        <v>698</v>
      </c>
      <c r="H351" s="52"/>
      <c r="I351" s="52"/>
      <c r="J351" s="52"/>
    </row>
    <row r="352" ht="16.5" spans="1:10">
      <c r="A352" s="52"/>
      <c r="B352" s="52"/>
      <c r="C352" s="20" t="s">
        <v>453</v>
      </c>
      <c r="D352" s="52" t="s">
        <v>521</v>
      </c>
      <c r="E352" s="52">
        <v>47</v>
      </c>
      <c r="F352" s="52">
        <v>33</v>
      </c>
      <c r="G352" s="52" t="s">
        <v>699</v>
      </c>
      <c r="H352" s="52"/>
      <c r="I352" s="52"/>
      <c r="J352" s="52"/>
    </row>
    <row r="353" ht="16.5" spans="1:10">
      <c r="A353" s="52"/>
      <c r="B353" s="52"/>
      <c r="C353" s="20" t="s">
        <v>500</v>
      </c>
      <c r="D353" s="52" t="s">
        <v>238</v>
      </c>
      <c r="E353" s="52">
        <v>49</v>
      </c>
      <c r="F353" s="52">
        <v>44</v>
      </c>
      <c r="G353" s="52" t="s">
        <v>700</v>
      </c>
      <c r="H353" s="52"/>
      <c r="I353" s="52"/>
      <c r="J353" s="52"/>
    </row>
    <row r="354" ht="15" spans="1:10">
      <c r="A354" s="52" t="s">
        <v>311</v>
      </c>
      <c r="B354" s="52"/>
      <c r="C354" s="52"/>
      <c r="D354" s="52" t="s">
        <v>236</v>
      </c>
      <c r="E354" s="52"/>
      <c r="F354" s="52" t="s">
        <v>236</v>
      </c>
      <c r="G354" s="52"/>
      <c r="H354" s="52" t="s">
        <v>701</v>
      </c>
      <c r="I354" s="52"/>
      <c r="J354" s="52"/>
    </row>
    <row r="355" ht="15" spans="1:10">
      <c r="A355" s="52" t="s">
        <v>313</v>
      </c>
      <c r="B355" s="52"/>
      <c r="C355" s="52"/>
      <c r="D355" s="52" t="s">
        <v>314</v>
      </c>
      <c r="E355" s="52"/>
      <c r="F355" s="52" t="s">
        <v>314</v>
      </c>
      <c r="G355" s="52"/>
      <c r="H355" s="52" t="s">
        <v>477</v>
      </c>
      <c r="I355" s="52"/>
      <c r="J355" s="52"/>
    </row>
    <row r="356" ht="16.5" spans="1:10">
      <c r="A356" s="103" t="s">
        <v>702</v>
      </c>
      <c r="B356" s="103"/>
      <c r="C356" s="103"/>
      <c r="D356" s="20" t="s">
        <v>632</v>
      </c>
      <c r="E356" s="55" t="s">
        <v>321</v>
      </c>
      <c r="F356" s="55" t="s">
        <v>321</v>
      </c>
      <c r="G356" s="20" t="s">
        <v>703</v>
      </c>
      <c r="H356" s="52" t="s">
        <v>704</v>
      </c>
      <c r="I356" s="52"/>
      <c r="J356" s="52"/>
    </row>
    <row r="357" ht="16.5" spans="1:10">
      <c r="A357" s="103"/>
      <c r="B357" s="103"/>
      <c r="C357" s="103"/>
      <c r="D357" s="52"/>
      <c r="E357" s="57" t="s">
        <v>324</v>
      </c>
      <c r="F357" s="57" t="s">
        <v>324</v>
      </c>
      <c r="G357" s="20" t="s">
        <v>293</v>
      </c>
      <c r="H357" s="52" t="s">
        <v>705</v>
      </c>
      <c r="I357" s="52"/>
      <c r="J357" s="52"/>
    </row>
    <row r="358" ht="15" spans="1:10">
      <c r="A358" s="93" t="s">
        <v>325</v>
      </c>
      <c r="B358" s="93"/>
      <c r="C358" s="93"/>
      <c r="D358" s="93"/>
      <c r="E358" s="93"/>
      <c r="F358" s="93"/>
      <c r="G358" s="93"/>
      <c r="H358" s="93"/>
      <c r="I358" s="93"/>
      <c r="J358" s="93"/>
    </row>
    <row r="359" ht="22.5" spans="1:10">
      <c r="A359" s="51" t="s">
        <v>706</v>
      </c>
      <c r="B359" s="51"/>
      <c r="C359" s="51"/>
      <c r="D359" s="51"/>
      <c r="E359" s="51"/>
      <c r="F359" s="51"/>
      <c r="G359" s="51"/>
      <c r="H359" s="51"/>
      <c r="I359" s="51"/>
      <c r="J359" s="51"/>
    </row>
    <row r="360" ht="15" spans="1:10">
      <c r="A360" s="52" t="s">
        <v>244</v>
      </c>
      <c r="B360" s="52" t="s">
        <v>707</v>
      </c>
      <c r="C360" s="52"/>
      <c r="D360" s="52"/>
      <c r="E360" s="52" t="s">
        <v>246</v>
      </c>
      <c r="F360" s="52"/>
      <c r="G360" s="52" t="s">
        <v>708</v>
      </c>
      <c r="H360" s="52"/>
      <c r="I360" s="52" t="s">
        <v>248</v>
      </c>
      <c r="J360" s="52">
        <v>13313</v>
      </c>
    </row>
    <row r="361" ht="15" spans="1:10">
      <c r="A361" s="52" t="s">
        <v>52</v>
      </c>
      <c r="B361" s="52" t="s">
        <v>709</v>
      </c>
      <c r="C361" s="52"/>
      <c r="D361" s="52" t="s">
        <v>250</v>
      </c>
      <c r="E361" s="52" t="s">
        <v>533</v>
      </c>
      <c r="F361" s="52"/>
      <c r="G361" s="52" t="s">
        <v>252</v>
      </c>
      <c r="H361" s="52" t="s">
        <v>710</v>
      </c>
      <c r="I361" s="52" t="s">
        <v>254</v>
      </c>
      <c r="J361" s="52" t="s">
        <v>711</v>
      </c>
    </row>
    <row r="362" ht="15" spans="1:10">
      <c r="A362" s="52" t="s">
        <v>256</v>
      </c>
      <c r="B362" s="52" t="s">
        <v>712</v>
      </c>
      <c r="C362" s="52"/>
      <c r="D362" s="52" t="s">
        <v>258</v>
      </c>
      <c r="E362" s="52"/>
      <c r="F362" s="52" t="s">
        <v>713</v>
      </c>
      <c r="G362" s="52" t="s">
        <v>260</v>
      </c>
      <c r="H362" s="52" t="s">
        <v>714</v>
      </c>
      <c r="I362" s="52" t="s">
        <v>262</v>
      </c>
      <c r="J362" s="52" t="s">
        <v>715</v>
      </c>
    </row>
    <row r="363" ht="31.5" spans="1:10">
      <c r="A363" s="54" t="s">
        <v>716</v>
      </c>
      <c r="B363" s="54"/>
      <c r="C363" s="54">
        <v>0</v>
      </c>
      <c r="D363" s="54"/>
      <c r="E363" s="54"/>
      <c r="F363" s="54">
        <v>2</v>
      </c>
      <c r="G363" s="54"/>
      <c r="H363" s="54"/>
      <c r="I363" s="54" t="s">
        <v>264</v>
      </c>
      <c r="J363" s="54"/>
    </row>
    <row r="364" ht="15" spans="1:10">
      <c r="A364" s="54"/>
      <c r="B364" s="54"/>
      <c r="C364" s="52">
        <v>0</v>
      </c>
      <c r="D364" s="52"/>
      <c r="E364" s="52" t="s">
        <v>266</v>
      </c>
      <c r="F364" s="52"/>
      <c r="G364" s="52">
        <v>2</v>
      </c>
      <c r="H364" s="52"/>
      <c r="I364" s="54"/>
      <c r="J364" s="54"/>
    </row>
    <row r="365" ht="15" spans="1:10">
      <c r="A365" s="54"/>
      <c r="B365" s="54"/>
      <c r="C365" s="52">
        <v>0</v>
      </c>
      <c r="D365" s="52"/>
      <c r="E365" s="52" t="s">
        <v>267</v>
      </c>
      <c r="F365" s="52"/>
      <c r="G365" s="52">
        <v>0</v>
      </c>
      <c r="H365" s="52"/>
      <c r="I365" s="54"/>
      <c r="J365" s="54"/>
    </row>
    <row r="366" ht="15" spans="1:10">
      <c r="A366" s="52" t="s">
        <v>268</v>
      </c>
      <c r="B366" s="52"/>
      <c r="C366" s="52"/>
      <c r="D366" s="52"/>
      <c r="E366" s="52"/>
      <c r="F366" s="52" t="s">
        <v>268</v>
      </c>
      <c r="G366" s="52"/>
      <c r="H366" s="52"/>
      <c r="I366" s="52"/>
      <c r="J366" s="52"/>
    </row>
    <row r="367" ht="15" spans="1:10">
      <c r="A367" s="52" t="s">
        <v>94</v>
      </c>
      <c r="B367" s="52" t="s">
        <v>93</v>
      </c>
      <c r="C367" s="52" t="s">
        <v>269</v>
      </c>
      <c r="D367" s="52" t="s">
        <v>270</v>
      </c>
      <c r="E367" s="52" t="s">
        <v>82</v>
      </c>
      <c r="F367" s="52" t="s">
        <v>82</v>
      </c>
      <c r="G367" s="52" t="s">
        <v>270</v>
      </c>
      <c r="H367" s="52" t="s">
        <v>269</v>
      </c>
      <c r="I367" s="52" t="s">
        <v>93</v>
      </c>
      <c r="J367" s="52" t="s">
        <v>94</v>
      </c>
    </row>
    <row r="368" ht="15" spans="1:10">
      <c r="A368" s="52"/>
      <c r="B368" s="52"/>
      <c r="C368" s="52"/>
      <c r="D368" s="52" t="s">
        <v>717</v>
      </c>
      <c r="E368" s="52">
        <v>5</v>
      </c>
      <c r="F368" s="52">
        <v>4</v>
      </c>
      <c r="G368" s="52" t="s">
        <v>545</v>
      </c>
      <c r="H368" s="52"/>
      <c r="I368" s="52"/>
      <c r="J368" s="52"/>
    </row>
    <row r="369" ht="16.5" spans="1:10">
      <c r="A369" s="52"/>
      <c r="B369" s="52"/>
      <c r="C369" s="20" t="s">
        <v>498</v>
      </c>
      <c r="D369" s="52" t="s">
        <v>718</v>
      </c>
      <c r="E369" s="52">
        <v>6</v>
      </c>
      <c r="F369" s="52">
        <v>5</v>
      </c>
      <c r="G369" s="52" t="s">
        <v>124</v>
      </c>
      <c r="H369" s="52"/>
      <c r="I369" s="20" t="s">
        <v>500</v>
      </c>
      <c r="J369" s="52"/>
    </row>
    <row r="370" ht="16.5" spans="1:10">
      <c r="A370" s="52"/>
      <c r="B370" s="20" t="s">
        <v>429</v>
      </c>
      <c r="C370" s="52"/>
      <c r="D370" s="52" t="s">
        <v>719</v>
      </c>
      <c r="E370" s="52">
        <v>7</v>
      </c>
      <c r="F370" s="52">
        <v>6</v>
      </c>
      <c r="G370" s="52" t="s">
        <v>197</v>
      </c>
      <c r="H370" s="20" t="s">
        <v>317</v>
      </c>
      <c r="I370" s="52"/>
      <c r="J370" s="52"/>
    </row>
    <row r="371" ht="16.5" spans="1:10">
      <c r="A371" s="52"/>
      <c r="B371" s="52"/>
      <c r="C371" s="20" t="s">
        <v>720</v>
      </c>
      <c r="D371" s="52" t="s">
        <v>721</v>
      </c>
      <c r="E371" s="52">
        <v>8</v>
      </c>
      <c r="F371" s="52">
        <v>10</v>
      </c>
      <c r="G371" s="52" t="s">
        <v>233</v>
      </c>
      <c r="H371" s="52"/>
      <c r="I371" s="52"/>
      <c r="J371" s="52"/>
    </row>
    <row r="372" ht="15" spans="1:10">
      <c r="A372" s="52"/>
      <c r="B372" s="52"/>
      <c r="C372" s="52"/>
      <c r="D372" s="52" t="s">
        <v>722</v>
      </c>
      <c r="E372" s="52">
        <v>9</v>
      </c>
      <c r="F372" s="52">
        <v>12</v>
      </c>
      <c r="G372" s="52" t="s">
        <v>139</v>
      </c>
      <c r="H372" s="52"/>
      <c r="I372" s="52"/>
      <c r="J372" s="52"/>
    </row>
    <row r="373" ht="15" spans="1:10">
      <c r="A373" s="52"/>
      <c r="B373" s="52"/>
      <c r="C373" s="52"/>
      <c r="D373" s="52" t="s">
        <v>723</v>
      </c>
      <c r="E373" s="52">
        <v>11</v>
      </c>
      <c r="F373" s="52">
        <v>13</v>
      </c>
      <c r="G373" s="52" t="s">
        <v>140</v>
      </c>
      <c r="H373" s="52"/>
      <c r="I373" s="52"/>
      <c r="J373" s="52"/>
    </row>
    <row r="374" ht="16.5" spans="1:10">
      <c r="A374" s="52"/>
      <c r="B374" s="52"/>
      <c r="C374" s="20" t="s">
        <v>320</v>
      </c>
      <c r="D374" s="52" t="s">
        <v>724</v>
      </c>
      <c r="E374" s="52">
        <v>12</v>
      </c>
      <c r="F374" s="52">
        <v>15</v>
      </c>
      <c r="G374" s="52" t="s">
        <v>142</v>
      </c>
      <c r="H374" s="20" t="s">
        <v>276</v>
      </c>
      <c r="I374" s="52"/>
      <c r="J374" s="52"/>
    </row>
    <row r="375" ht="15" spans="1:10">
      <c r="A375" s="52"/>
      <c r="B375" s="52"/>
      <c r="C375" s="52"/>
      <c r="D375" s="52" t="s">
        <v>725</v>
      </c>
      <c r="E375" s="52">
        <v>14</v>
      </c>
      <c r="F375" s="52">
        <v>22</v>
      </c>
      <c r="G375" s="52" t="s">
        <v>289</v>
      </c>
      <c r="H375" s="52"/>
      <c r="I375" s="52"/>
      <c r="J375" s="52"/>
    </row>
    <row r="376" ht="16.5" spans="1:10">
      <c r="A376" s="52"/>
      <c r="B376" s="52"/>
      <c r="C376" s="20" t="s">
        <v>662</v>
      </c>
      <c r="D376" s="52" t="s">
        <v>726</v>
      </c>
      <c r="E376" s="52">
        <v>18</v>
      </c>
      <c r="F376" s="52">
        <v>26</v>
      </c>
      <c r="G376" s="52" t="s">
        <v>155</v>
      </c>
      <c r="H376" s="20" t="s">
        <v>347</v>
      </c>
      <c r="I376" s="52"/>
      <c r="J376" s="52"/>
    </row>
    <row r="377" ht="16.5" spans="1:10">
      <c r="A377" s="52"/>
      <c r="B377" s="52"/>
      <c r="C377" s="52"/>
      <c r="D377" s="52" t="s">
        <v>727</v>
      </c>
      <c r="E377" s="52">
        <v>25</v>
      </c>
      <c r="F377" s="52">
        <v>30</v>
      </c>
      <c r="G377" s="52" t="s">
        <v>235</v>
      </c>
      <c r="H377" s="20" t="s">
        <v>728</v>
      </c>
      <c r="I377" s="52"/>
      <c r="J377" s="52"/>
    </row>
    <row r="378" ht="16.5" spans="1:10">
      <c r="A378" s="52"/>
      <c r="B378" s="52"/>
      <c r="C378" s="20" t="s">
        <v>729</v>
      </c>
      <c r="D378" s="52" t="s">
        <v>730</v>
      </c>
      <c r="E378" s="52">
        <v>28</v>
      </c>
      <c r="F378" s="52">
        <v>45</v>
      </c>
      <c r="G378" s="52" t="s">
        <v>237</v>
      </c>
      <c r="H378" s="20" t="s">
        <v>731</v>
      </c>
      <c r="I378" s="52"/>
      <c r="J378" s="52"/>
    </row>
    <row r="379" ht="15" spans="1:10">
      <c r="A379" s="52" t="s">
        <v>296</v>
      </c>
      <c r="B379" s="52"/>
      <c r="C379" s="52"/>
      <c r="D379" s="52"/>
      <c r="E379" s="52"/>
      <c r="F379" s="52" t="s">
        <v>296</v>
      </c>
      <c r="G379" s="52"/>
      <c r="H379" s="52"/>
      <c r="I379" s="52"/>
      <c r="J379" s="52"/>
    </row>
    <row r="380" ht="15" spans="1:10">
      <c r="A380" s="52" t="s">
        <v>94</v>
      </c>
      <c r="B380" s="52" t="s">
        <v>93</v>
      </c>
      <c r="C380" s="52" t="s">
        <v>297</v>
      </c>
      <c r="D380" s="52" t="s">
        <v>270</v>
      </c>
      <c r="E380" s="52" t="s">
        <v>82</v>
      </c>
      <c r="F380" s="52" t="s">
        <v>82</v>
      </c>
      <c r="G380" s="52" t="s">
        <v>270</v>
      </c>
      <c r="H380" s="52" t="s">
        <v>297</v>
      </c>
      <c r="I380" s="52" t="s">
        <v>93</v>
      </c>
      <c r="J380" s="52" t="s">
        <v>94</v>
      </c>
    </row>
    <row r="381" ht="15" spans="1:10">
      <c r="A381" s="52"/>
      <c r="B381" s="52"/>
      <c r="C381" s="52"/>
      <c r="D381" s="52" t="s">
        <v>732</v>
      </c>
      <c r="E381" s="52">
        <v>1</v>
      </c>
      <c r="F381" s="52">
        <v>2</v>
      </c>
      <c r="G381" s="52" t="s">
        <v>196</v>
      </c>
      <c r="H381" s="52"/>
      <c r="I381" s="52"/>
      <c r="J381" s="52"/>
    </row>
    <row r="382" ht="16.5" spans="1:10">
      <c r="A382" s="52"/>
      <c r="B382" s="52"/>
      <c r="C382" s="20" t="s">
        <v>662</v>
      </c>
      <c r="D382" s="52" t="s">
        <v>225</v>
      </c>
      <c r="E382" s="52">
        <v>2</v>
      </c>
      <c r="F382" s="52">
        <v>7</v>
      </c>
      <c r="G382" s="52" t="s">
        <v>198</v>
      </c>
      <c r="H382" s="20" t="s">
        <v>347</v>
      </c>
      <c r="I382" s="52"/>
      <c r="J382" s="52"/>
    </row>
    <row r="383" ht="15" spans="1:10">
      <c r="A383" s="52"/>
      <c r="B383" s="52"/>
      <c r="C383" s="52"/>
      <c r="D383" s="52" t="s">
        <v>733</v>
      </c>
      <c r="E383" s="52">
        <v>3</v>
      </c>
      <c r="F383" s="52">
        <v>11</v>
      </c>
      <c r="G383" s="52" t="s">
        <v>201</v>
      </c>
      <c r="H383" s="52"/>
      <c r="I383" s="52"/>
      <c r="J383" s="52"/>
    </row>
    <row r="384" ht="16.5" spans="1:10">
      <c r="A384" s="52"/>
      <c r="B384" s="52"/>
      <c r="C384" s="20" t="s">
        <v>320</v>
      </c>
      <c r="D384" s="52" t="s">
        <v>734</v>
      </c>
      <c r="E384" s="52">
        <v>10</v>
      </c>
      <c r="F384" s="52">
        <v>14</v>
      </c>
      <c r="G384" s="52" t="s">
        <v>202</v>
      </c>
      <c r="H384" s="20" t="s">
        <v>731</v>
      </c>
      <c r="I384" s="52"/>
      <c r="J384" s="52"/>
    </row>
    <row r="385" ht="15" spans="1:10">
      <c r="A385" s="52"/>
      <c r="B385" s="52"/>
      <c r="C385" s="52"/>
      <c r="D385" s="52" t="s">
        <v>735</v>
      </c>
      <c r="E385" s="52">
        <v>13</v>
      </c>
      <c r="F385" s="52">
        <v>17</v>
      </c>
      <c r="G385" s="52" t="s">
        <v>517</v>
      </c>
      <c r="H385" s="52"/>
      <c r="I385" s="52"/>
      <c r="J385" s="52"/>
    </row>
    <row r="386" ht="16.5" spans="1:10">
      <c r="A386" s="52"/>
      <c r="B386" s="52"/>
      <c r="C386" s="20" t="s">
        <v>729</v>
      </c>
      <c r="D386" s="52" t="s">
        <v>736</v>
      </c>
      <c r="E386" s="52">
        <v>15</v>
      </c>
      <c r="F386" s="52">
        <v>23</v>
      </c>
      <c r="G386" s="52" t="s">
        <v>153</v>
      </c>
      <c r="H386" s="20" t="s">
        <v>276</v>
      </c>
      <c r="I386" s="52"/>
      <c r="J386" s="52"/>
    </row>
    <row r="387" ht="15" spans="1:10">
      <c r="A387" s="52"/>
      <c r="B387" s="52"/>
      <c r="C387" s="52"/>
      <c r="D387" s="52" t="s">
        <v>737</v>
      </c>
      <c r="E387" s="52">
        <v>26</v>
      </c>
      <c r="F387" s="52">
        <v>25</v>
      </c>
      <c r="G387" s="52" t="s">
        <v>206</v>
      </c>
      <c r="H387" s="52"/>
      <c r="I387" s="52"/>
      <c r="J387" s="52"/>
    </row>
    <row r="388" ht="15" spans="1:10">
      <c r="A388" s="52"/>
      <c r="B388" s="52"/>
      <c r="C388" s="52"/>
      <c r="D388" s="52" t="s">
        <v>738</v>
      </c>
      <c r="E388" s="52">
        <v>27</v>
      </c>
      <c r="F388" s="52">
        <v>36</v>
      </c>
      <c r="G388" s="52" t="s">
        <v>309</v>
      </c>
      <c r="H388" s="52"/>
      <c r="I388" s="52"/>
      <c r="J388" s="52"/>
    </row>
    <row r="389" ht="16.5" spans="1:10">
      <c r="A389" s="52"/>
      <c r="B389" s="52"/>
      <c r="C389" s="20" t="s">
        <v>720</v>
      </c>
      <c r="D389" s="52" t="s">
        <v>739</v>
      </c>
      <c r="E389" s="52">
        <v>29</v>
      </c>
      <c r="F389" s="52">
        <v>47</v>
      </c>
      <c r="G389" s="52" t="s">
        <v>521</v>
      </c>
      <c r="H389" s="20" t="s">
        <v>317</v>
      </c>
      <c r="I389" s="52"/>
      <c r="J389" s="52"/>
    </row>
    <row r="390" ht="16.5" spans="1:10">
      <c r="A390" s="52"/>
      <c r="B390" s="52"/>
      <c r="C390" s="20" t="s">
        <v>498</v>
      </c>
      <c r="D390" s="52" t="s">
        <v>740</v>
      </c>
      <c r="E390" s="52">
        <v>30</v>
      </c>
      <c r="F390" s="52">
        <v>49</v>
      </c>
      <c r="G390" s="52" t="s">
        <v>238</v>
      </c>
      <c r="H390" s="20" t="s">
        <v>728</v>
      </c>
      <c r="I390" s="52"/>
      <c r="J390" s="52"/>
    </row>
    <row r="391" ht="15" spans="1:10">
      <c r="A391" s="52"/>
      <c r="B391" s="52"/>
      <c r="C391" s="52"/>
      <c r="D391" s="52" t="s">
        <v>741</v>
      </c>
      <c r="E391" s="52">
        <v>32</v>
      </c>
      <c r="F391" s="52">
        <v>52</v>
      </c>
      <c r="G391" s="52" t="s">
        <v>239</v>
      </c>
      <c r="H391" s="52"/>
      <c r="I391" s="52"/>
      <c r="J391" s="52"/>
    </row>
    <row r="392" ht="15" spans="1:10">
      <c r="A392" s="52"/>
      <c r="B392" s="52"/>
      <c r="C392" s="52"/>
      <c r="D392" s="52" t="s">
        <v>742</v>
      </c>
      <c r="E392" s="52">
        <v>56</v>
      </c>
      <c r="F392" s="52">
        <v>53</v>
      </c>
      <c r="G392" s="52" t="s">
        <v>240</v>
      </c>
      <c r="H392" s="52"/>
      <c r="I392" s="52"/>
      <c r="J392" s="52"/>
    </row>
    <row r="393" ht="15" spans="1:10">
      <c r="A393" s="52" t="s">
        <v>743</v>
      </c>
      <c r="B393" s="52"/>
      <c r="C393" s="52"/>
      <c r="D393" s="52" t="s">
        <v>236</v>
      </c>
      <c r="E393" s="52"/>
      <c r="F393" s="52" t="s">
        <v>236</v>
      </c>
      <c r="G393" s="52"/>
      <c r="H393" s="52" t="s">
        <v>311</v>
      </c>
      <c r="I393" s="52"/>
      <c r="J393" s="52"/>
    </row>
    <row r="394" ht="15" spans="1:10">
      <c r="A394" s="52" t="s">
        <v>525</v>
      </c>
      <c r="B394" s="52"/>
      <c r="C394" s="52"/>
      <c r="D394" s="52" t="s">
        <v>314</v>
      </c>
      <c r="E394" s="52"/>
      <c r="F394" s="52" t="s">
        <v>314</v>
      </c>
      <c r="G394" s="52"/>
      <c r="H394" s="52" t="s">
        <v>313</v>
      </c>
      <c r="I394" s="52"/>
      <c r="J394" s="52"/>
    </row>
    <row r="395" ht="16.5" spans="1:10">
      <c r="A395" s="52"/>
      <c r="B395" s="52"/>
      <c r="C395" s="52"/>
      <c r="D395" s="52"/>
      <c r="E395" s="55" t="s">
        <v>321</v>
      </c>
      <c r="F395" s="55" t="s">
        <v>321</v>
      </c>
      <c r="G395" s="20" t="s">
        <v>744</v>
      </c>
      <c r="H395" s="52" t="s">
        <v>745</v>
      </c>
      <c r="I395" s="52"/>
      <c r="J395" s="52"/>
    </row>
    <row r="396" ht="16.5" spans="1:10">
      <c r="A396" s="52"/>
      <c r="B396" s="52"/>
      <c r="C396" s="52"/>
      <c r="D396" s="52"/>
      <c r="E396" s="57" t="s">
        <v>324</v>
      </c>
      <c r="F396" s="57" t="s">
        <v>324</v>
      </c>
      <c r="G396" s="20" t="s">
        <v>746</v>
      </c>
      <c r="H396" s="52" t="s">
        <v>747</v>
      </c>
      <c r="I396" s="52"/>
      <c r="J396" s="52"/>
    </row>
    <row r="397" ht="15" spans="1:10">
      <c r="A397" s="93" t="s">
        <v>325</v>
      </c>
      <c r="B397" s="93"/>
      <c r="C397" s="93"/>
      <c r="D397" s="93"/>
      <c r="E397" s="93"/>
      <c r="F397" s="93"/>
      <c r="G397" s="93"/>
      <c r="H397" s="93"/>
      <c r="I397" s="93"/>
      <c r="J397" s="93"/>
    </row>
    <row r="398" ht="22.5" spans="1:10">
      <c r="A398" s="101" t="s">
        <v>748</v>
      </c>
      <c r="B398" s="101"/>
      <c r="C398" s="101"/>
      <c r="D398" s="101"/>
      <c r="E398" s="101"/>
      <c r="F398" s="101"/>
      <c r="G398" s="101"/>
      <c r="H398" s="101"/>
      <c r="I398" s="101"/>
      <c r="J398" s="101"/>
    </row>
    <row r="399" ht="15" spans="1:10">
      <c r="A399" s="102" t="s">
        <v>244</v>
      </c>
      <c r="B399" s="102" t="s">
        <v>749</v>
      </c>
      <c r="C399" s="102"/>
      <c r="D399" s="102"/>
      <c r="E399" s="102" t="s">
        <v>246</v>
      </c>
      <c r="F399" s="102"/>
      <c r="G399" s="102" t="s">
        <v>247</v>
      </c>
      <c r="H399" s="102"/>
      <c r="I399" s="102" t="s">
        <v>248</v>
      </c>
      <c r="J399" s="102">
        <v>14151</v>
      </c>
    </row>
    <row r="400" ht="15" spans="1:10">
      <c r="A400" s="103" t="s">
        <v>52</v>
      </c>
      <c r="B400" s="103" t="s">
        <v>255</v>
      </c>
      <c r="C400" s="103"/>
      <c r="D400" s="103" t="s">
        <v>250</v>
      </c>
      <c r="E400" s="103" t="s">
        <v>579</v>
      </c>
      <c r="F400" s="103"/>
      <c r="G400" s="103" t="s">
        <v>252</v>
      </c>
      <c r="H400" s="103" t="s">
        <v>534</v>
      </c>
      <c r="I400" s="103" t="s">
        <v>254</v>
      </c>
      <c r="J400" s="103" t="s">
        <v>750</v>
      </c>
    </row>
    <row r="401" ht="15" spans="1:10">
      <c r="A401" s="103" t="s">
        <v>256</v>
      </c>
      <c r="B401" s="103" t="s">
        <v>751</v>
      </c>
      <c r="C401" s="103"/>
      <c r="D401" s="103" t="s">
        <v>258</v>
      </c>
      <c r="E401" s="103"/>
      <c r="F401" s="103" t="s">
        <v>752</v>
      </c>
      <c r="G401" s="103" t="s">
        <v>260</v>
      </c>
      <c r="H401" s="103" t="s">
        <v>753</v>
      </c>
      <c r="I401" s="52" t="s">
        <v>262</v>
      </c>
      <c r="J401" s="52" t="s">
        <v>754</v>
      </c>
    </row>
    <row r="402" ht="31.5" spans="1:10">
      <c r="A402" s="54" t="s">
        <v>264</v>
      </c>
      <c r="B402" s="54"/>
      <c r="C402" s="54">
        <v>3</v>
      </c>
      <c r="D402" s="54"/>
      <c r="E402" s="54"/>
      <c r="F402" s="54">
        <v>1</v>
      </c>
      <c r="G402" s="54"/>
      <c r="H402" s="54"/>
      <c r="I402" s="54" t="s">
        <v>755</v>
      </c>
      <c r="J402" s="54"/>
    </row>
    <row r="403" ht="15" spans="1:10">
      <c r="A403" s="54"/>
      <c r="B403" s="54"/>
      <c r="C403" s="103">
        <v>1</v>
      </c>
      <c r="D403" s="103"/>
      <c r="E403" s="103" t="s">
        <v>266</v>
      </c>
      <c r="F403" s="103"/>
      <c r="G403" s="103">
        <v>1</v>
      </c>
      <c r="H403" s="103"/>
      <c r="I403" s="54"/>
      <c r="J403" s="54"/>
    </row>
    <row r="404" ht="15" spans="1:10">
      <c r="A404" s="54"/>
      <c r="B404" s="54"/>
      <c r="C404" s="103">
        <v>2</v>
      </c>
      <c r="D404" s="103"/>
      <c r="E404" s="103" t="s">
        <v>267</v>
      </c>
      <c r="F404" s="103"/>
      <c r="G404" s="103">
        <v>0</v>
      </c>
      <c r="H404" s="103"/>
      <c r="I404" s="54"/>
      <c r="J404" s="54"/>
    </row>
    <row r="405" ht="15" spans="1:10">
      <c r="A405" s="103" t="s">
        <v>268</v>
      </c>
      <c r="B405" s="103"/>
      <c r="C405" s="103"/>
      <c r="D405" s="103"/>
      <c r="E405" s="103"/>
      <c r="F405" s="103" t="s">
        <v>268</v>
      </c>
      <c r="G405" s="103"/>
      <c r="H405" s="103"/>
      <c r="I405" s="103"/>
      <c r="J405" s="103"/>
    </row>
    <row r="406" ht="15" spans="1:10">
      <c r="A406" s="103" t="s">
        <v>94</v>
      </c>
      <c r="B406" s="103" t="s">
        <v>93</v>
      </c>
      <c r="C406" s="103" t="s">
        <v>269</v>
      </c>
      <c r="D406" s="103" t="s">
        <v>270</v>
      </c>
      <c r="E406" s="103" t="s">
        <v>82</v>
      </c>
      <c r="F406" s="103" t="s">
        <v>82</v>
      </c>
      <c r="G406" s="103" t="s">
        <v>270</v>
      </c>
      <c r="H406" s="103" t="s">
        <v>269</v>
      </c>
      <c r="I406" s="103" t="s">
        <v>93</v>
      </c>
      <c r="J406" s="103" t="s">
        <v>94</v>
      </c>
    </row>
    <row r="407" ht="16.5" spans="1:10">
      <c r="A407" s="52"/>
      <c r="B407" s="52"/>
      <c r="C407" s="20" t="s">
        <v>756</v>
      </c>
      <c r="D407" s="52" t="s">
        <v>122</v>
      </c>
      <c r="E407" s="52">
        <v>3</v>
      </c>
      <c r="F407" s="52">
        <v>3</v>
      </c>
      <c r="G407" s="52" t="s">
        <v>757</v>
      </c>
      <c r="H407" s="20" t="s">
        <v>317</v>
      </c>
      <c r="I407" s="52"/>
      <c r="J407" s="52"/>
    </row>
    <row r="408" ht="16.5" spans="1:10">
      <c r="A408" s="52"/>
      <c r="B408" s="52"/>
      <c r="C408" s="20" t="s">
        <v>394</v>
      </c>
      <c r="D408" s="52" t="s">
        <v>545</v>
      </c>
      <c r="E408" s="52">
        <v>4</v>
      </c>
      <c r="F408" s="52">
        <v>4</v>
      </c>
      <c r="G408" s="52" t="s">
        <v>758</v>
      </c>
      <c r="H408" s="52"/>
      <c r="I408" s="52"/>
      <c r="J408" s="52"/>
    </row>
    <row r="409" ht="15" spans="1:10">
      <c r="A409" s="52"/>
      <c r="B409" s="52"/>
      <c r="C409" s="52"/>
      <c r="D409" s="52" t="s">
        <v>197</v>
      </c>
      <c r="E409" s="52">
        <v>6</v>
      </c>
      <c r="F409" s="52">
        <v>6</v>
      </c>
      <c r="G409" s="52" t="s">
        <v>759</v>
      </c>
      <c r="H409" s="52"/>
      <c r="I409" s="52"/>
      <c r="J409" s="52"/>
    </row>
    <row r="410" ht="16.5" spans="1:10">
      <c r="A410" s="52"/>
      <c r="B410" s="52"/>
      <c r="C410" s="20" t="s">
        <v>344</v>
      </c>
      <c r="D410" s="52" t="s">
        <v>233</v>
      </c>
      <c r="E410" s="52">
        <v>10</v>
      </c>
      <c r="F410" s="52">
        <v>7</v>
      </c>
      <c r="G410" s="52" t="s">
        <v>760</v>
      </c>
      <c r="H410" s="52"/>
      <c r="I410" s="52"/>
      <c r="J410" s="52"/>
    </row>
    <row r="411" ht="16.5" spans="1:10">
      <c r="A411" s="52"/>
      <c r="B411" s="52"/>
      <c r="C411" s="52"/>
      <c r="D411" s="52" t="s">
        <v>139</v>
      </c>
      <c r="E411" s="52">
        <v>12</v>
      </c>
      <c r="F411" s="52">
        <v>10</v>
      </c>
      <c r="G411" s="52" t="s">
        <v>761</v>
      </c>
      <c r="H411" s="20" t="s">
        <v>283</v>
      </c>
      <c r="I411" s="20" t="s">
        <v>762</v>
      </c>
      <c r="J411" s="52"/>
    </row>
    <row r="412" ht="15" spans="1:10">
      <c r="A412" s="52"/>
      <c r="B412" s="52"/>
      <c r="C412" s="52"/>
      <c r="D412" s="52" t="s">
        <v>140</v>
      </c>
      <c r="E412" s="52">
        <v>13</v>
      </c>
      <c r="F412" s="52">
        <v>11</v>
      </c>
      <c r="G412" s="52" t="s">
        <v>763</v>
      </c>
      <c r="H412" s="52"/>
      <c r="I412" s="52"/>
      <c r="J412" s="52"/>
    </row>
    <row r="413" ht="16.5" spans="1:10">
      <c r="A413" s="52"/>
      <c r="B413" s="20" t="s">
        <v>632</v>
      </c>
      <c r="C413" s="52"/>
      <c r="D413" s="52" t="s">
        <v>142</v>
      </c>
      <c r="E413" s="52">
        <v>15</v>
      </c>
      <c r="F413" s="52">
        <v>25</v>
      </c>
      <c r="G413" s="52" t="s">
        <v>764</v>
      </c>
      <c r="H413" s="20" t="s">
        <v>542</v>
      </c>
      <c r="I413" s="52"/>
      <c r="J413" s="52"/>
    </row>
    <row r="414" ht="15" spans="1:10">
      <c r="A414" s="52"/>
      <c r="B414" s="52"/>
      <c r="C414" s="52"/>
      <c r="D414" s="52" t="s">
        <v>289</v>
      </c>
      <c r="E414" s="52">
        <v>22</v>
      </c>
      <c r="F414" s="52">
        <v>26</v>
      </c>
      <c r="G414" s="52" t="s">
        <v>765</v>
      </c>
      <c r="H414" s="52"/>
      <c r="I414" s="52"/>
      <c r="J414" s="52"/>
    </row>
    <row r="415" ht="16.5" spans="1:10">
      <c r="A415" s="52"/>
      <c r="B415" s="52"/>
      <c r="C415" s="20" t="s">
        <v>449</v>
      </c>
      <c r="D415" s="52" t="s">
        <v>155</v>
      </c>
      <c r="E415" s="52">
        <v>26</v>
      </c>
      <c r="F415" s="52">
        <v>28</v>
      </c>
      <c r="G415" s="52" t="s">
        <v>766</v>
      </c>
      <c r="H415" s="52"/>
      <c r="I415" s="52"/>
      <c r="J415" s="52"/>
    </row>
    <row r="416" ht="16.5" spans="1:10">
      <c r="A416" s="52"/>
      <c r="B416" s="52"/>
      <c r="C416" s="52"/>
      <c r="D416" s="52" t="s">
        <v>235</v>
      </c>
      <c r="E416" s="52">
        <v>30</v>
      </c>
      <c r="F416" s="52">
        <v>31</v>
      </c>
      <c r="G416" s="52" t="s">
        <v>767</v>
      </c>
      <c r="H416" s="20" t="s">
        <v>347</v>
      </c>
      <c r="I416" s="52"/>
      <c r="J416" s="52"/>
    </row>
    <row r="417" ht="16.5" spans="1:10">
      <c r="A417" s="52"/>
      <c r="B417" s="52"/>
      <c r="C417" s="20" t="s">
        <v>291</v>
      </c>
      <c r="D417" s="52" t="s">
        <v>237</v>
      </c>
      <c r="E417" s="52">
        <v>45</v>
      </c>
      <c r="F417" s="52">
        <v>37</v>
      </c>
      <c r="G417" s="52" t="s">
        <v>768</v>
      </c>
      <c r="H417" s="20" t="s">
        <v>769</v>
      </c>
      <c r="I417" s="52"/>
      <c r="J417" s="52"/>
    </row>
    <row r="418" ht="15" spans="1:10">
      <c r="A418" s="103" t="s">
        <v>296</v>
      </c>
      <c r="B418" s="103"/>
      <c r="C418" s="103"/>
      <c r="D418" s="103"/>
      <c r="E418" s="103"/>
      <c r="F418" s="103" t="s">
        <v>296</v>
      </c>
      <c r="G418" s="103"/>
      <c r="H418" s="103"/>
      <c r="I418" s="103"/>
      <c r="J418" s="103"/>
    </row>
    <row r="419" ht="15" spans="1:10">
      <c r="A419" s="103" t="s">
        <v>94</v>
      </c>
      <c r="B419" s="103" t="s">
        <v>93</v>
      </c>
      <c r="C419" s="103" t="s">
        <v>297</v>
      </c>
      <c r="D419" s="103" t="s">
        <v>270</v>
      </c>
      <c r="E419" s="103" t="s">
        <v>82</v>
      </c>
      <c r="F419" s="103" t="s">
        <v>82</v>
      </c>
      <c r="G419" s="103" t="s">
        <v>270</v>
      </c>
      <c r="H419" s="103" t="s">
        <v>297</v>
      </c>
      <c r="I419" s="103" t="s">
        <v>93</v>
      </c>
      <c r="J419" s="103" t="s">
        <v>94</v>
      </c>
    </row>
    <row r="420" ht="15" spans="1:10">
      <c r="A420" s="52"/>
      <c r="B420" s="52"/>
      <c r="C420" s="52"/>
      <c r="D420" s="52" t="s">
        <v>196</v>
      </c>
      <c r="E420" s="52">
        <v>2</v>
      </c>
      <c r="F420" s="52">
        <v>1</v>
      </c>
      <c r="G420" s="52" t="s">
        <v>770</v>
      </c>
      <c r="H420" s="52"/>
      <c r="I420" s="52"/>
      <c r="J420" s="52"/>
    </row>
    <row r="421" ht="16.5" spans="1:10">
      <c r="A421" s="52"/>
      <c r="B421" s="20" t="s">
        <v>503</v>
      </c>
      <c r="C421" s="20" t="s">
        <v>756</v>
      </c>
      <c r="D421" s="52" t="s">
        <v>124</v>
      </c>
      <c r="E421" s="52">
        <v>5</v>
      </c>
      <c r="F421" s="52">
        <v>5</v>
      </c>
      <c r="G421" s="52" t="s">
        <v>771</v>
      </c>
      <c r="H421" s="52"/>
      <c r="I421" s="52"/>
      <c r="J421" s="52"/>
    </row>
    <row r="422" ht="16.5" spans="1:10">
      <c r="A422" s="52"/>
      <c r="B422" s="52"/>
      <c r="C422" s="20" t="s">
        <v>449</v>
      </c>
      <c r="D422" s="52" t="s">
        <v>198</v>
      </c>
      <c r="E422" s="52">
        <v>7</v>
      </c>
      <c r="F422" s="52">
        <v>8</v>
      </c>
      <c r="G422" s="52" t="s">
        <v>772</v>
      </c>
      <c r="H422" s="20" t="s">
        <v>317</v>
      </c>
      <c r="I422" s="52"/>
      <c r="J422" s="52"/>
    </row>
    <row r="423" ht="16.5" spans="1:10">
      <c r="A423" s="52"/>
      <c r="B423" s="52"/>
      <c r="C423" s="20" t="s">
        <v>291</v>
      </c>
      <c r="D423" s="52" t="s">
        <v>232</v>
      </c>
      <c r="E423" s="52">
        <v>9</v>
      </c>
      <c r="F423" s="52">
        <v>12</v>
      </c>
      <c r="G423" s="52" t="s">
        <v>773</v>
      </c>
      <c r="H423" s="20" t="s">
        <v>283</v>
      </c>
      <c r="I423" s="52"/>
      <c r="J423" s="52"/>
    </row>
    <row r="424" ht="16.5" spans="1:10">
      <c r="A424" s="52"/>
      <c r="B424" s="52"/>
      <c r="C424" s="52"/>
      <c r="D424" s="52" t="s">
        <v>201</v>
      </c>
      <c r="E424" s="52">
        <v>11</v>
      </c>
      <c r="F424" s="52">
        <v>19</v>
      </c>
      <c r="G424" s="52" t="s">
        <v>774</v>
      </c>
      <c r="H424" s="20" t="s">
        <v>347</v>
      </c>
      <c r="I424" s="52"/>
      <c r="J424" s="52"/>
    </row>
    <row r="425" ht="15" spans="1:10">
      <c r="A425" s="52"/>
      <c r="B425" s="52"/>
      <c r="C425" s="52"/>
      <c r="D425" s="52" t="s">
        <v>202</v>
      </c>
      <c r="E425" s="52">
        <v>14</v>
      </c>
      <c r="F425" s="52">
        <v>22</v>
      </c>
      <c r="G425" s="52" t="s">
        <v>775</v>
      </c>
      <c r="H425" s="52"/>
      <c r="I425" s="52"/>
      <c r="J425" s="52"/>
    </row>
    <row r="426" ht="16.5" spans="1:10">
      <c r="A426" s="52"/>
      <c r="B426" s="52"/>
      <c r="C426" s="52"/>
      <c r="D426" s="52" t="s">
        <v>517</v>
      </c>
      <c r="E426" s="52">
        <v>17</v>
      </c>
      <c r="F426" s="52">
        <v>23</v>
      </c>
      <c r="G426" s="52" t="s">
        <v>776</v>
      </c>
      <c r="H426" s="20" t="s">
        <v>542</v>
      </c>
      <c r="I426" s="20" t="s">
        <v>451</v>
      </c>
      <c r="J426" s="52"/>
    </row>
    <row r="427" ht="15" spans="1:10">
      <c r="A427" s="52"/>
      <c r="B427" s="52"/>
      <c r="C427" s="52"/>
      <c r="D427" s="52" t="s">
        <v>153</v>
      </c>
      <c r="E427" s="52">
        <v>23</v>
      </c>
      <c r="F427" s="52">
        <v>24</v>
      </c>
      <c r="G427" s="52" t="s">
        <v>777</v>
      </c>
      <c r="H427" s="52"/>
      <c r="I427" s="52"/>
      <c r="J427" s="52"/>
    </row>
    <row r="428" ht="15" spans="1:10">
      <c r="A428" s="52"/>
      <c r="B428" s="52"/>
      <c r="C428" s="52"/>
      <c r="D428" s="52" t="s">
        <v>206</v>
      </c>
      <c r="E428" s="52">
        <v>25</v>
      </c>
      <c r="F428" s="52">
        <v>27</v>
      </c>
      <c r="G428" s="52" t="s">
        <v>778</v>
      </c>
      <c r="H428" s="52"/>
      <c r="I428" s="52"/>
      <c r="J428" s="52"/>
    </row>
    <row r="429" ht="16.5" spans="1:10">
      <c r="A429" s="52"/>
      <c r="B429" s="52"/>
      <c r="C429" s="20" t="s">
        <v>394</v>
      </c>
      <c r="D429" s="52" t="s">
        <v>165</v>
      </c>
      <c r="E429" s="52">
        <v>32</v>
      </c>
      <c r="F429" s="52">
        <v>30</v>
      </c>
      <c r="G429" s="52" t="s">
        <v>779</v>
      </c>
      <c r="H429" s="52"/>
      <c r="I429" s="52"/>
      <c r="J429" s="52"/>
    </row>
    <row r="430" ht="16.5" spans="1:10">
      <c r="A430" s="52"/>
      <c r="B430" s="52"/>
      <c r="C430" s="52"/>
      <c r="D430" s="52" t="s">
        <v>309</v>
      </c>
      <c r="E430" s="52">
        <v>36</v>
      </c>
      <c r="F430" s="52">
        <v>34</v>
      </c>
      <c r="G430" s="52" t="s">
        <v>780</v>
      </c>
      <c r="H430" s="20" t="s">
        <v>769</v>
      </c>
      <c r="I430" s="52"/>
      <c r="J430" s="52"/>
    </row>
    <row r="431" ht="16.5" spans="1:10">
      <c r="A431" s="52"/>
      <c r="B431" s="52"/>
      <c r="C431" s="20" t="s">
        <v>344</v>
      </c>
      <c r="D431" s="52" t="s">
        <v>521</v>
      </c>
      <c r="E431" s="52">
        <v>47</v>
      </c>
      <c r="F431" s="52">
        <v>38</v>
      </c>
      <c r="G431" s="52" t="s">
        <v>781</v>
      </c>
      <c r="H431" s="52"/>
      <c r="I431" s="52"/>
      <c r="J431" s="52"/>
    </row>
    <row r="432" ht="15" spans="1:10">
      <c r="A432" s="52" t="s">
        <v>311</v>
      </c>
      <c r="B432" s="52"/>
      <c r="C432" s="52"/>
      <c r="D432" s="52" t="s">
        <v>236</v>
      </c>
      <c r="E432" s="52"/>
      <c r="F432" s="52" t="s">
        <v>236</v>
      </c>
      <c r="G432" s="52"/>
      <c r="H432" s="52" t="s">
        <v>782</v>
      </c>
      <c r="I432" s="52"/>
      <c r="J432" s="52"/>
    </row>
    <row r="433" ht="15" spans="1:10">
      <c r="A433" s="52" t="s">
        <v>313</v>
      </c>
      <c r="B433" s="52"/>
      <c r="C433" s="52"/>
      <c r="D433" s="52" t="s">
        <v>314</v>
      </c>
      <c r="E433" s="52"/>
      <c r="F433" s="52" t="s">
        <v>314</v>
      </c>
      <c r="G433" s="52"/>
      <c r="H433" s="52" t="s">
        <v>477</v>
      </c>
      <c r="I433" s="52"/>
      <c r="J433" s="52"/>
    </row>
    <row r="434" ht="16.5" spans="1:10">
      <c r="A434" s="103" t="s">
        <v>783</v>
      </c>
      <c r="B434" s="103"/>
      <c r="C434" s="103"/>
      <c r="D434" s="20" t="s">
        <v>454</v>
      </c>
      <c r="E434" s="55"/>
      <c r="F434" s="55"/>
      <c r="G434" s="20" t="s">
        <v>784</v>
      </c>
      <c r="H434" s="52" t="s">
        <v>785</v>
      </c>
      <c r="I434" s="52"/>
      <c r="J434" s="52"/>
    </row>
    <row r="435" ht="16.5" spans="1:10">
      <c r="A435" s="103" t="s">
        <v>786</v>
      </c>
      <c r="B435" s="103"/>
      <c r="C435" s="103"/>
      <c r="D435" s="20" t="s">
        <v>374</v>
      </c>
      <c r="E435" s="56" t="s">
        <v>321</v>
      </c>
      <c r="F435" s="56" t="s">
        <v>321</v>
      </c>
      <c r="G435" s="20"/>
      <c r="H435" s="20"/>
      <c r="I435" s="20"/>
      <c r="J435" s="20"/>
    </row>
    <row r="436" ht="16.5" spans="1:10">
      <c r="A436" s="103" t="s">
        <v>232</v>
      </c>
      <c r="B436" s="103"/>
      <c r="C436" s="103"/>
      <c r="D436" s="20" t="s">
        <v>587</v>
      </c>
      <c r="E436" s="57" t="s">
        <v>324</v>
      </c>
      <c r="F436" s="57" t="s">
        <v>324</v>
      </c>
      <c r="G436" s="52"/>
      <c r="H436" s="20"/>
      <c r="I436" s="20"/>
      <c r="J436" s="20"/>
    </row>
    <row r="437" ht="15" spans="1:10">
      <c r="A437" s="93" t="s">
        <v>325</v>
      </c>
      <c r="B437" s="93"/>
      <c r="C437" s="93"/>
      <c r="D437" s="93"/>
      <c r="E437" s="93"/>
      <c r="F437" s="93"/>
      <c r="G437" s="93"/>
      <c r="H437" s="93"/>
      <c r="I437" s="93"/>
      <c r="J437" s="93"/>
    </row>
    <row r="438" ht="22.5" spans="1:10">
      <c r="A438" s="51" t="s">
        <v>787</v>
      </c>
      <c r="B438" s="51"/>
      <c r="C438" s="51"/>
      <c r="D438" s="51"/>
      <c r="E438" s="51"/>
      <c r="F438" s="51"/>
      <c r="G438" s="51"/>
      <c r="H438" s="51"/>
      <c r="I438" s="51"/>
      <c r="J438" s="51"/>
    </row>
    <row r="439" ht="15" spans="1:10">
      <c r="A439" s="52" t="s">
        <v>244</v>
      </c>
      <c r="B439" s="52" t="s">
        <v>788</v>
      </c>
      <c r="C439" s="52"/>
      <c r="D439" s="52"/>
      <c r="E439" s="52" t="s">
        <v>246</v>
      </c>
      <c r="F439" s="52"/>
      <c r="G439" s="52" t="s">
        <v>247</v>
      </c>
      <c r="H439" s="52"/>
      <c r="I439" s="52" t="s">
        <v>248</v>
      </c>
      <c r="J439" s="52">
        <v>22477</v>
      </c>
    </row>
    <row r="440" ht="15" spans="1:10">
      <c r="A440" s="52" t="s">
        <v>52</v>
      </c>
      <c r="B440" s="52" t="s">
        <v>489</v>
      </c>
      <c r="C440" s="52"/>
      <c r="D440" s="52" t="s">
        <v>250</v>
      </c>
      <c r="E440" s="52" t="s">
        <v>487</v>
      </c>
      <c r="F440" s="52"/>
      <c r="G440" s="52" t="s">
        <v>252</v>
      </c>
      <c r="H440" s="52" t="s">
        <v>624</v>
      </c>
      <c r="I440" s="52" t="s">
        <v>254</v>
      </c>
      <c r="J440" s="52" t="s">
        <v>438</v>
      </c>
    </row>
    <row r="441" ht="15" spans="1:10">
      <c r="A441" s="52" t="s">
        <v>256</v>
      </c>
      <c r="B441" s="52" t="s">
        <v>378</v>
      </c>
      <c r="C441" s="52"/>
      <c r="D441" s="52" t="s">
        <v>258</v>
      </c>
      <c r="E441" s="52"/>
      <c r="F441" s="52" t="s">
        <v>537</v>
      </c>
      <c r="G441" s="52" t="s">
        <v>260</v>
      </c>
      <c r="H441" s="52" t="s">
        <v>789</v>
      </c>
      <c r="I441" s="52" t="s">
        <v>262</v>
      </c>
      <c r="J441" s="52" t="s">
        <v>790</v>
      </c>
    </row>
    <row r="442" ht="31.5" spans="1:10">
      <c r="A442" s="54" t="s">
        <v>264</v>
      </c>
      <c r="B442" s="54"/>
      <c r="C442" s="54">
        <v>1</v>
      </c>
      <c r="D442" s="54"/>
      <c r="E442" s="54"/>
      <c r="F442" s="54">
        <v>1</v>
      </c>
      <c r="G442" s="54"/>
      <c r="H442" s="54"/>
      <c r="I442" s="54" t="s">
        <v>791</v>
      </c>
      <c r="J442" s="54"/>
    </row>
    <row r="443" ht="15" spans="1:10">
      <c r="A443" s="54"/>
      <c r="B443" s="54"/>
      <c r="C443" s="52">
        <v>0</v>
      </c>
      <c r="D443" s="52"/>
      <c r="E443" s="52" t="s">
        <v>266</v>
      </c>
      <c r="F443" s="52"/>
      <c r="G443" s="52">
        <v>0</v>
      </c>
      <c r="H443" s="52"/>
      <c r="I443" s="54"/>
      <c r="J443" s="54"/>
    </row>
    <row r="444" ht="15" spans="1:10">
      <c r="A444" s="54"/>
      <c r="B444" s="54"/>
      <c r="C444" s="52">
        <v>1</v>
      </c>
      <c r="D444" s="52"/>
      <c r="E444" s="52" t="s">
        <v>267</v>
      </c>
      <c r="F444" s="52"/>
      <c r="G444" s="52">
        <v>1</v>
      </c>
      <c r="H444" s="52"/>
      <c r="I444" s="54"/>
      <c r="J444" s="54"/>
    </row>
    <row r="445" ht="15" spans="1:10">
      <c r="A445" s="52" t="s">
        <v>268</v>
      </c>
      <c r="B445" s="52"/>
      <c r="C445" s="52"/>
      <c r="D445" s="52"/>
      <c r="E445" s="52"/>
      <c r="F445" s="52" t="s">
        <v>268</v>
      </c>
      <c r="G445" s="52"/>
      <c r="H445" s="52"/>
      <c r="I445" s="52"/>
      <c r="J445" s="52"/>
    </row>
    <row r="446" ht="15" spans="1:10">
      <c r="A446" s="52" t="s">
        <v>94</v>
      </c>
      <c r="B446" s="52" t="s">
        <v>93</v>
      </c>
      <c r="C446" s="52" t="s">
        <v>269</v>
      </c>
      <c r="D446" s="52" t="s">
        <v>270</v>
      </c>
      <c r="E446" s="52" t="s">
        <v>82</v>
      </c>
      <c r="F446" s="52" t="s">
        <v>82</v>
      </c>
      <c r="G446" s="52" t="s">
        <v>270</v>
      </c>
      <c r="H446" s="52" t="s">
        <v>269</v>
      </c>
      <c r="I446" s="52" t="s">
        <v>93</v>
      </c>
      <c r="J446" s="52" t="s">
        <v>94</v>
      </c>
    </row>
    <row r="447" ht="15" spans="1:10">
      <c r="A447" s="52"/>
      <c r="B447" s="52"/>
      <c r="C447" s="52"/>
      <c r="D447" s="52" t="s">
        <v>792</v>
      </c>
      <c r="E447" s="52">
        <v>3</v>
      </c>
      <c r="F447" s="52">
        <v>4</v>
      </c>
      <c r="G447" s="52" t="s">
        <v>793</v>
      </c>
      <c r="H447" s="52"/>
      <c r="I447" s="52"/>
      <c r="J447" s="52"/>
    </row>
    <row r="448" ht="16.5" spans="1:10">
      <c r="A448" s="52"/>
      <c r="B448" s="52"/>
      <c r="C448" s="20" t="s">
        <v>347</v>
      </c>
      <c r="D448" s="52" t="s">
        <v>197</v>
      </c>
      <c r="E448" s="52">
        <v>6</v>
      </c>
      <c r="F448" s="52">
        <v>9</v>
      </c>
      <c r="G448" s="52" t="s">
        <v>794</v>
      </c>
      <c r="H448" s="52"/>
      <c r="I448" s="52"/>
      <c r="J448" s="52"/>
    </row>
    <row r="449" ht="16.5" spans="1:10">
      <c r="A449" s="52"/>
      <c r="B449" s="52"/>
      <c r="C449" s="20" t="s">
        <v>291</v>
      </c>
      <c r="D449" s="52" t="s">
        <v>233</v>
      </c>
      <c r="E449" s="52">
        <v>10</v>
      </c>
      <c r="F449" s="52">
        <v>10</v>
      </c>
      <c r="G449" s="52" t="s">
        <v>795</v>
      </c>
      <c r="H449" s="52"/>
      <c r="I449" s="52"/>
      <c r="J449" s="52"/>
    </row>
    <row r="450" ht="15" spans="1:10">
      <c r="A450" s="52"/>
      <c r="B450" s="52"/>
      <c r="C450" s="52"/>
      <c r="D450" s="52" t="s">
        <v>139</v>
      </c>
      <c r="E450" s="52">
        <v>12</v>
      </c>
      <c r="F450" s="52">
        <v>11</v>
      </c>
      <c r="G450" s="52" t="s">
        <v>796</v>
      </c>
      <c r="H450" s="52"/>
      <c r="I450" s="52"/>
      <c r="J450" s="52"/>
    </row>
    <row r="451" ht="16.5" spans="1:10">
      <c r="A451" s="52"/>
      <c r="B451" s="52"/>
      <c r="C451" s="52"/>
      <c r="D451" s="52" t="s">
        <v>140</v>
      </c>
      <c r="E451" s="52">
        <v>13</v>
      </c>
      <c r="F451" s="52">
        <v>14</v>
      </c>
      <c r="G451" s="52" t="s">
        <v>797</v>
      </c>
      <c r="H451" s="52"/>
      <c r="I451" s="20" t="s">
        <v>584</v>
      </c>
      <c r="J451" s="52"/>
    </row>
    <row r="452" ht="15" spans="1:10">
      <c r="A452" s="52"/>
      <c r="B452" s="52"/>
      <c r="C452" s="52"/>
      <c r="D452" s="52" t="s">
        <v>142</v>
      </c>
      <c r="E452" s="52">
        <v>15</v>
      </c>
      <c r="F452" s="52">
        <v>19</v>
      </c>
      <c r="G452" s="52" t="s">
        <v>798</v>
      </c>
      <c r="H452" s="52"/>
      <c r="I452" s="52"/>
      <c r="J452" s="52"/>
    </row>
    <row r="453" ht="16.5" spans="1:10">
      <c r="A453" s="52"/>
      <c r="B453" s="20" t="s">
        <v>799</v>
      </c>
      <c r="C453" s="52"/>
      <c r="D453" s="52" t="s">
        <v>289</v>
      </c>
      <c r="E453" s="52">
        <v>22</v>
      </c>
      <c r="F453" s="52">
        <v>21</v>
      </c>
      <c r="G453" s="52" t="s">
        <v>800</v>
      </c>
      <c r="H453" s="52"/>
      <c r="I453" s="52"/>
      <c r="J453" s="52"/>
    </row>
    <row r="454" ht="16.5" spans="1:10">
      <c r="A454" s="52"/>
      <c r="B454" s="52"/>
      <c r="C454" s="20" t="s">
        <v>542</v>
      </c>
      <c r="D454" s="52" t="s">
        <v>155</v>
      </c>
      <c r="E454" s="52">
        <v>26</v>
      </c>
      <c r="F454" s="52">
        <v>22</v>
      </c>
      <c r="G454" s="52" t="s">
        <v>801</v>
      </c>
      <c r="H454" s="20" t="s">
        <v>287</v>
      </c>
      <c r="I454" s="52"/>
      <c r="J454" s="52"/>
    </row>
    <row r="455" ht="16.5" spans="1:10">
      <c r="A455" s="52"/>
      <c r="B455" s="52"/>
      <c r="C455" s="20" t="s">
        <v>552</v>
      </c>
      <c r="D455" s="52" t="s">
        <v>235</v>
      </c>
      <c r="E455" s="52">
        <v>30</v>
      </c>
      <c r="F455" s="52">
        <v>25</v>
      </c>
      <c r="G455" s="52" t="s">
        <v>802</v>
      </c>
      <c r="H455" s="20" t="s">
        <v>293</v>
      </c>
      <c r="I455" s="52"/>
      <c r="J455" s="52"/>
    </row>
    <row r="456" ht="16.5" spans="1:10">
      <c r="A456" s="52"/>
      <c r="B456" s="52"/>
      <c r="C456" s="20" t="s">
        <v>351</v>
      </c>
      <c r="D456" s="52" t="s">
        <v>165</v>
      </c>
      <c r="E456" s="52">
        <v>32</v>
      </c>
      <c r="F456" s="52">
        <v>27</v>
      </c>
      <c r="G456" s="52" t="s">
        <v>803</v>
      </c>
      <c r="H456" s="52"/>
      <c r="I456" s="52"/>
      <c r="J456" s="52"/>
    </row>
    <row r="457" ht="16.5" spans="1:10">
      <c r="A457" s="52"/>
      <c r="B457" s="52"/>
      <c r="C457" s="52"/>
      <c r="D457" s="52" t="s">
        <v>237</v>
      </c>
      <c r="E457" s="52">
        <v>45</v>
      </c>
      <c r="F457" s="52">
        <v>35</v>
      </c>
      <c r="G457" s="52" t="s">
        <v>804</v>
      </c>
      <c r="H457" s="20" t="s">
        <v>552</v>
      </c>
      <c r="I457" s="20" t="s">
        <v>363</v>
      </c>
      <c r="J457" s="52"/>
    </row>
    <row r="458" ht="15" spans="1:10">
      <c r="A458" s="52" t="s">
        <v>296</v>
      </c>
      <c r="B458" s="52"/>
      <c r="C458" s="52"/>
      <c r="D458" s="52"/>
      <c r="E458" s="52"/>
      <c r="F458" s="52" t="s">
        <v>296</v>
      </c>
      <c r="G458" s="52"/>
      <c r="H458" s="52"/>
      <c r="I458" s="52"/>
      <c r="J458" s="52"/>
    </row>
    <row r="459" ht="15" spans="1:10">
      <c r="A459" s="52" t="s">
        <v>94</v>
      </c>
      <c r="B459" s="52" t="s">
        <v>93</v>
      </c>
      <c r="C459" s="52" t="s">
        <v>297</v>
      </c>
      <c r="D459" s="52" t="s">
        <v>270</v>
      </c>
      <c r="E459" s="52" t="s">
        <v>82</v>
      </c>
      <c r="F459" s="52" t="s">
        <v>82</v>
      </c>
      <c r="G459" s="52" t="s">
        <v>270</v>
      </c>
      <c r="H459" s="52" t="s">
        <v>297</v>
      </c>
      <c r="I459" s="52" t="s">
        <v>93</v>
      </c>
      <c r="J459" s="52" t="s">
        <v>94</v>
      </c>
    </row>
    <row r="460" ht="15" spans="1:10">
      <c r="A460" s="52"/>
      <c r="B460" s="52"/>
      <c r="C460" s="52"/>
      <c r="D460" s="52" t="s">
        <v>116</v>
      </c>
      <c r="E460" s="52">
        <v>1</v>
      </c>
      <c r="F460" s="52">
        <v>1</v>
      </c>
      <c r="G460" s="52" t="s">
        <v>805</v>
      </c>
      <c r="H460" s="52"/>
      <c r="I460" s="52"/>
      <c r="J460" s="52"/>
    </row>
    <row r="461" ht="15" spans="1:10">
      <c r="A461" s="52"/>
      <c r="B461" s="52"/>
      <c r="C461" s="52"/>
      <c r="D461" s="52" t="s">
        <v>196</v>
      </c>
      <c r="E461" s="52">
        <v>2</v>
      </c>
      <c r="F461" s="52">
        <v>3</v>
      </c>
      <c r="G461" s="52" t="s">
        <v>806</v>
      </c>
      <c r="H461" s="52"/>
      <c r="I461" s="52"/>
      <c r="J461" s="52"/>
    </row>
    <row r="462" ht="16.5" spans="1:10">
      <c r="A462" s="52"/>
      <c r="B462" s="52"/>
      <c r="C462" s="20" t="s">
        <v>351</v>
      </c>
      <c r="D462" s="52" t="s">
        <v>123</v>
      </c>
      <c r="E462" s="52">
        <v>4</v>
      </c>
      <c r="F462" s="52">
        <v>5</v>
      </c>
      <c r="G462" s="52" t="s">
        <v>807</v>
      </c>
      <c r="H462" s="20" t="s">
        <v>287</v>
      </c>
      <c r="I462" s="52"/>
      <c r="J462" s="52"/>
    </row>
    <row r="463" ht="16.5" spans="1:10">
      <c r="A463" s="52"/>
      <c r="B463" s="52"/>
      <c r="C463" s="52"/>
      <c r="D463" s="52" t="s">
        <v>124</v>
      </c>
      <c r="E463" s="52">
        <v>5</v>
      </c>
      <c r="F463" s="52">
        <v>8</v>
      </c>
      <c r="G463" s="52" t="s">
        <v>808</v>
      </c>
      <c r="H463" s="20" t="s">
        <v>552</v>
      </c>
      <c r="I463" s="20" t="s">
        <v>642</v>
      </c>
      <c r="J463" s="52"/>
    </row>
    <row r="464" ht="16.5" spans="1:10">
      <c r="A464" s="52"/>
      <c r="B464" s="52"/>
      <c r="C464" s="20" t="s">
        <v>552</v>
      </c>
      <c r="D464" s="52" t="s">
        <v>198</v>
      </c>
      <c r="E464" s="52">
        <v>7</v>
      </c>
      <c r="F464" s="52">
        <v>13</v>
      </c>
      <c r="G464" s="52" t="s">
        <v>809</v>
      </c>
      <c r="H464" s="52"/>
      <c r="I464" s="52"/>
      <c r="J464" s="52"/>
    </row>
    <row r="465" ht="16.5" spans="1:10">
      <c r="A465" s="52"/>
      <c r="B465" s="52"/>
      <c r="C465" s="20" t="s">
        <v>291</v>
      </c>
      <c r="D465" s="52" t="s">
        <v>232</v>
      </c>
      <c r="E465" s="52">
        <v>9</v>
      </c>
      <c r="F465" s="52">
        <v>18</v>
      </c>
      <c r="G465" s="52" t="s">
        <v>810</v>
      </c>
      <c r="H465" s="52"/>
      <c r="I465" s="52"/>
      <c r="J465" s="52"/>
    </row>
    <row r="466" ht="16.5" spans="1:10">
      <c r="A466" s="52"/>
      <c r="B466" s="52"/>
      <c r="C466" s="52"/>
      <c r="D466" s="52" t="s">
        <v>201</v>
      </c>
      <c r="E466" s="52">
        <v>11</v>
      </c>
      <c r="F466" s="52">
        <v>23</v>
      </c>
      <c r="G466" s="52" t="s">
        <v>811</v>
      </c>
      <c r="H466" s="20" t="s">
        <v>293</v>
      </c>
      <c r="I466" s="52"/>
      <c r="J466" s="52"/>
    </row>
    <row r="467" ht="15" spans="1:10">
      <c r="A467" s="52"/>
      <c r="B467" s="52"/>
      <c r="C467" s="52"/>
      <c r="D467" s="52" t="s">
        <v>202</v>
      </c>
      <c r="E467" s="52">
        <v>14</v>
      </c>
      <c r="F467" s="52">
        <v>28</v>
      </c>
      <c r="G467" s="52" t="s">
        <v>812</v>
      </c>
      <c r="H467" s="52"/>
      <c r="I467" s="52"/>
      <c r="J467" s="52"/>
    </row>
    <row r="468" ht="15" spans="1:10">
      <c r="A468" s="52"/>
      <c r="B468" s="52"/>
      <c r="C468" s="52"/>
      <c r="D468" s="52" t="s">
        <v>517</v>
      </c>
      <c r="E468" s="52">
        <v>17</v>
      </c>
      <c r="F468" s="52">
        <v>29</v>
      </c>
      <c r="G468" s="52" t="s">
        <v>813</v>
      </c>
      <c r="H468" s="52"/>
      <c r="I468" s="52"/>
      <c r="J468" s="52"/>
    </row>
    <row r="469" ht="15" spans="1:10">
      <c r="A469" s="52"/>
      <c r="B469" s="52"/>
      <c r="C469" s="52"/>
      <c r="D469" s="52" t="s">
        <v>309</v>
      </c>
      <c r="E469" s="52">
        <v>36</v>
      </c>
      <c r="F469" s="52">
        <v>30</v>
      </c>
      <c r="G469" s="52" t="s">
        <v>814</v>
      </c>
      <c r="H469" s="52"/>
      <c r="I469" s="52"/>
      <c r="J469" s="52"/>
    </row>
    <row r="470" ht="16.5" spans="1:10">
      <c r="A470" s="52"/>
      <c r="B470" s="52"/>
      <c r="C470" s="20" t="s">
        <v>347</v>
      </c>
      <c r="D470" s="52" t="s">
        <v>521</v>
      </c>
      <c r="E470" s="52">
        <v>47</v>
      </c>
      <c r="F470" s="52">
        <v>31</v>
      </c>
      <c r="G470" s="52" t="s">
        <v>815</v>
      </c>
      <c r="H470" s="52"/>
      <c r="I470" s="52"/>
      <c r="J470" s="52"/>
    </row>
    <row r="471" ht="16.5" spans="1:10">
      <c r="A471" s="52"/>
      <c r="B471" s="52"/>
      <c r="C471" s="20" t="s">
        <v>542</v>
      </c>
      <c r="D471" s="52" t="s">
        <v>238</v>
      </c>
      <c r="E471" s="52">
        <v>49</v>
      </c>
      <c r="F471" s="52">
        <v>36</v>
      </c>
      <c r="G471" s="52" t="s">
        <v>816</v>
      </c>
      <c r="H471" s="52"/>
      <c r="I471" s="52"/>
      <c r="J471" s="52"/>
    </row>
    <row r="472" ht="15" spans="1:10">
      <c r="A472" s="52" t="s">
        <v>311</v>
      </c>
      <c r="B472" s="52"/>
      <c r="C472" s="52"/>
      <c r="D472" s="52" t="s">
        <v>236</v>
      </c>
      <c r="E472" s="52"/>
      <c r="F472" s="52" t="s">
        <v>236</v>
      </c>
      <c r="G472" s="52"/>
      <c r="H472" s="52" t="s">
        <v>817</v>
      </c>
      <c r="I472" s="52"/>
      <c r="J472" s="52"/>
    </row>
    <row r="473" ht="15" spans="1:10">
      <c r="A473" s="52" t="s">
        <v>313</v>
      </c>
      <c r="B473" s="52"/>
      <c r="C473" s="52"/>
      <c r="D473" s="52" t="s">
        <v>314</v>
      </c>
      <c r="E473" s="52"/>
      <c r="F473" s="52" t="s">
        <v>314</v>
      </c>
      <c r="G473" s="52"/>
      <c r="H473" s="52" t="s">
        <v>818</v>
      </c>
      <c r="I473" s="52"/>
      <c r="J473" s="52"/>
    </row>
    <row r="474" ht="16.5" spans="1:10">
      <c r="A474" s="52" t="s">
        <v>819</v>
      </c>
      <c r="B474" s="52"/>
      <c r="C474" s="52"/>
      <c r="D474" s="20" t="s">
        <v>500</v>
      </c>
      <c r="E474" s="55" t="s">
        <v>321</v>
      </c>
      <c r="F474" s="55" t="s">
        <v>321</v>
      </c>
      <c r="G474" s="20" t="s">
        <v>820</v>
      </c>
      <c r="H474" s="52" t="s">
        <v>795</v>
      </c>
      <c r="I474" s="52"/>
      <c r="J474" s="52"/>
    </row>
    <row r="475" ht="16.5" spans="1:10">
      <c r="A475" s="52"/>
      <c r="B475" s="52"/>
      <c r="C475" s="52"/>
      <c r="D475" s="52"/>
      <c r="E475" s="57" t="s">
        <v>324</v>
      </c>
      <c r="F475" s="57" t="s">
        <v>324</v>
      </c>
      <c r="G475" s="52"/>
      <c r="H475" s="20"/>
      <c r="I475" s="20"/>
      <c r="J475" s="20"/>
    </row>
    <row r="476" ht="15" spans="1:10">
      <c r="A476" s="86" t="s">
        <v>821</v>
      </c>
      <c r="B476" s="86"/>
      <c r="C476" s="86"/>
      <c r="D476" s="86"/>
      <c r="E476" s="86"/>
      <c r="F476" s="86"/>
      <c r="G476" s="86"/>
      <c r="H476" s="86"/>
      <c r="I476" s="86"/>
      <c r="J476" s="86"/>
    </row>
    <row r="477" ht="15" spans="1:10">
      <c r="A477" s="87" t="s">
        <v>325</v>
      </c>
      <c r="B477" s="87"/>
      <c r="C477" s="87"/>
      <c r="D477" s="87"/>
      <c r="E477" s="87"/>
      <c r="F477" s="87"/>
      <c r="G477" s="87"/>
      <c r="H477" s="87"/>
      <c r="I477" s="87"/>
      <c r="J477" s="87"/>
    </row>
    <row r="478" ht="22.5" spans="1:10">
      <c r="A478" s="51" t="s">
        <v>822</v>
      </c>
      <c r="B478" s="51"/>
      <c r="C478" s="51"/>
      <c r="D478" s="51"/>
      <c r="E478" s="51"/>
      <c r="F478" s="51"/>
      <c r="G478" s="51"/>
      <c r="H478" s="51"/>
      <c r="I478" s="51"/>
      <c r="J478" s="51"/>
    </row>
    <row r="479" ht="15" spans="1:10">
      <c r="A479" s="52" t="s">
        <v>244</v>
      </c>
      <c r="B479" s="52" t="s">
        <v>823</v>
      </c>
      <c r="C479" s="52"/>
      <c r="D479" s="52"/>
      <c r="E479" s="52" t="s">
        <v>246</v>
      </c>
      <c r="F479" s="52"/>
      <c r="G479" s="52" t="s">
        <v>824</v>
      </c>
      <c r="H479" s="52"/>
      <c r="I479" s="52" t="s">
        <v>248</v>
      </c>
      <c r="J479" s="52">
        <v>33955</v>
      </c>
    </row>
    <row r="480" ht="15" spans="1:10">
      <c r="A480" s="52" t="s">
        <v>52</v>
      </c>
      <c r="B480" s="52" t="s">
        <v>825</v>
      </c>
      <c r="C480" s="52"/>
      <c r="D480" s="52" t="s">
        <v>250</v>
      </c>
      <c r="E480" s="52" t="s">
        <v>533</v>
      </c>
      <c r="F480" s="52"/>
      <c r="G480" s="52" t="s">
        <v>252</v>
      </c>
      <c r="H480" s="52" t="s">
        <v>667</v>
      </c>
      <c r="I480" s="52" t="s">
        <v>254</v>
      </c>
      <c r="J480" s="52" t="s">
        <v>826</v>
      </c>
    </row>
    <row r="481" ht="15" spans="1:10">
      <c r="A481" s="52" t="s">
        <v>256</v>
      </c>
      <c r="B481" s="52" t="s">
        <v>436</v>
      </c>
      <c r="C481" s="52"/>
      <c r="D481" s="52" t="s">
        <v>258</v>
      </c>
      <c r="E481" s="52"/>
      <c r="F481" s="52" t="s">
        <v>713</v>
      </c>
      <c r="G481" s="52" t="s">
        <v>260</v>
      </c>
      <c r="H481" s="52" t="s">
        <v>827</v>
      </c>
      <c r="I481" s="52" t="s">
        <v>262</v>
      </c>
      <c r="J481" s="52" t="s">
        <v>385</v>
      </c>
    </row>
    <row r="482" ht="31.5" spans="1:10">
      <c r="A482" s="70" t="s">
        <v>828</v>
      </c>
      <c r="B482" s="70"/>
      <c r="C482" s="54">
        <v>2</v>
      </c>
      <c r="D482" s="54"/>
      <c r="E482" s="54"/>
      <c r="F482" s="54">
        <v>2</v>
      </c>
      <c r="G482" s="54"/>
      <c r="H482" s="54"/>
      <c r="I482" s="54" t="s">
        <v>264</v>
      </c>
      <c r="J482" s="54"/>
    </row>
    <row r="483" ht="15" spans="1:10">
      <c r="A483" s="70"/>
      <c r="B483" s="70"/>
      <c r="C483" s="52">
        <v>0</v>
      </c>
      <c r="D483" s="52"/>
      <c r="E483" s="52" t="s">
        <v>266</v>
      </c>
      <c r="F483" s="52"/>
      <c r="G483" s="52">
        <v>1</v>
      </c>
      <c r="H483" s="52"/>
      <c r="I483" s="54"/>
      <c r="J483" s="54"/>
    </row>
    <row r="484" ht="15" spans="1:10">
      <c r="A484" s="70"/>
      <c r="B484" s="70"/>
      <c r="C484" s="52">
        <v>2</v>
      </c>
      <c r="D484" s="52"/>
      <c r="E484" s="52" t="s">
        <v>267</v>
      </c>
      <c r="F484" s="52"/>
      <c r="G484" s="52">
        <v>1</v>
      </c>
      <c r="H484" s="52"/>
      <c r="I484" s="54"/>
      <c r="J484" s="54"/>
    </row>
    <row r="485" ht="15" spans="1:10">
      <c r="A485" s="52" t="s">
        <v>268</v>
      </c>
      <c r="B485" s="52"/>
      <c r="C485" s="52"/>
      <c r="D485" s="52"/>
      <c r="E485" s="52"/>
      <c r="F485" s="52" t="s">
        <v>268</v>
      </c>
      <c r="G485" s="52"/>
      <c r="H485" s="52"/>
      <c r="I485" s="52"/>
      <c r="J485" s="52"/>
    </row>
    <row r="486" ht="15" spans="1:10">
      <c r="A486" s="52" t="s">
        <v>94</v>
      </c>
      <c r="B486" s="52" t="s">
        <v>93</v>
      </c>
      <c r="C486" s="52" t="s">
        <v>269</v>
      </c>
      <c r="D486" s="52" t="s">
        <v>270</v>
      </c>
      <c r="E486" s="52" t="s">
        <v>82</v>
      </c>
      <c r="F486" s="52" t="s">
        <v>82</v>
      </c>
      <c r="G486" s="52" t="s">
        <v>270</v>
      </c>
      <c r="H486" s="52" t="s">
        <v>269</v>
      </c>
      <c r="I486" s="52" t="s">
        <v>93</v>
      </c>
      <c r="J486" s="52" t="s">
        <v>94</v>
      </c>
    </row>
    <row r="487" ht="16.5" spans="1:10">
      <c r="A487" s="52"/>
      <c r="B487" s="52"/>
      <c r="C487" s="20" t="s">
        <v>347</v>
      </c>
      <c r="D487" s="52" t="s">
        <v>829</v>
      </c>
      <c r="E487" s="52">
        <v>2</v>
      </c>
      <c r="F487" s="52">
        <v>1</v>
      </c>
      <c r="G487" s="52" t="s">
        <v>271</v>
      </c>
      <c r="H487" s="52"/>
      <c r="I487" s="52"/>
      <c r="J487" s="52"/>
    </row>
    <row r="488" ht="15" spans="1:10">
      <c r="A488" s="52"/>
      <c r="B488" s="52"/>
      <c r="C488" s="52"/>
      <c r="D488" s="52" t="s">
        <v>830</v>
      </c>
      <c r="E488" s="52">
        <v>5</v>
      </c>
      <c r="F488" s="52">
        <v>3</v>
      </c>
      <c r="G488" s="52" t="s">
        <v>122</v>
      </c>
      <c r="H488" s="52"/>
      <c r="I488" s="52"/>
      <c r="J488" s="52"/>
    </row>
    <row r="489" ht="16.5" spans="1:10">
      <c r="A489" s="52"/>
      <c r="B489" s="52"/>
      <c r="C489" s="20" t="s">
        <v>291</v>
      </c>
      <c r="D489" s="52" t="s">
        <v>831</v>
      </c>
      <c r="E489" s="52">
        <v>8</v>
      </c>
      <c r="F489" s="52">
        <v>5</v>
      </c>
      <c r="G489" s="52" t="s">
        <v>124</v>
      </c>
      <c r="H489" s="20" t="s">
        <v>317</v>
      </c>
      <c r="I489" s="52"/>
      <c r="J489" s="52"/>
    </row>
    <row r="490" ht="16.5" spans="1:10">
      <c r="A490" s="52"/>
      <c r="B490" s="20" t="s">
        <v>323</v>
      </c>
      <c r="C490" s="52"/>
      <c r="D490" s="52" t="s">
        <v>832</v>
      </c>
      <c r="E490" s="52">
        <v>10</v>
      </c>
      <c r="F490" s="52">
        <v>6</v>
      </c>
      <c r="G490" s="52" t="s">
        <v>197</v>
      </c>
      <c r="H490" s="20" t="s">
        <v>394</v>
      </c>
      <c r="I490" s="52"/>
      <c r="J490" s="52"/>
    </row>
    <row r="491" ht="15" spans="1:10">
      <c r="A491" s="52"/>
      <c r="B491" s="52"/>
      <c r="C491" s="52"/>
      <c r="D491" s="52" t="s">
        <v>833</v>
      </c>
      <c r="E491" s="52">
        <v>11</v>
      </c>
      <c r="F491" s="52">
        <v>9</v>
      </c>
      <c r="G491" s="52" t="s">
        <v>232</v>
      </c>
      <c r="H491" s="52"/>
      <c r="I491" s="52"/>
      <c r="J491" s="52"/>
    </row>
    <row r="492" ht="16.5" spans="1:10">
      <c r="A492" s="52"/>
      <c r="B492" s="20" t="s">
        <v>352</v>
      </c>
      <c r="C492" s="20" t="s">
        <v>596</v>
      </c>
      <c r="D492" s="52" t="s">
        <v>834</v>
      </c>
      <c r="E492" s="52">
        <v>16</v>
      </c>
      <c r="F492" s="52">
        <v>10</v>
      </c>
      <c r="G492" s="52" t="s">
        <v>233</v>
      </c>
      <c r="H492" s="52"/>
      <c r="I492" s="52"/>
      <c r="J492" s="52"/>
    </row>
    <row r="493" ht="16.5" spans="1:10">
      <c r="A493" s="52"/>
      <c r="B493" s="52"/>
      <c r="C493" s="20" t="s">
        <v>835</v>
      </c>
      <c r="D493" s="52" t="s">
        <v>836</v>
      </c>
      <c r="E493" s="52">
        <v>24</v>
      </c>
      <c r="F493" s="52">
        <v>15</v>
      </c>
      <c r="G493" s="52" t="s">
        <v>142</v>
      </c>
      <c r="H493" s="20" t="s">
        <v>449</v>
      </c>
      <c r="I493" s="52"/>
      <c r="J493" s="52"/>
    </row>
    <row r="494" ht="16.5" spans="1:10">
      <c r="A494" s="52"/>
      <c r="B494" s="52"/>
      <c r="C494" s="52"/>
      <c r="D494" s="52" t="s">
        <v>837</v>
      </c>
      <c r="E494" s="52">
        <v>26</v>
      </c>
      <c r="F494" s="52">
        <v>27</v>
      </c>
      <c r="G494" s="52" t="s">
        <v>156</v>
      </c>
      <c r="H494" s="20" t="s">
        <v>731</v>
      </c>
      <c r="I494" s="52"/>
      <c r="J494" s="52"/>
    </row>
    <row r="495" ht="16.5" spans="1:10">
      <c r="A495" s="52"/>
      <c r="B495" s="52"/>
      <c r="C495" s="52"/>
      <c r="D495" s="52" t="s">
        <v>838</v>
      </c>
      <c r="E495" s="52">
        <v>33</v>
      </c>
      <c r="F495" s="52">
        <v>30</v>
      </c>
      <c r="G495" s="52" t="s">
        <v>235</v>
      </c>
      <c r="H495" s="52"/>
      <c r="I495" s="20" t="s">
        <v>293</v>
      </c>
      <c r="J495" s="52"/>
    </row>
    <row r="496" ht="16.5" spans="1:10">
      <c r="A496" s="52"/>
      <c r="B496" s="52"/>
      <c r="C496" s="52"/>
      <c r="D496" s="52" t="s">
        <v>839</v>
      </c>
      <c r="E496" s="52">
        <v>36</v>
      </c>
      <c r="F496" s="52">
        <v>32</v>
      </c>
      <c r="G496" s="52" t="s">
        <v>165</v>
      </c>
      <c r="H496" s="52"/>
      <c r="I496" s="20" t="s">
        <v>414</v>
      </c>
      <c r="J496" s="52"/>
    </row>
    <row r="497" ht="16.5" spans="1:10">
      <c r="A497" s="52"/>
      <c r="B497" s="52"/>
      <c r="C497" s="20" t="s">
        <v>840</v>
      </c>
      <c r="D497" s="52" t="s">
        <v>841</v>
      </c>
      <c r="E497" s="52">
        <v>39</v>
      </c>
      <c r="F497" s="52">
        <v>45</v>
      </c>
      <c r="G497" s="52" t="s">
        <v>237</v>
      </c>
      <c r="H497" s="20" t="s">
        <v>589</v>
      </c>
      <c r="I497" s="52"/>
      <c r="J497" s="52"/>
    </row>
    <row r="498" ht="15" spans="1:10">
      <c r="A498" s="52" t="s">
        <v>296</v>
      </c>
      <c r="B498" s="52"/>
      <c r="C498" s="52"/>
      <c r="D498" s="52"/>
      <c r="E498" s="52"/>
      <c r="F498" s="52" t="s">
        <v>296</v>
      </c>
      <c r="G498" s="52"/>
      <c r="H498" s="52"/>
      <c r="I498" s="52"/>
      <c r="J498" s="52"/>
    </row>
    <row r="499" ht="15" spans="1:10">
      <c r="A499" s="52" t="s">
        <v>94</v>
      </c>
      <c r="B499" s="52" t="s">
        <v>93</v>
      </c>
      <c r="C499" s="52" t="s">
        <v>297</v>
      </c>
      <c r="D499" s="52" t="s">
        <v>270</v>
      </c>
      <c r="E499" s="52" t="s">
        <v>82</v>
      </c>
      <c r="F499" s="52" t="s">
        <v>82</v>
      </c>
      <c r="G499" s="52" t="s">
        <v>270</v>
      </c>
      <c r="H499" s="52" t="s">
        <v>297</v>
      </c>
      <c r="I499" s="52" t="s">
        <v>93</v>
      </c>
      <c r="J499" s="52" t="s">
        <v>94</v>
      </c>
    </row>
    <row r="500" ht="15" spans="1:10">
      <c r="A500" s="52"/>
      <c r="B500" s="52"/>
      <c r="C500" s="52"/>
      <c r="D500" s="52" t="s">
        <v>842</v>
      </c>
      <c r="E500" s="52">
        <v>1</v>
      </c>
      <c r="F500" s="52">
        <v>2</v>
      </c>
      <c r="G500" s="52" t="s">
        <v>196</v>
      </c>
      <c r="H500" s="52"/>
      <c r="I500" s="52"/>
      <c r="J500" s="52"/>
    </row>
    <row r="501" ht="16.5" spans="1:10">
      <c r="A501" s="52"/>
      <c r="B501" s="52"/>
      <c r="C501" s="20" t="s">
        <v>835</v>
      </c>
      <c r="D501" s="52" t="s">
        <v>843</v>
      </c>
      <c r="E501" s="52">
        <v>3</v>
      </c>
      <c r="F501" s="52">
        <v>4</v>
      </c>
      <c r="G501" s="52" t="s">
        <v>123</v>
      </c>
      <c r="H501" s="20" t="s">
        <v>449</v>
      </c>
      <c r="I501" s="52"/>
      <c r="J501" s="52"/>
    </row>
    <row r="502" ht="15" spans="1:10">
      <c r="A502" s="52"/>
      <c r="B502" s="52"/>
      <c r="C502" s="52"/>
      <c r="D502" s="52" t="s">
        <v>844</v>
      </c>
      <c r="E502" s="52">
        <v>6</v>
      </c>
      <c r="F502" s="52">
        <v>11</v>
      </c>
      <c r="G502" s="52" t="s">
        <v>201</v>
      </c>
      <c r="H502" s="52"/>
      <c r="I502" s="52"/>
      <c r="J502" s="52"/>
    </row>
    <row r="503" ht="16.5" spans="1:10">
      <c r="A503" s="52"/>
      <c r="B503" s="52"/>
      <c r="C503" s="20" t="s">
        <v>840</v>
      </c>
      <c r="D503" s="52" t="s">
        <v>845</v>
      </c>
      <c r="E503" s="52">
        <v>7</v>
      </c>
      <c r="F503" s="52">
        <v>12</v>
      </c>
      <c r="G503" s="52" t="s">
        <v>139</v>
      </c>
      <c r="H503" s="52"/>
      <c r="I503" s="52"/>
      <c r="J503" s="52"/>
    </row>
    <row r="504" ht="16.5" spans="1:10">
      <c r="A504" s="52"/>
      <c r="B504" s="52"/>
      <c r="C504" s="52"/>
      <c r="D504" s="52" t="s">
        <v>846</v>
      </c>
      <c r="E504" s="52">
        <v>13</v>
      </c>
      <c r="F504" s="52">
        <v>13</v>
      </c>
      <c r="G504" s="52" t="s">
        <v>140</v>
      </c>
      <c r="H504" s="20" t="s">
        <v>731</v>
      </c>
      <c r="I504" s="52"/>
      <c r="J504" s="52"/>
    </row>
    <row r="505" ht="15" spans="1:10">
      <c r="A505" s="52"/>
      <c r="B505" s="52"/>
      <c r="C505" s="52"/>
      <c r="D505" s="52" t="s">
        <v>847</v>
      </c>
      <c r="E505" s="52">
        <v>14</v>
      </c>
      <c r="F505" s="52">
        <v>14</v>
      </c>
      <c r="G505" s="52" t="s">
        <v>202</v>
      </c>
      <c r="H505" s="52"/>
      <c r="I505" s="52"/>
      <c r="J505" s="52"/>
    </row>
    <row r="506" ht="15" spans="1:10">
      <c r="A506" s="52"/>
      <c r="B506" s="52"/>
      <c r="C506" s="52"/>
      <c r="D506" s="52" t="s">
        <v>848</v>
      </c>
      <c r="E506" s="52">
        <v>18</v>
      </c>
      <c r="F506" s="52">
        <v>17</v>
      </c>
      <c r="G506" s="52" t="s">
        <v>517</v>
      </c>
      <c r="H506" s="52"/>
      <c r="I506" s="52"/>
      <c r="J506" s="52"/>
    </row>
    <row r="507" ht="15" spans="1:10">
      <c r="A507" s="52"/>
      <c r="B507" s="52"/>
      <c r="C507" s="52"/>
      <c r="D507" s="52" t="s">
        <v>849</v>
      </c>
      <c r="E507" s="52">
        <v>19</v>
      </c>
      <c r="F507" s="52">
        <v>36</v>
      </c>
      <c r="G507" s="52" t="s">
        <v>309</v>
      </c>
      <c r="H507" s="52"/>
      <c r="I507" s="52"/>
      <c r="J507" s="52"/>
    </row>
    <row r="508" ht="16.5" spans="1:10">
      <c r="A508" s="52"/>
      <c r="B508" s="52"/>
      <c r="C508" s="20" t="s">
        <v>347</v>
      </c>
      <c r="D508" s="52" t="s">
        <v>850</v>
      </c>
      <c r="E508" s="52">
        <v>28</v>
      </c>
      <c r="F508" s="52">
        <v>40</v>
      </c>
      <c r="G508" s="52" t="s">
        <v>404</v>
      </c>
      <c r="H508" s="52"/>
      <c r="I508" s="52"/>
      <c r="J508" s="52"/>
    </row>
    <row r="509" ht="16.5" spans="1:10">
      <c r="A509" s="52"/>
      <c r="B509" s="52"/>
      <c r="C509" s="20" t="s">
        <v>291</v>
      </c>
      <c r="D509" s="52" t="s">
        <v>851</v>
      </c>
      <c r="E509" s="52">
        <v>29</v>
      </c>
      <c r="F509" s="52">
        <v>47</v>
      </c>
      <c r="G509" s="52" t="s">
        <v>521</v>
      </c>
      <c r="H509" s="20" t="s">
        <v>589</v>
      </c>
      <c r="I509" s="52"/>
      <c r="J509" s="52"/>
    </row>
    <row r="510" ht="16.5" spans="1:10">
      <c r="A510" s="52"/>
      <c r="B510" s="52"/>
      <c r="C510" s="20" t="s">
        <v>596</v>
      </c>
      <c r="D510" s="52" t="s">
        <v>852</v>
      </c>
      <c r="E510" s="52">
        <v>31</v>
      </c>
      <c r="F510" s="52">
        <v>49</v>
      </c>
      <c r="G510" s="52" t="s">
        <v>238</v>
      </c>
      <c r="H510" s="20" t="s">
        <v>317</v>
      </c>
      <c r="I510" s="52"/>
      <c r="J510" s="52"/>
    </row>
    <row r="511" ht="16.5" spans="1:10">
      <c r="A511" s="52"/>
      <c r="B511" s="52"/>
      <c r="C511" s="52"/>
      <c r="D511" s="52" t="s">
        <v>853</v>
      </c>
      <c r="E511" s="52">
        <v>32</v>
      </c>
      <c r="F511" s="52">
        <v>52</v>
      </c>
      <c r="G511" s="52" t="s">
        <v>239</v>
      </c>
      <c r="H511" s="20" t="s">
        <v>394</v>
      </c>
      <c r="I511" s="52"/>
      <c r="J511" s="52"/>
    </row>
    <row r="512" ht="15" spans="1:10">
      <c r="A512" s="52" t="s">
        <v>854</v>
      </c>
      <c r="B512" s="52"/>
      <c r="C512" s="52"/>
      <c r="D512" s="52" t="s">
        <v>236</v>
      </c>
      <c r="E512" s="52"/>
      <c r="F512" s="52" t="s">
        <v>236</v>
      </c>
      <c r="G512" s="52"/>
      <c r="H512" s="52" t="s">
        <v>311</v>
      </c>
      <c r="I512" s="52"/>
      <c r="J512" s="52"/>
    </row>
    <row r="513" ht="15" spans="1:10">
      <c r="A513" s="52" t="s">
        <v>855</v>
      </c>
      <c r="B513" s="52"/>
      <c r="C513" s="52"/>
      <c r="D513" s="52" t="s">
        <v>314</v>
      </c>
      <c r="E513" s="52"/>
      <c r="F513" s="52" t="s">
        <v>314</v>
      </c>
      <c r="G513" s="52"/>
      <c r="H513" s="52" t="s">
        <v>313</v>
      </c>
      <c r="I513" s="52"/>
      <c r="J513" s="52"/>
    </row>
    <row r="514" ht="16.5" spans="1:10">
      <c r="A514" s="52" t="s">
        <v>856</v>
      </c>
      <c r="B514" s="52"/>
      <c r="C514" s="52"/>
      <c r="D514" s="20" t="s">
        <v>317</v>
      </c>
      <c r="E514" s="55" t="s">
        <v>321</v>
      </c>
      <c r="F514" s="55" t="s">
        <v>321</v>
      </c>
      <c r="G514" s="20" t="s">
        <v>746</v>
      </c>
      <c r="H514" s="52" t="s">
        <v>235</v>
      </c>
      <c r="I514" s="52"/>
      <c r="J514" s="52"/>
    </row>
    <row r="515" ht="16.5" spans="1:10">
      <c r="A515" s="52" t="s">
        <v>857</v>
      </c>
      <c r="B515" s="52"/>
      <c r="C515" s="52"/>
      <c r="D515" s="20" t="s">
        <v>858</v>
      </c>
      <c r="E515" s="57" t="s">
        <v>324</v>
      </c>
      <c r="F515" s="57" t="s">
        <v>324</v>
      </c>
      <c r="G515" s="20" t="s">
        <v>859</v>
      </c>
      <c r="H515" s="52" t="s">
        <v>860</v>
      </c>
      <c r="I515" s="52"/>
      <c r="J515" s="52"/>
    </row>
    <row r="516" ht="15" spans="1:10">
      <c r="A516" s="86" t="s">
        <v>861</v>
      </c>
      <c r="B516" s="86"/>
      <c r="C516" s="86"/>
      <c r="D516" s="86"/>
      <c r="E516" s="86"/>
      <c r="F516" s="86"/>
      <c r="G516" s="86"/>
      <c r="H516" s="86"/>
      <c r="I516" s="86"/>
      <c r="J516" s="86"/>
    </row>
    <row r="517" ht="15" spans="1:10">
      <c r="A517" s="87" t="s">
        <v>325</v>
      </c>
      <c r="B517" s="87"/>
      <c r="C517" s="87"/>
      <c r="D517" s="87"/>
      <c r="E517" s="87"/>
      <c r="F517" s="87"/>
      <c r="G517" s="87"/>
      <c r="H517" s="87"/>
      <c r="I517" s="87"/>
      <c r="J517" s="87"/>
    </row>
    <row r="518" ht="22.5" spans="1:10">
      <c r="A518" s="68" t="s">
        <v>862</v>
      </c>
      <c r="B518" s="68"/>
      <c r="C518" s="68"/>
      <c r="D518" s="68"/>
      <c r="E518" s="68"/>
      <c r="F518" s="68"/>
      <c r="G518" s="68"/>
      <c r="H518" s="68"/>
      <c r="I518" s="68"/>
      <c r="J518" s="68"/>
    </row>
    <row r="519" ht="15" spans="1:10">
      <c r="A519" s="69" t="s">
        <v>244</v>
      </c>
      <c r="B519" s="69" t="s">
        <v>863</v>
      </c>
      <c r="C519" s="69"/>
      <c r="D519" s="69"/>
      <c r="E519" s="69" t="s">
        <v>246</v>
      </c>
      <c r="F519" s="69"/>
      <c r="G519" s="69" t="s">
        <v>864</v>
      </c>
      <c r="H519" s="69"/>
      <c r="I519" s="69" t="s">
        <v>248</v>
      </c>
      <c r="J519" s="69">
        <v>13189</v>
      </c>
    </row>
    <row r="520" ht="15" spans="1:10">
      <c r="A520" s="69" t="s">
        <v>52</v>
      </c>
      <c r="B520" s="69" t="s">
        <v>328</v>
      </c>
      <c r="C520" s="69"/>
      <c r="D520" s="69" t="s">
        <v>250</v>
      </c>
      <c r="E520" s="69" t="s">
        <v>865</v>
      </c>
      <c r="F520" s="69"/>
      <c r="G520" s="69" t="s">
        <v>252</v>
      </c>
      <c r="H520" s="69" t="s">
        <v>253</v>
      </c>
      <c r="I520" s="69" t="s">
        <v>254</v>
      </c>
      <c r="J520" s="69" t="s">
        <v>711</v>
      </c>
    </row>
    <row r="521" ht="15" spans="1:10">
      <c r="A521" s="69" t="s">
        <v>256</v>
      </c>
      <c r="B521" s="69" t="s">
        <v>866</v>
      </c>
      <c r="C521" s="69"/>
      <c r="D521" s="69" t="s">
        <v>258</v>
      </c>
      <c r="E521" s="69"/>
      <c r="F521" s="69" t="s">
        <v>537</v>
      </c>
      <c r="G521" s="69" t="s">
        <v>260</v>
      </c>
      <c r="H521" s="69" t="s">
        <v>261</v>
      </c>
      <c r="I521" s="69" t="s">
        <v>262</v>
      </c>
      <c r="J521" s="69" t="s">
        <v>867</v>
      </c>
    </row>
    <row r="522" ht="31.5" spans="1:10">
      <c r="A522" s="70" t="s">
        <v>868</v>
      </c>
      <c r="B522" s="70"/>
      <c r="C522" s="70">
        <v>1</v>
      </c>
      <c r="D522" s="70"/>
      <c r="E522" s="70"/>
      <c r="F522" s="70">
        <v>3</v>
      </c>
      <c r="G522" s="70"/>
      <c r="H522" s="70"/>
      <c r="I522" s="70" t="s">
        <v>264</v>
      </c>
      <c r="J522" s="70"/>
    </row>
    <row r="523" ht="15" spans="1:10">
      <c r="A523" s="70"/>
      <c r="B523" s="70"/>
      <c r="C523" s="69">
        <v>0</v>
      </c>
      <c r="D523" s="69"/>
      <c r="E523" s="69" t="s">
        <v>266</v>
      </c>
      <c r="F523" s="69"/>
      <c r="G523" s="69">
        <v>3</v>
      </c>
      <c r="H523" s="69"/>
      <c r="I523" s="70"/>
      <c r="J523" s="70"/>
    </row>
    <row r="524" ht="15" spans="1:10">
      <c r="A524" s="70"/>
      <c r="B524" s="70"/>
      <c r="C524" s="69">
        <v>1</v>
      </c>
      <c r="D524" s="69"/>
      <c r="E524" s="69" t="s">
        <v>267</v>
      </c>
      <c r="F524" s="69"/>
      <c r="G524" s="69">
        <v>0</v>
      </c>
      <c r="H524" s="69"/>
      <c r="I524" s="70"/>
      <c r="J524" s="70"/>
    </row>
    <row r="525" ht="15" spans="1:10">
      <c r="A525" s="69" t="s">
        <v>268</v>
      </c>
      <c r="B525" s="69"/>
      <c r="C525" s="69"/>
      <c r="D525" s="69"/>
      <c r="E525" s="69"/>
      <c r="F525" s="69" t="s">
        <v>268</v>
      </c>
      <c r="G525" s="69"/>
      <c r="H525" s="69"/>
      <c r="I525" s="69"/>
      <c r="J525" s="69"/>
    </row>
    <row r="526" ht="15" spans="1:10">
      <c r="A526" s="69" t="s">
        <v>94</v>
      </c>
      <c r="B526" s="69" t="s">
        <v>93</v>
      </c>
      <c r="C526" s="69" t="s">
        <v>269</v>
      </c>
      <c r="D526" s="69" t="s">
        <v>270</v>
      </c>
      <c r="E526" s="69" t="s">
        <v>82</v>
      </c>
      <c r="F526" s="69" t="s">
        <v>82</v>
      </c>
      <c r="G526" s="69" t="s">
        <v>270</v>
      </c>
      <c r="H526" s="69" t="s">
        <v>269</v>
      </c>
      <c r="I526" s="69" t="s">
        <v>93</v>
      </c>
      <c r="J526" s="69" t="s">
        <v>94</v>
      </c>
    </row>
    <row r="527" ht="16.5" spans="1:10">
      <c r="A527" s="69"/>
      <c r="B527" s="71" t="s">
        <v>869</v>
      </c>
      <c r="C527" s="71" t="s">
        <v>344</v>
      </c>
      <c r="D527" s="69" t="s">
        <v>870</v>
      </c>
      <c r="E527" s="69">
        <v>2</v>
      </c>
      <c r="F527" s="69">
        <v>1</v>
      </c>
      <c r="G527" s="69" t="s">
        <v>116</v>
      </c>
      <c r="H527" s="69"/>
      <c r="I527" s="69"/>
      <c r="J527" s="69"/>
    </row>
    <row r="528" ht="15" spans="1:10">
      <c r="A528" s="69"/>
      <c r="B528" s="69"/>
      <c r="C528" s="69"/>
      <c r="D528" s="69" t="s">
        <v>871</v>
      </c>
      <c r="E528" s="69">
        <v>3</v>
      </c>
      <c r="F528" s="69">
        <v>3</v>
      </c>
      <c r="G528" s="69" t="s">
        <v>122</v>
      </c>
      <c r="H528" s="69"/>
      <c r="I528" s="69"/>
      <c r="J528" s="69"/>
    </row>
    <row r="529" ht="16.5" spans="1:10">
      <c r="A529" s="69"/>
      <c r="B529" s="69"/>
      <c r="C529" s="71" t="s">
        <v>872</v>
      </c>
      <c r="D529" s="69" t="s">
        <v>873</v>
      </c>
      <c r="E529" s="69">
        <v>4</v>
      </c>
      <c r="F529" s="69">
        <v>4</v>
      </c>
      <c r="G529" s="69" t="s">
        <v>545</v>
      </c>
      <c r="H529" s="69"/>
      <c r="I529" s="69"/>
      <c r="J529" s="69"/>
    </row>
    <row r="530" ht="16.5" spans="1:10">
      <c r="A530" s="69"/>
      <c r="B530" s="69"/>
      <c r="C530" s="71" t="s">
        <v>277</v>
      </c>
      <c r="D530" s="69" t="s">
        <v>874</v>
      </c>
      <c r="E530" s="69">
        <v>6</v>
      </c>
      <c r="F530" s="69">
        <v>10</v>
      </c>
      <c r="G530" s="69" t="s">
        <v>233</v>
      </c>
      <c r="H530" s="71" t="s">
        <v>291</v>
      </c>
      <c r="I530" s="69"/>
      <c r="J530" s="69"/>
    </row>
    <row r="531" ht="15" spans="1:10">
      <c r="A531" s="69"/>
      <c r="B531" s="69"/>
      <c r="C531" s="69"/>
      <c r="D531" s="69" t="s">
        <v>875</v>
      </c>
      <c r="E531" s="69">
        <v>9</v>
      </c>
      <c r="F531" s="69">
        <v>22</v>
      </c>
      <c r="G531" s="69" t="s">
        <v>289</v>
      </c>
      <c r="H531" s="69"/>
      <c r="I531" s="69"/>
      <c r="J531" s="69"/>
    </row>
    <row r="532" ht="16.5" spans="1:10">
      <c r="A532" s="69"/>
      <c r="B532" s="69"/>
      <c r="C532" s="71" t="s">
        <v>542</v>
      </c>
      <c r="D532" s="69" t="s">
        <v>876</v>
      </c>
      <c r="E532" s="69">
        <v>10</v>
      </c>
      <c r="F532" s="69">
        <v>30</v>
      </c>
      <c r="G532" s="69" t="s">
        <v>235</v>
      </c>
      <c r="H532" s="71" t="s">
        <v>840</v>
      </c>
      <c r="I532" s="69"/>
      <c r="J532" s="69"/>
    </row>
    <row r="533" ht="15" spans="1:10">
      <c r="A533" s="69"/>
      <c r="B533" s="69"/>
      <c r="C533" s="69"/>
      <c r="D533" s="69" t="s">
        <v>877</v>
      </c>
      <c r="E533" s="69">
        <v>11</v>
      </c>
      <c r="F533" s="69">
        <v>32</v>
      </c>
      <c r="G533" s="69" t="s">
        <v>165</v>
      </c>
      <c r="H533" s="69"/>
      <c r="I533" s="69"/>
      <c r="J533" s="69"/>
    </row>
    <row r="534" ht="15" spans="1:10">
      <c r="A534" s="69"/>
      <c r="B534" s="69"/>
      <c r="C534" s="69"/>
      <c r="D534" s="69" t="s">
        <v>878</v>
      </c>
      <c r="E534" s="69">
        <v>18</v>
      </c>
      <c r="F534" s="69">
        <v>40</v>
      </c>
      <c r="G534" s="69" t="s">
        <v>404</v>
      </c>
      <c r="H534" s="69"/>
      <c r="I534" s="69"/>
      <c r="J534" s="69"/>
    </row>
    <row r="535" ht="16.5" spans="1:10">
      <c r="A535" s="69"/>
      <c r="B535" s="69"/>
      <c r="C535" s="71" t="s">
        <v>347</v>
      </c>
      <c r="D535" s="69" t="s">
        <v>879</v>
      </c>
      <c r="E535" s="69">
        <v>19</v>
      </c>
      <c r="F535" s="69">
        <v>45</v>
      </c>
      <c r="G535" s="69" t="s">
        <v>237</v>
      </c>
      <c r="H535" s="71" t="s">
        <v>880</v>
      </c>
      <c r="I535" s="69"/>
      <c r="J535" s="69"/>
    </row>
    <row r="536" ht="16.5" spans="1:10">
      <c r="A536" s="69"/>
      <c r="B536" s="69"/>
      <c r="C536" s="69"/>
      <c r="D536" s="69" t="s">
        <v>881</v>
      </c>
      <c r="E536" s="69">
        <v>36</v>
      </c>
      <c r="F536" s="69">
        <v>47</v>
      </c>
      <c r="G536" s="69" t="s">
        <v>521</v>
      </c>
      <c r="H536" s="71" t="s">
        <v>559</v>
      </c>
      <c r="I536" s="69"/>
      <c r="J536" s="69"/>
    </row>
    <row r="537" ht="16.5" spans="1:10">
      <c r="A537" s="69"/>
      <c r="B537" s="69"/>
      <c r="C537" s="69"/>
      <c r="D537" s="69" t="s">
        <v>882</v>
      </c>
      <c r="E537" s="69">
        <v>40</v>
      </c>
      <c r="F537" s="69">
        <v>49</v>
      </c>
      <c r="G537" s="69" t="s">
        <v>238</v>
      </c>
      <c r="H537" s="71" t="s">
        <v>552</v>
      </c>
      <c r="I537" s="69"/>
      <c r="J537" s="69"/>
    </row>
    <row r="538" ht="15" spans="1:10">
      <c r="A538" s="69" t="s">
        <v>296</v>
      </c>
      <c r="B538" s="69"/>
      <c r="C538" s="69"/>
      <c r="D538" s="69"/>
      <c r="E538" s="69"/>
      <c r="F538" s="69" t="s">
        <v>296</v>
      </c>
      <c r="G538" s="69"/>
      <c r="H538" s="69"/>
      <c r="I538" s="69"/>
      <c r="J538" s="69"/>
    </row>
    <row r="539" ht="15" spans="1:10">
      <c r="A539" s="69" t="s">
        <v>94</v>
      </c>
      <c r="B539" s="69" t="s">
        <v>93</v>
      </c>
      <c r="C539" s="69" t="s">
        <v>297</v>
      </c>
      <c r="D539" s="69" t="s">
        <v>270</v>
      </c>
      <c r="E539" s="69" t="s">
        <v>82</v>
      </c>
      <c r="F539" s="69" t="s">
        <v>82</v>
      </c>
      <c r="G539" s="69" t="s">
        <v>270</v>
      </c>
      <c r="H539" s="69" t="s">
        <v>297</v>
      </c>
      <c r="I539" s="69" t="s">
        <v>93</v>
      </c>
      <c r="J539" s="69" t="s">
        <v>94</v>
      </c>
    </row>
    <row r="540" ht="16.5" spans="1:10">
      <c r="A540" s="69"/>
      <c r="B540" s="69"/>
      <c r="C540" s="69"/>
      <c r="D540" s="69" t="s">
        <v>883</v>
      </c>
      <c r="E540" s="69">
        <v>5</v>
      </c>
      <c r="F540" s="69">
        <v>5</v>
      </c>
      <c r="G540" s="69" t="s">
        <v>124</v>
      </c>
      <c r="H540" s="71" t="s">
        <v>880</v>
      </c>
      <c r="I540" s="69"/>
      <c r="J540" s="69"/>
    </row>
    <row r="541" ht="16.5" spans="1:10">
      <c r="A541" s="69"/>
      <c r="B541" s="69"/>
      <c r="C541" s="71" t="s">
        <v>347</v>
      </c>
      <c r="D541" s="69" t="s">
        <v>884</v>
      </c>
      <c r="E541" s="69">
        <v>7</v>
      </c>
      <c r="F541" s="69">
        <v>6</v>
      </c>
      <c r="G541" s="69" t="s">
        <v>197</v>
      </c>
      <c r="H541" s="71" t="s">
        <v>291</v>
      </c>
      <c r="I541" s="69"/>
      <c r="J541" s="69"/>
    </row>
    <row r="542" ht="16.5" spans="1:10">
      <c r="A542" s="69"/>
      <c r="B542" s="69"/>
      <c r="C542" s="69"/>
      <c r="D542" s="69" t="s">
        <v>885</v>
      </c>
      <c r="E542" s="69">
        <v>14</v>
      </c>
      <c r="F542" s="69">
        <v>9</v>
      </c>
      <c r="G542" s="69" t="s">
        <v>232</v>
      </c>
      <c r="H542" s="71" t="s">
        <v>552</v>
      </c>
      <c r="I542" s="71" t="s">
        <v>392</v>
      </c>
      <c r="J542" s="69"/>
    </row>
    <row r="543" ht="16.5" spans="1:10">
      <c r="A543" s="69"/>
      <c r="B543" s="69"/>
      <c r="C543" s="71" t="s">
        <v>344</v>
      </c>
      <c r="D543" s="69" t="s">
        <v>886</v>
      </c>
      <c r="E543" s="69">
        <v>15</v>
      </c>
      <c r="F543" s="69">
        <v>11</v>
      </c>
      <c r="G543" s="69" t="s">
        <v>201</v>
      </c>
      <c r="H543" s="69"/>
      <c r="I543" s="69"/>
      <c r="J543" s="69"/>
    </row>
    <row r="544" ht="15" spans="1:10">
      <c r="A544" s="69"/>
      <c r="B544" s="69"/>
      <c r="C544" s="69"/>
      <c r="D544" s="69" t="s">
        <v>887</v>
      </c>
      <c r="E544" s="69">
        <v>16</v>
      </c>
      <c r="F544" s="69">
        <v>12</v>
      </c>
      <c r="G544" s="69" t="s">
        <v>139</v>
      </c>
      <c r="H544" s="69"/>
      <c r="I544" s="69"/>
      <c r="J544" s="69"/>
    </row>
    <row r="545" ht="16.5" spans="1:10">
      <c r="A545" s="69"/>
      <c r="B545" s="69"/>
      <c r="C545" s="71" t="s">
        <v>542</v>
      </c>
      <c r="D545" s="69" t="s">
        <v>888</v>
      </c>
      <c r="E545" s="69">
        <v>20</v>
      </c>
      <c r="F545" s="69">
        <v>13</v>
      </c>
      <c r="G545" s="69" t="s">
        <v>140</v>
      </c>
      <c r="H545" s="69"/>
      <c r="I545" s="69"/>
      <c r="J545" s="69"/>
    </row>
    <row r="546" ht="15" spans="1:10">
      <c r="A546" s="69"/>
      <c r="B546" s="69"/>
      <c r="C546" s="69"/>
      <c r="D546" s="69" t="s">
        <v>889</v>
      </c>
      <c r="E546" s="69">
        <v>21</v>
      </c>
      <c r="F546" s="69">
        <v>14</v>
      </c>
      <c r="G546" s="69" t="s">
        <v>202</v>
      </c>
      <c r="H546" s="69"/>
      <c r="I546" s="69"/>
      <c r="J546" s="69"/>
    </row>
    <row r="547" ht="15" spans="1:10">
      <c r="A547" s="69"/>
      <c r="B547" s="69"/>
      <c r="C547" s="69"/>
      <c r="D547" s="69" t="s">
        <v>890</v>
      </c>
      <c r="E547" s="69">
        <v>26</v>
      </c>
      <c r="F547" s="69">
        <v>15</v>
      </c>
      <c r="G547" s="69" t="s">
        <v>142</v>
      </c>
      <c r="H547" s="69"/>
      <c r="I547" s="69"/>
      <c r="J547" s="69"/>
    </row>
    <row r="548" ht="15" spans="1:10">
      <c r="A548" s="69"/>
      <c r="B548" s="69"/>
      <c r="C548" s="69"/>
      <c r="D548" s="69" t="s">
        <v>891</v>
      </c>
      <c r="E548" s="69">
        <v>27</v>
      </c>
      <c r="F548" s="69">
        <v>23</v>
      </c>
      <c r="G548" s="69" t="s">
        <v>153</v>
      </c>
      <c r="H548" s="69"/>
      <c r="I548" s="69"/>
      <c r="J548" s="69"/>
    </row>
    <row r="549" ht="16.5" spans="1:10">
      <c r="A549" s="69"/>
      <c r="B549" s="69"/>
      <c r="C549" s="71" t="s">
        <v>872</v>
      </c>
      <c r="D549" s="69" t="s">
        <v>892</v>
      </c>
      <c r="E549" s="69">
        <v>29</v>
      </c>
      <c r="F549" s="69">
        <v>26</v>
      </c>
      <c r="G549" s="69" t="s">
        <v>155</v>
      </c>
      <c r="H549" s="71" t="s">
        <v>840</v>
      </c>
      <c r="I549" s="71" t="s">
        <v>287</v>
      </c>
      <c r="J549" s="69"/>
    </row>
    <row r="550" ht="16.5" spans="1:10">
      <c r="A550" s="69"/>
      <c r="B550" s="69"/>
      <c r="C550" s="71" t="s">
        <v>277</v>
      </c>
      <c r="D550" s="69" t="s">
        <v>893</v>
      </c>
      <c r="E550" s="69">
        <v>30</v>
      </c>
      <c r="F550" s="69">
        <v>27</v>
      </c>
      <c r="G550" s="69" t="s">
        <v>156</v>
      </c>
      <c r="H550" s="71" t="s">
        <v>559</v>
      </c>
      <c r="I550" s="71" t="s">
        <v>894</v>
      </c>
      <c r="J550" s="71" t="s">
        <v>500</v>
      </c>
    </row>
    <row r="551" ht="15" spans="1:10">
      <c r="A551" s="69"/>
      <c r="B551" s="69"/>
      <c r="C551" s="69"/>
      <c r="D551" s="69" t="s">
        <v>895</v>
      </c>
      <c r="E551" s="69">
        <v>39</v>
      </c>
      <c r="F551" s="69">
        <v>52</v>
      </c>
      <c r="G551" s="69" t="s">
        <v>239</v>
      </c>
      <c r="H551" s="69"/>
      <c r="I551" s="69"/>
      <c r="J551" s="69"/>
    </row>
    <row r="552" ht="15" spans="1:10">
      <c r="A552" s="69" t="s">
        <v>896</v>
      </c>
      <c r="B552" s="69"/>
      <c r="C552" s="69"/>
      <c r="D552" s="69" t="s">
        <v>236</v>
      </c>
      <c r="E552" s="69"/>
      <c r="F552" s="69" t="s">
        <v>236</v>
      </c>
      <c r="G552" s="69"/>
      <c r="H552" s="69" t="s">
        <v>311</v>
      </c>
      <c r="I552" s="69"/>
      <c r="J552" s="69"/>
    </row>
    <row r="553" ht="15" spans="1:10">
      <c r="A553" s="69" t="s">
        <v>313</v>
      </c>
      <c r="B553" s="69"/>
      <c r="C553" s="69"/>
      <c r="D553" s="69" t="s">
        <v>314</v>
      </c>
      <c r="E553" s="69"/>
      <c r="F553" s="69" t="s">
        <v>314</v>
      </c>
      <c r="G553" s="69"/>
      <c r="H553" s="69" t="s">
        <v>477</v>
      </c>
      <c r="I553" s="69"/>
      <c r="J553" s="69"/>
    </row>
    <row r="554" ht="16.5" spans="1:10">
      <c r="A554" s="69" t="s">
        <v>897</v>
      </c>
      <c r="B554" s="69"/>
      <c r="C554" s="69"/>
      <c r="D554" s="71" t="s">
        <v>898</v>
      </c>
      <c r="E554" s="73"/>
      <c r="F554" s="105"/>
      <c r="G554" s="106" t="s">
        <v>399</v>
      </c>
      <c r="H554" s="69" t="s">
        <v>899</v>
      </c>
      <c r="I554" s="69"/>
      <c r="J554" s="69"/>
    </row>
    <row r="555" ht="16.5" spans="1:10">
      <c r="A555" s="69"/>
      <c r="B555" s="69"/>
      <c r="C555" s="69"/>
      <c r="D555" s="69"/>
      <c r="E555" s="74" t="s">
        <v>321</v>
      </c>
      <c r="F555" s="107" t="s">
        <v>321</v>
      </c>
      <c r="G555" s="71" t="s">
        <v>483</v>
      </c>
      <c r="H555" s="69" t="s">
        <v>900</v>
      </c>
      <c r="I555" s="69"/>
      <c r="J555" s="69"/>
    </row>
    <row r="556" ht="16.5" spans="1:10">
      <c r="A556" s="69"/>
      <c r="B556" s="69"/>
      <c r="C556" s="69"/>
      <c r="D556" s="69"/>
      <c r="E556" s="75" t="s">
        <v>324</v>
      </c>
      <c r="F556" s="75" t="s">
        <v>324</v>
      </c>
      <c r="G556" s="71" t="s">
        <v>432</v>
      </c>
      <c r="H556" s="69" t="s">
        <v>901</v>
      </c>
      <c r="I556" s="69"/>
      <c r="J556" s="69"/>
    </row>
    <row r="557" ht="15" spans="1:10">
      <c r="A557" s="76" t="s">
        <v>325</v>
      </c>
      <c r="B557" s="76"/>
      <c r="C557" s="76"/>
      <c r="D557" s="76"/>
      <c r="E557" s="76"/>
      <c r="F557" s="76"/>
      <c r="G557" s="76"/>
      <c r="H557" s="76"/>
      <c r="I557" s="76"/>
      <c r="J557" s="76"/>
    </row>
    <row r="558" ht="22.5" spans="1:10">
      <c r="A558" s="101" t="s">
        <v>902</v>
      </c>
      <c r="B558" s="101"/>
      <c r="C558" s="101"/>
      <c r="D558" s="101"/>
      <c r="E558" s="101"/>
      <c r="F558" s="101"/>
      <c r="G558" s="101"/>
      <c r="H558" s="101"/>
      <c r="I558" s="101"/>
      <c r="J558" s="101"/>
    </row>
    <row r="559" ht="15" spans="1:10">
      <c r="A559" s="102" t="s">
        <v>244</v>
      </c>
      <c r="B559" s="102" t="s">
        <v>903</v>
      </c>
      <c r="C559" s="102"/>
      <c r="D559" s="102"/>
      <c r="E559" s="102" t="s">
        <v>246</v>
      </c>
      <c r="F559" s="102"/>
      <c r="G559" s="102" t="s">
        <v>247</v>
      </c>
      <c r="H559" s="102"/>
      <c r="I559" s="102" t="s">
        <v>248</v>
      </c>
      <c r="J559" s="102">
        <v>17326</v>
      </c>
    </row>
    <row r="560" ht="15" spans="1:10">
      <c r="A560" s="103" t="s">
        <v>52</v>
      </c>
      <c r="B560" s="103" t="s">
        <v>249</v>
      </c>
      <c r="C560" s="103"/>
      <c r="D560" s="103" t="s">
        <v>250</v>
      </c>
      <c r="E560" s="103" t="s">
        <v>437</v>
      </c>
      <c r="F560" s="103"/>
      <c r="G560" s="103" t="s">
        <v>252</v>
      </c>
      <c r="H560" s="103" t="s">
        <v>904</v>
      </c>
      <c r="I560" s="103" t="s">
        <v>254</v>
      </c>
      <c r="J560" s="103" t="s">
        <v>905</v>
      </c>
    </row>
    <row r="561" ht="15" spans="1:10">
      <c r="A561" s="103" t="s">
        <v>256</v>
      </c>
      <c r="B561" s="103" t="s">
        <v>536</v>
      </c>
      <c r="C561" s="103"/>
      <c r="D561" s="103" t="s">
        <v>258</v>
      </c>
      <c r="E561" s="103"/>
      <c r="F561" s="103" t="s">
        <v>906</v>
      </c>
      <c r="G561" s="103" t="s">
        <v>260</v>
      </c>
      <c r="H561" s="103" t="s">
        <v>907</v>
      </c>
      <c r="I561" s="52" t="s">
        <v>262</v>
      </c>
      <c r="J561" s="52" t="s">
        <v>263</v>
      </c>
    </row>
    <row r="562" ht="31.5" spans="1:10">
      <c r="A562" s="54" t="s">
        <v>264</v>
      </c>
      <c r="B562" s="54"/>
      <c r="C562" s="54">
        <v>3</v>
      </c>
      <c r="D562" s="54"/>
      <c r="E562" s="54"/>
      <c r="F562" s="54">
        <v>0</v>
      </c>
      <c r="G562" s="54"/>
      <c r="H562" s="54"/>
      <c r="I562" s="54" t="s">
        <v>908</v>
      </c>
      <c r="J562" s="54"/>
    </row>
    <row r="563" ht="15" spans="1:10">
      <c r="A563" s="54"/>
      <c r="B563" s="54"/>
      <c r="C563" s="103">
        <v>2</v>
      </c>
      <c r="D563" s="103"/>
      <c r="E563" s="103" t="s">
        <v>266</v>
      </c>
      <c r="F563" s="103"/>
      <c r="G563" s="103">
        <v>0</v>
      </c>
      <c r="H563" s="103"/>
      <c r="I563" s="54"/>
      <c r="J563" s="54"/>
    </row>
    <row r="564" ht="15" spans="1:10">
      <c r="A564" s="54"/>
      <c r="B564" s="54"/>
      <c r="C564" s="103">
        <v>1</v>
      </c>
      <c r="D564" s="103"/>
      <c r="E564" s="103" t="s">
        <v>267</v>
      </c>
      <c r="F564" s="103"/>
      <c r="G564" s="103">
        <v>0</v>
      </c>
      <c r="H564" s="103"/>
      <c r="I564" s="54"/>
      <c r="J564" s="54"/>
    </row>
    <row r="565" ht="15" spans="1:10">
      <c r="A565" s="103" t="s">
        <v>268</v>
      </c>
      <c r="B565" s="103"/>
      <c r="C565" s="103"/>
      <c r="D565" s="103"/>
      <c r="E565" s="103"/>
      <c r="F565" s="103" t="s">
        <v>268</v>
      </c>
      <c r="G565" s="103"/>
      <c r="H565" s="103"/>
      <c r="I565" s="103"/>
      <c r="J565" s="103"/>
    </row>
    <row r="566" ht="15" spans="1:10">
      <c r="A566" s="103" t="s">
        <v>94</v>
      </c>
      <c r="B566" s="103" t="s">
        <v>93</v>
      </c>
      <c r="C566" s="103" t="s">
        <v>269</v>
      </c>
      <c r="D566" s="103" t="s">
        <v>270</v>
      </c>
      <c r="E566" s="103" t="s">
        <v>82</v>
      </c>
      <c r="F566" s="103" t="s">
        <v>82</v>
      </c>
      <c r="G566" s="103" t="s">
        <v>270</v>
      </c>
      <c r="H566" s="103" t="s">
        <v>269</v>
      </c>
      <c r="I566" s="103" t="s">
        <v>93</v>
      </c>
      <c r="J566" s="103" t="s">
        <v>94</v>
      </c>
    </row>
    <row r="567" ht="15" spans="1:10">
      <c r="A567" s="52"/>
      <c r="B567" s="52"/>
      <c r="C567" s="52"/>
      <c r="D567" s="52" t="s">
        <v>116</v>
      </c>
      <c r="E567" s="52">
        <v>1</v>
      </c>
      <c r="F567" s="52">
        <v>2</v>
      </c>
      <c r="G567" s="52" t="s">
        <v>909</v>
      </c>
      <c r="H567" s="52"/>
      <c r="I567" s="52"/>
      <c r="J567" s="52"/>
    </row>
    <row r="568" ht="15" spans="1:10">
      <c r="A568" s="52"/>
      <c r="B568" s="52"/>
      <c r="C568" s="52"/>
      <c r="D568" s="52" t="s">
        <v>122</v>
      </c>
      <c r="E568" s="52">
        <v>3</v>
      </c>
      <c r="F568" s="52">
        <v>5</v>
      </c>
      <c r="G568" s="52" t="s">
        <v>910</v>
      </c>
      <c r="H568" s="52"/>
      <c r="I568" s="52"/>
      <c r="J568" s="52"/>
    </row>
    <row r="569" ht="16.5" spans="1:10">
      <c r="A569" s="52"/>
      <c r="B569" s="52"/>
      <c r="C569" s="20" t="s">
        <v>503</v>
      </c>
      <c r="D569" s="52" t="s">
        <v>197</v>
      </c>
      <c r="E569" s="52">
        <v>6</v>
      </c>
      <c r="F569" s="52">
        <v>6</v>
      </c>
      <c r="G569" s="52" t="s">
        <v>911</v>
      </c>
      <c r="H569" s="52"/>
      <c r="I569" s="52"/>
      <c r="J569" s="52"/>
    </row>
    <row r="570" ht="16.5" spans="1:10">
      <c r="A570" s="52"/>
      <c r="B570" s="52"/>
      <c r="C570" s="20" t="s">
        <v>912</v>
      </c>
      <c r="D570" s="52" t="s">
        <v>232</v>
      </c>
      <c r="E570" s="52">
        <v>9</v>
      </c>
      <c r="F570" s="52">
        <v>10</v>
      </c>
      <c r="G570" s="52" t="s">
        <v>913</v>
      </c>
      <c r="H570" s="52"/>
      <c r="I570" s="52"/>
      <c r="J570" s="52"/>
    </row>
    <row r="571" ht="15" spans="1:10">
      <c r="A571" s="52"/>
      <c r="B571" s="52"/>
      <c r="C571" s="52"/>
      <c r="D571" s="52" t="s">
        <v>233</v>
      </c>
      <c r="E571" s="52">
        <v>10</v>
      </c>
      <c r="F571" s="52">
        <v>11</v>
      </c>
      <c r="G571" s="52" t="s">
        <v>914</v>
      </c>
      <c r="H571" s="52"/>
      <c r="I571" s="52"/>
      <c r="J571" s="52"/>
    </row>
    <row r="572" ht="16.5" spans="1:10">
      <c r="A572" s="52"/>
      <c r="B572" s="52"/>
      <c r="C572" s="52"/>
      <c r="D572" s="52" t="s">
        <v>142</v>
      </c>
      <c r="E572" s="52">
        <v>15</v>
      </c>
      <c r="F572" s="52">
        <v>16</v>
      </c>
      <c r="G572" s="52" t="s">
        <v>915</v>
      </c>
      <c r="H572" s="20" t="s">
        <v>869</v>
      </c>
      <c r="I572" s="52"/>
      <c r="J572" s="52"/>
    </row>
    <row r="573" ht="16.5" spans="1:10">
      <c r="A573" s="52"/>
      <c r="B573" s="52"/>
      <c r="C573" s="52"/>
      <c r="D573" s="52" t="s">
        <v>289</v>
      </c>
      <c r="E573" s="52">
        <v>22</v>
      </c>
      <c r="F573" s="52">
        <v>22</v>
      </c>
      <c r="G573" s="52" t="s">
        <v>916</v>
      </c>
      <c r="H573" s="20" t="s">
        <v>917</v>
      </c>
      <c r="I573" s="52"/>
      <c r="J573" s="52"/>
    </row>
    <row r="574" ht="16.5" spans="1:10">
      <c r="A574" s="52"/>
      <c r="B574" s="52"/>
      <c r="C574" s="20" t="s">
        <v>918</v>
      </c>
      <c r="D574" s="52" t="s">
        <v>153</v>
      </c>
      <c r="E574" s="52">
        <v>23</v>
      </c>
      <c r="F574" s="52">
        <v>26</v>
      </c>
      <c r="G574" s="52" t="s">
        <v>919</v>
      </c>
      <c r="H574" s="52"/>
      <c r="I574" s="52"/>
      <c r="J574" s="52"/>
    </row>
    <row r="575" ht="16.5" spans="1:10">
      <c r="A575" s="52"/>
      <c r="B575" s="52"/>
      <c r="C575" s="20" t="s">
        <v>275</v>
      </c>
      <c r="D575" s="52" t="s">
        <v>235</v>
      </c>
      <c r="E575" s="52">
        <v>30</v>
      </c>
      <c r="F575" s="52">
        <v>33</v>
      </c>
      <c r="G575" s="52" t="s">
        <v>920</v>
      </c>
      <c r="H575" s="20" t="s">
        <v>347</v>
      </c>
      <c r="I575" s="52"/>
      <c r="J575" s="52"/>
    </row>
    <row r="576" ht="16.5" spans="1:10">
      <c r="A576" s="52"/>
      <c r="B576" s="52"/>
      <c r="C576" s="52"/>
      <c r="D576" s="52" t="s">
        <v>404</v>
      </c>
      <c r="E576" s="52">
        <v>40</v>
      </c>
      <c r="F576" s="52">
        <v>38</v>
      </c>
      <c r="G576" s="52" t="s">
        <v>921</v>
      </c>
      <c r="H576" s="20" t="s">
        <v>287</v>
      </c>
      <c r="I576" s="20" t="s">
        <v>922</v>
      </c>
      <c r="J576" s="52"/>
    </row>
    <row r="577" ht="16.5" spans="1:10">
      <c r="A577" s="52"/>
      <c r="B577" s="52"/>
      <c r="C577" s="20" t="s">
        <v>291</v>
      </c>
      <c r="D577" s="52" t="s">
        <v>238</v>
      </c>
      <c r="E577" s="52">
        <v>49</v>
      </c>
      <c r="F577" s="52">
        <v>40</v>
      </c>
      <c r="G577" s="52" t="s">
        <v>923</v>
      </c>
      <c r="H577" s="20" t="s">
        <v>542</v>
      </c>
      <c r="I577" s="52"/>
      <c r="J577" s="52"/>
    </row>
    <row r="578" ht="15" spans="1:10">
      <c r="A578" s="103" t="s">
        <v>296</v>
      </c>
      <c r="B578" s="103"/>
      <c r="C578" s="103"/>
      <c r="D578" s="103"/>
      <c r="E578" s="103"/>
      <c r="F578" s="103" t="s">
        <v>296</v>
      </c>
      <c r="G578" s="103"/>
      <c r="H578" s="103"/>
      <c r="I578" s="103"/>
      <c r="J578" s="103"/>
    </row>
    <row r="579" ht="15" spans="1:10">
      <c r="A579" s="103" t="s">
        <v>94</v>
      </c>
      <c r="B579" s="103" t="s">
        <v>93</v>
      </c>
      <c r="C579" s="103" t="s">
        <v>297</v>
      </c>
      <c r="D579" s="103" t="s">
        <v>270</v>
      </c>
      <c r="E579" s="103" t="s">
        <v>82</v>
      </c>
      <c r="F579" s="103" t="s">
        <v>82</v>
      </c>
      <c r="G579" s="103" t="s">
        <v>270</v>
      </c>
      <c r="H579" s="103" t="s">
        <v>297</v>
      </c>
      <c r="I579" s="103" t="s">
        <v>93</v>
      </c>
      <c r="J579" s="103" t="s">
        <v>94</v>
      </c>
    </row>
    <row r="580" ht="15" spans="1:10">
      <c r="A580" s="52"/>
      <c r="B580" s="52"/>
      <c r="C580" s="52"/>
      <c r="D580" s="52" t="s">
        <v>196</v>
      </c>
      <c r="E580" s="52">
        <v>2</v>
      </c>
      <c r="F580" s="52">
        <v>3</v>
      </c>
      <c r="G580" s="52" t="s">
        <v>924</v>
      </c>
      <c r="H580" s="52"/>
      <c r="I580" s="52"/>
      <c r="J580" s="52"/>
    </row>
    <row r="581" ht="16.5" spans="1:10">
      <c r="A581" s="52"/>
      <c r="B581" s="52"/>
      <c r="C581" s="20" t="s">
        <v>918</v>
      </c>
      <c r="D581" s="52" t="s">
        <v>123</v>
      </c>
      <c r="E581" s="52">
        <v>4</v>
      </c>
      <c r="F581" s="52">
        <v>4</v>
      </c>
      <c r="G581" s="52" t="s">
        <v>925</v>
      </c>
      <c r="H581" s="20" t="s">
        <v>917</v>
      </c>
      <c r="I581" s="52"/>
      <c r="J581" s="52"/>
    </row>
    <row r="582" ht="16.5" spans="1:10">
      <c r="A582" s="52"/>
      <c r="B582" s="52"/>
      <c r="C582" s="20" t="s">
        <v>291</v>
      </c>
      <c r="D582" s="52" t="s">
        <v>124</v>
      </c>
      <c r="E582" s="52">
        <v>5</v>
      </c>
      <c r="F582" s="52">
        <v>8</v>
      </c>
      <c r="G582" s="52" t="s">
        <v>926</v>
      </c>
      <c r="H582" s="52"/>
      <c r="I582" s="52"/>
      <c r="J582" s="52"/>
    </row>
    <row r="583" ht="16.5" spans="1:10">
      <c r="A583" s="52"/>
      <c r="B583" s="52"/>
      <c r="C583" s="52"/>
      <c r="D583" s="52" t="s">
        <v>201</v>
      </c>
      <c r="E583" s="52">
        <v>11</v>
      </c>
      <c r="F583" s="52">
        <v>9</v>
      </c>
      <c r="G583" s="52" t="s">
        <v>927</v>
      </c>
      <c r="H583" s="20" t="s">
        <v>869</v>
      </c>
      <c r="I583" s="52"/>
      <c r="J583" s="52"/>
    </row>
    <row r="584" ht="15" spans="1:10">
      <c r="A584" s="52"/>
      <c r="B584" s="52"/>
      <c r="C584" s="52"/>
      <c r="D584" s="52" t="s">
        <v>139</v>
      </c>
      <c r="E584" s="52">
        <v>12</v>
      </c>
      <c r="F584" s="52">
        <v>17</v>
      </c>
      <c r="G584" s="52" t="s">
        <v>928</v>
      </c>
      <c r="H584" s="52"/>
      <c r="I584" s="52"/>
      <c r="J584" s="52"/>
    </row>
    <row r="585" ht="15" spans="1:10">
      <c r="A585" s="52"/>
      <c r="B585" s="52"/>
      <c r="C585" s="52"/>
      <c r="D585" s="52" t="s">
        <v>140</v>
      </c>
      <c r="E585" s="52">
        <v>13</v>
      </c>
      <c r="F585" s="52">
        <v>18</v>
      </c>
      <c r="G585" s="52" t="s">
        <v>929</v>
      </c>
      <c r="H585" s="52"/>
      <c r="I585" s="52"/>
      <c r="J585" s="52"/>
    </row>
    <row r="586" ht="15" spans="1:10">
      <c r="A586" s="52"/>
      <c r="B586" s="52"/>
      <c r="C586" s="52"/>
      <c r="D586" s="52" t="s">
        <v>202</v>
      </c>
      <c r="E586" s="52">
        <v>14</v>
      </c>
      <c r="F586" s="52">
        <v>20</v>
      </c>
      <c r="G586" s="52" t="s">
        <v>930</v>
      </c>
      <c r="H586" s="52"/>
      <c r="I586" s="52"/>
      <c r="J586" s="52"/>
    </row>
    <row r="587" ht="16.5" spans="1:10">
      <c r="A587" s="52"/>
      <c r="B587" s="52"/>
      <c r="C587" s="52"/>
      <c r="D587" s="52" t="s">
        <v>304</v>
      </c>
      <c r="E587" s="52">
        <v>18</v>
      </c>
      <c r="F587" s="52">
        <v>21</v>
      </c>
      <c r="G587" s="52" t="s">
        <v>931</v>
      </c>
      <c r="H587" s="20" t="s">
        <v>542</v>
      </c>
      <c r="I587" s="52"/>
      <c r="J587" s="52"/>
    </row>
    <row r="588" ht="16.5" spans="1:10">
      <c r="A588" s="52"/>
      <c r="B588" s="52"/>
      <c r="C588" s="20" t="s">
        <v>275</v>
      </c>
      <c r="D588" s="52" t="s">
        <v>155</v>
      </c>
      <c r="E588" s="52">
        <v>26</v>
      </c>
      <c r="F588" s="52">
        <v>23</v>
      </c>
      <c r="G588" s="52" t="s">
        <v>932</v>
      </c>
      <c r="H588" s="52"/>
      <c r="I588" s="52"/>
      <c r="J588" s="52"/>
    </row>
    <row r="589" ht="16.5" spans="1:10">
      <c r="A589" s="52"/>
      <c r="B589" s="52"/>
      <c r="C589" s="20" t="s">
        <v>912</v>
      </c>
      <c r="D589" s="52" t="s">
        <v>237</v>
      </c>
      <c r="E589" s="52">
        <v>45</v>
      </c>
      <c r="F589" s="52">
        <v>29</v>
      </c>
      <c r="G589" s="52" t="s">
        <v>933</v>
      </c>
      <c r="H589" s="52"/>
      <c r="I589" s="52"/>
      <c r="J589" s="52"/>
    </row>
    <row r="590" ht="16.5" spans="1:10">
      <c r="A590" s="52"/>
      <c r="B590" s="52"/>
      <c r="C590" s="20" t="s">
        <v>503</v>
      </c>
      <c r="D590" s="52" t="s">
        <v>521</v>
      </c>
      <c r="E590" s="52">
        <v>47</v>
      </c>
      <c r="F590" s="52">
        <v>30</v>
      </c>
      <c r="G590" s="52" t="s">
        <v>934</v>
      </c>
      <c r="H590" s="20" t="s">
        <v>347</v>
      </c>
      <c r="I590" s="52"/>
      <c r="J590" s="52"/>
    </row>
    <row r="591" ht="16.5" spans="1:10">
      <c r="A591" s="52"/>
      <c r="B591" s="52"/>
      <c r="C591" s="52"/>
      <c r="D591" s="52" t="s">
        <v>239</v>
      </c>
      <c r="E591" s="52">
        <v>52</v>
      </c>
      <c r="F591" s="52">
        <v>31</v>
      </c>
      <c r="G591" s="52" t="s">
        <v>935</v>
      </c>
      <c r="H591" s="20" t="s">
        <v>287</v>
      </c>
      <c r="I591" s="52"/>
      <c r="J591" s="52"/>
    </row>
    <row r="592" ht="15" spans="1:10">
      <c r="A592" s="52" t="s">
        <v>311</v>
      </c>
      <c r="B592" s="52"/>
      <c r="C592" s="52"/>
      <c r="D592" s="52" t="s">
        <v>236</v>
      </c>
      <c r="E592" s="52"/>
      <c r="F592" s="52" t="s">
        <v>236</v>
      </c>
      <c r="G592" s="52"/>
      <c r="H592" s="52" t="s">
        <v>936</v>
      </c>
      <c r="I592" s="52"/>
      <c r="J592" s="52"/>
    </row>
    <row r="593" ht="15" spans="1:10">
      <c r="A593" s="52" t="s">
        <v>313</v>
      </c>
      <c r="B593" s="52"/>
      <c r="C593" s="52"/>
      <c r="D593" s="52" t="s">
        <v>314</v>
      </c>
      <c r="E593" s="52"/>
      <c r="F593" s="52" t="s">
        <v>314</v>
      </c>
      <c r="G593" s="52"/>
      <c r="H593" s="52" t="s">
        <v>937</v>
      </c>
      <c r="I593" s="52"/>
      <c r="J593" s="52"/>
    </row>
    <row r="594" ht="16.5" spans="1:10">
      <c r="A594" s="103" t="s">
        <v>430</v>
      </c>
      <c r="B594" s="103"/>
      <c r="C594" s="103"/>
      <c r="D594" s="20" t="s">
        <v>938</v>
      </c>
      <c r="E594" s="73"/>
      <c r="F594" s="105"/>
      <c r="G594" s="52"/>
      <c r="H594" s="20"/>
      <c r="I594" s="20"/>
      <c r="J594" s="20"/>
    </row>
    <row r="595" ht="16.5" spans="1:10">
      <c r="A595" s="103" t="s">
        <v>939</v>
      </c>
      <c r="B595" s="103"/>
      <c r="C595" s="103"/>
      <c r="D595" s="20" t="s">
        <v>432</v>
      </c>
      <c r="E595" s="74" t="s">
        <v>321</v>
      </c>
      <c r="F595" s="107" t="s">
        <v>321</v>
      </c>
      <c r="G595" s="20"/>
      <c r="H595" s="20"/>
      <c r="I595" s="20"/>
      <c r="J595" s="20"/>
    </row>
    <row r="596" ht="16.5" spans="1:10">
      <c r="A596" s="103" t="s">
        <v>940</v>
      </c>
      <c r="B596" s="103"/>
      <c r="C596" s="103"/>
      <c r="D596" s="20" t="s">
        <v>323</v>
      </c>
      <c r="E596" s="75" t="s">
        <v>324</v>
      </c>
      <c r="F596" s="75" t="s">
        <v>324</v>
      </c>
      <c r="G596" s="52"/>
      <c r="H596" s="20"/>
      <c r="I596" s="20"/>
      <c r="J596" s="20"/>
    </row>
    <row r="597" ht="15" spans="1:10">
      <c r="A597" s="93" t="s">
        <v>325</v>
      </c>
      <c r="B597" s="93"/>
      <c r="C597" s="93"/>
      <c r="D597" s="93"/>
      <c r="E597" s="93"/>
      <c r="F597" s="93"/>
      <c r="G597" s="93"/>
      <c r="H597" s="93"/>
      <c r="I597" s="93"/>
      <c r="J597" s="93"/>
    </row>
    <row r="598" ht="22.5" spans="1:10">
      <c r="A598" s="51" t="s">
        <v>941</v>
      </c>
      <c r="B598" s="51"/>
      <c r="C598" s="51"/>
      <c r="D598" s="51"/>
      <c r="E598" s="51"/>
      <c r="F598" s="51"/>
      <c r="G598" s="51"/>
      <c r="H598" s="51"/>
      <c r="I598" s="51"/>
      <c r="J598" s="51"/>
    </row>
    <row r="599" ht="15" spans="1:10">
      <c r="A599" s="52" t="s">
        <v>244</v>
      </c>
      <c r="B599" s="52" t="s">
        <v>942</v>
      </c>
      <c r="C599" s="52"/>
      <c r="D599" s="52"/>
      <c r="E599" s="52" t="s">
        <v>246</v>
      </c>
      <c r="F599" s="52"/>
      <c r="G599" s="52" t="s">
        <v>943</v>
      </c>
      <c r="H599" s="52"/>
      <c r="I599" s="52" t="s">
        <v>248</v>
      </c>
      <c r="J599" s="52">
        <v>22196</v>
      </c>
    </row>
    <row r="600" ht="15" spans="1:10">
      <c r="A600" s="52" t="s">
        <v>52</v>
      </c>
      <c r="B600" s="52" t="s">
        <v>489</v>
      </c>
      <c r="C600" s="52"/>
      <c r="D600" s="52" t="s">
        <v>250</v>
      </c>
      <c r="E600" s="52" t="s">
        <v>944</v>
      </c>
      <c r="F600" s="52"/>
      <c r="G600" s="52" t="s">
        <v>252</v>
      </c>
      <c r="H600" s="52" t="s">
        <v>945</v>
      </c>
      <c r="I600" s="52" t="s">
        <v>254</v>
      </c>
      <c r="J600" s="52" t="s">
        <v>331</v>
      </c>
    </row>
    <row r="601" ht="15" spans="1:10">
      <c r="A601" s="52" t="s">
        <v>256</v>
      </c>
      <c r="B601" s="52" t="s">
        <v>709</v>
      </c>
      <c r="C601" s="52"/>
      <c r="D601" s="52" t="s">
        <v>258</v>
      </c>
      <c r="E601" s="52"/>
      <c r="F601" s="52" t="s">
        <v>537</v>
      </c>
      <c r="G601" s="52" t="s">
        <v>260</v>
      </c>
      <c r="H601" s="52" t="s">
        <v>538</v>
      </c>
      <c r="I601" s="52" t="s">
        <v>262</v>
      </c>
      <c r="J601" s="52" t="s">
        <v>946</v>
      </c>
    </row>
    <row r="602" ht="31.5" spans="1:10">
      <c r="A602" s="54" t="s">
        <v>265</v>
      </c>
      <c r="B602" s="54"/>
      <c r="C602" s="54">
        <v>1</v>
      </c>
      <c r="D602" s="54"/>
      <c r="E602" s="54"/>
      <c r="F602" s="54">
        <v>2</v>
      </c>
      <c r="G602" s="54"/>
      <c r="H602" s="54"/>
      <c r="I602" s="54" t="s">
        <v>264</v>
      </c>
      <c r="J602" s="54"/>
    </row>
    <row r="603" ht="15" spans="1:10">
      <c r="A603" s="54"/>
      <c r="B603" s="54"/>
      <c r="C603" s="52">
        <v>1</v>
      </c>
      <c r="D603" s="52"/>
      <c r="E603" s="52" t="s">
        <v>266</v>
      </c>
      <c r="F603" s="52"/>
      <c r="G603" s="52">
        <v>0</v>
      </c>
      <c r="H603" s="52"/>
      <c r="I603" s="54"/>
      <c r="J603" s="54"/>
    </row>
    <row r="604" ht="15" spans="1:10">
      <c r="A604" s="54"/>
      <c r="B604" s="54"/>
      <c r="C604" s="52">
        <v>0</v>
      </c>
      <c r="D604" s="52"/>
      <c r="E604" s="52" t="s">
        <v>267</v>
      </c>
      <c r="F604" s="52"/>
      <c r="G604" s="52">
        <v>2</v>
      </c>
      <c r="H604" s="52"/>
      <c r="I604" s="54"/>
      <c r="J604" s="54"/>
    </row>
    <row r="605" ht="15" spans="1:10">
      <c r="A605" s="52" t="s">
        <v>268</v>
      </c>
      <c r="B605" s="52"/>
      <c r="C605" s="52"/>
      <c r="D605" s="52"/>
      <c r="E605" s="52"/>
      <c r="F605" s="52" t="s">
        <v>268</v>
      </c>
      <c r="G605" s="52"/>
      <c r="H605" s="52"/>
      <c r="I605" s="52"/>
      <c r="J605" s="52"/>
    </row>
    <row r="606" ht="15" spans="1:10">
      <c r="A606" s="52" t="s">
        <v>94</v>
      </c>
      <c r="B606" s="52" t="s">
        <v>93</v>
      </c>
      <c r="C606" s="52" t="s">
        <v>269</v>
      </c>
      <c r="D606" s="52" t="s">
        <v>270</v>
      </c>
      <c r="E606" s="52" t="s">
        <v>82</v>
      </c>
      <c r="F606" s="52" t="s">
        <v>82</v>
      </c>
      <c r="G606" s="52" t="s">
        <v>270</v>
      </c>
      <c r="H606" s="52" t="s">
        <v>269</v>
      </c>
      <c r="I606" s="52" t="s">
        <v>93</v>
      </c>
      <c r="J606" s="52" t="s">
        <v>94</v>
      </c>
    </row>
    <row r="607" ht="16.5" spans="1:10">
      <c r="A607" s="52"/>
      <c r="B607" s="20" t="s">
        <v>344</v>
      </c>
      <c r="C607" s="52"/>
      <c r="D607" s="52" t="s">
        <v>298</v>
      </c>
      <c r="E607" s="52">
        <v>1</v>
      </c>
      <c r="F607" s="52">
        <v>1</v>
      </c>
      <c r="G607" s="52" t="s">
        <v>271</v>
      </c>
      <c r="H607" s="52"/>
      <c r="I607" s="52"/>
      <c r="J607" s="52"/>
    </row>
    <row r="608" ht="16.5" spans="1:10">
      <c r="A608" s="52"/>
      <c r="B608" s="52"/>
      <c r="C608" s="20" t="s">
        <v>728</v>
      </c>
      <c r="D608" s="52" t="s">
        <v>272</v>
      </c>
      <c r="E608" s="52">
        <v>2</v>
      </c>
      <c r="F608" s="52">
        <v>3</v>
      </c>
      <c r="G608" s="52" t="s">
        <v>122</v>
      </c>
      <c r="H608" s="20" t="s">
        <v>880</v>
      </c>
      <c r="I608" s="52"/>
      <c r="J608" s="52"/>
    </row>
    <row r="609" ht="16.5" spans="1:10">
      <c r="A609" s="52"/>
      <c r="B609" s="52"/>
      <c r="C609" s="52"/>
      <c r="D609" s="52" t="s">
        <v>947</v>
      </c>
      <c r="E609" s="52">
        <v>5</v>
      </c>
      <c r="F609" s="52">
        <v>9</v>
      </c>
      <c r="G609" s="52" t="s">
        <v>232</v>
      </c>
      <c r="H609" s="20" t="s">
        <v>320</v>
      </c>
      <c r="I609" s="52"/>
      <c r="J609" s="52"/>
    </row>
    <row r="610" ht="16.5" spans="1:10">
      <c r="A610" s="52"/>
      <c r="B610" s="52"/>
      <c r="C610" s="20" t="s">
        <v>948</v>
      </c>
      <c r="D610" s="52" t="s">
        <v>280</v>
      </c>
      <c r="E610" s="52">
        <v>11</v>
      </c>
      <c r="F610" s="52">
        <v>10</v>
      </c>
      <c r="G610" s="52" t="s">
        <v>233</v>
      </c>
      <c r="H610" s="52"/>
      <c r="I610" s="52"/>
      <c r="J610" s="52"/>
    </row>
    <row r="611" ht="16.5" spans="1:10">
      <c r="A611" s="52"/>
      <c r="B611" s="52"/>
      <c r="C611" s="20" t="s">
        <v>729</v>
      </c>
      <c r="D611" s="52" t="s">
        <v>282</v>
      </c>
      <c r="E611" s="52">
        <v>12</v>
      </c>
      <c r="F611" s="52">
        <v>15</v>
      </c>
      <c r="G611" s="52" t="s">
        <v>142</v>
      </c>
      <c r="H611" s="20" t="s">
        <v>347</v>
      </c>
      <c r="I611" s="52"/>
      <c r="J611" s="52"/>
    </row>
    <row r="612" ht="16.5" spans="1:10">
      <c r="A612" s="52"/>
      <c r="B612" s="20" t="s">
        <v>351</v>
      </c>
      <c r="C612" s="52"/>
      <c r="D612" s="52" t="s">
        <v>302</v>
      </c>
      <c r="E612" s="52">
        <v>16</v>
      </c>
      <c r="F612" s="52">
        <v>22</v>
      </c>
      <c r="G612" s="52" t="s">
        <v>289</v>
      </c>
      <c r="H612" s="52"/>
      <c r="I612" s="20" t="s">
        <v>408</v>
      </c>
      <c r="J612" s="52"/>
    </row>
    <row r="613" ht="16.5" spans="1:10">
      <c r="A613" s="52"/>
      <c r="B613" s="52"/>
      <c r="C613" s="20" t="s">
        <v>320</v>
      </c>
      <c r="D613" s="52" t="s">
        <v>465</v>
      </c>
      <c r="E613" s="52">
        <v>17</v>
      </c>
      <c r="F613" s="52">
        <v>23</v>
      </c>
      <c r="G613" s="52" t="s">
        <v>153</v>
      </c>
      <c r="H613" s="52"/>
      <c r="I613" s="52"/>
      <c r="J613" s="52"/>
    </row>
    <row r="614" ht="16.5" spans="1:10">
      <c r="A614" s="52"/>
      <c r="B614" s="20" t="s">
        <v>728</v>
      </c>
      <c r="C614" s="20" t="s">
        <v>662</v>
      </c>
      <c r="D614" s="52" t="s">
        <v>303</v>
      </c>
      <c r="E614" s="52">
        <v>19</v>
      </c>
      <c r="F614" s="52">
        <v>27</v>
      </c>
      <c r="G614" s="52" t="s">
        <v>156</v>
      </c>
      <c r="H614" s="20" t="s">
        <v>542</v>
      </c>
      <c r="I614" s="52"/>
      <c r="J614" s="52"/>
    </row>
    <row r="615" ht="15" spans="1:10">
      <c r="A615" s="52"/>
      <c r="B615" s="52"/>
      <c r="C615" s="52"/>
      <c r="D615" s="52" t="s">
        <v>949</v>
      </c>
      <c r="E615" s="52">
        <v>20</v>
      </c>
      <c r="F615" s="52">
        <v>30</v>
      </c>
      <c r="G615" s="52" t="s">
        <v>235</v>
      </c>
      <c r="H615" s="52"/>
      <c r="I615" s="52"/>
      <c r="J615" s="52"/>
    </row>
    <row r="616" ht="16.5" spans="1:10">
      <c r="A616" s="52"/>
      <c r="B616" s="52"/>
      <c r="C616" s="52"/>
      <c r="D616" s="52" t="s">
        <v>306</v>
      </c>
      <c r="E616" s="52">
        <v>29</v>
      </c>
      <c r="F616" s="52">
        <v>40</v>
      </c>
      <c r="G616" s="52" t="s">
        <v>404</v>
      </c>
      <c r="H616" s="52"/>
      <c r="I616" s="20" t="s">
        <v>500</v>
      </c>
      <c r="J616" s="52"/>
    </row>
    <row r="617" ht="16.5" spans="1:10">
      <c r="A617" s="52"/>
      <c r="B617" s="52"/>
      <c r="C617" s="52"/>
      <c r="D617" s="52" t="s">
        <v>295</v>
      </c>
      <c r="E617" s="52">
        <v>36</v>
      </c>
      <c r="F617" s="52">
        <v>47</v>
      </c>
      <c r="G617" s="52" t="s">
        <v>521</v>
      </c>
      <c r="H617" s="20" t="s">
        <v>720</v>
      </c>
      <c r="I617" s="52"/>
      <c r="J617" s="52"/>
    </row>
    <row r="618" ht="15" spans="1:10">
      <c r="A618" s="52" t="s">
        <v>296</v>
      </c>
      <c r="B618" s="52"/>
      <c r="C618" s="52"/>
      <c r="D618" s="52"/>
      <c r="E618" s="52"/>
      <c r="F618" s="52" t="s">
        <v>296</v>
      </c>
      <c r="G618" s="52"/>
      <c r="H618" s="52"/>
      <c r="I618" s="52"/>
      <c r="J618" s="52"/>
    </row>
    <row r="619" ht="15" spans="1:10">
      <c r="A619" s="52" t="s">
        <v>94</v>
      </c>
      <c r="B619" s="52" t="s">
        <v>93</v>
      </c>
      <c r="C619" s="52" t="s">
        <v>297</v>
      </c>
      <c r="D619" s="52" t="s">
        <v>270</v>
      </c>
      <c r="E619" s="52" t="s">
        <v>82</v>
      </c>
      <c r="F619" s="52" t="s">
        <v>82</v>
      </c>
      <c r="G619" s="52" t="s">
        <v>270</v>
      </c>
      <c r="H619" s="52" t="s">
        <v>297</v>
      </c>
      <c r="I619" s="52" t="s">
        <v>93</v>
      </c>
      <c r="J619" s="52" t="s">
        <v>94</v>
      </c>
    </row>
    <row r="620" ht="16.5" spans="1:10">
      <c r="A620" s="52"/>
      <c r="B620" s="52"/>
      <c r="C620" s="20" t="s">
        <v>320</v>
      </c>
      <c r="D620" s="52" t="s">
        <v>950</v>
      </c>
      <c r="E620" s="52">
        <v>4</v>
      </c>
      <c r="F620" s="52">
        <v>2</v>
      </c>
      <c r="G620" s="52" t="s">
        <v>196</v>
      </c>
      <c r="H620" s="52"/>
      <c r="I620" s="52"/>
      <c r="J620" s="52"/>
    </row>
    <row r="621" ht="16.5" spans="1:10">
      <c r="A621" s="52"/>
      <c r="B621" s="52"/>
      <c r="C621" s="52"/>
      <c r="D621" s="52" t="s">
        <v>299</v>
      </c>
      <c r="E621" s="52">
        <v>8</v>
      </c>
      <c r="F621" s="52">
        <v>4</v>
      </c>
      <c r="G621" s="52" t="s">
        <v>123</v>
      </c>
      <c r="H621" s="20" t="s">
        <v>347</v>
      </c>
      <c r="I621" s="52"/>
      <c r="J621" s="52"/>
    </row>
    <row r="622" ht="16.5" spans="1:10">
      <c r="A622" s="52"/>
      <c r="B622" s="52"/>
      <c r="C622" s="20" t="s">
        <v>662</v>
      </c>
      <c r="D622" s="52" t="s">
        <v>278</v>
      </c>
      <c r="E622" s="52">
        <v>9</v>
      </c>
      <c r="F622" s="52">
        <v>5</v>
      </c>
      <c r="G622" s="52" t="s">
        <v>124</v>
      </c>
      <c r="H622" s="20" t="s">
        <v>880</v>
      </c>
      <c r="I622" s="52"/>
      <c r="J622" s="52"/>
    </row>
    <row r="623" ht="15" spans="1:10">
      <c r="A623" s="52"/>
      <c r="B623" s="52"/>
      <c r="C623" s="52"/>
      <c r="D623" s="52" t="s">
        <v>301</v>
      </c>
      <c r="E623" s="52">
        <v>13</v>
      </c>
      <c r="F623" s="52">
        <v>6</v>
      </c>
      <c r="G623" s="52" t="s">
        <v>197</v>
      </c>
      <c r="H623" s="52"/>
      <c r="I623" s="52"/>
      <c r="J623" s="52"/>
    </row>
    <row r="624" ht="15" spans="1:10">
      <c r="A624" s="52"/>
      <c r="B624" s="52"/>
      <c r="C624" s="52"/>
      <c r="D624" s="52" t="s">
        <v>285</v>
      </c>
      <c r="E624" s="52">
        <v>14</v>
      </c>
      <c r="F624" s="52">
        <v>11</v>
      </c>
      <c r="G624" s="52" t="s">
        <v>201</v>
      </c>
      <c r="H624" s="52"/>
      <c r="I624" s="52"/>
      <c r="J624" s="52"/>
    </row>
    <row r="625" ht="15" spans="1:10">
      <c r="A625" s="52"/>
      <c r="B625" s="52"/>
      <c r="C625" s="52"/>
      <c r="D625" s="52" t="s">
        <v>951</v>
      </c>
      <c r="E625" s="52">
        <v>21</v>
      </c>
      <c r="F625" s="52">
        <v>12</v>
      </c>
      <c r="G625" s="52" t="s">
        <v>139</v>
      </c>
      <c r="H625" s="52"/>
      <c r="I625" s="52"/>
      <c r="J625" s="52"/>
    </row>
    <row r="626" ht="16.5" spans="1:10">
      <c r="A626" s="52"/>
      <c r="B626" s="52"/>
      <c r="C626" s="20" t="s">
        <v>728</v>
      </c>
      <c r="D626" s="52" t="s">
        <v>290</v>
      </c>
      <c r="E626" s="52">
        <v>23</v>
      </c>
      <c r="F626" s="52">
        <v>13</v>
      </c>
      <c r="G626" s="52" t="s">
        <v>140</v>
      </c>
      <c r="H626" s="52"/>
      <c r="I626" s="52"/>
      <c r="J626" s="52"/>
    </row>
    <row r="627" ht="16.5" spans="1:10">
      <c r="A627" s="52"/>
      <c r="B627" s="52"/>
      <c r="C627" s="20" t="s">
        <v>729</v>
      </c>
      <c r="D627" s="52" t="s">
        <v>294</v>
      </c>
      <c r="E627" s="52">
        <v>28</v>
      </c>
      <c r="F627" s="52">
        <v>14</v>
      </c>
      <c r="G627" s="52" t="s">
        <v>202</v>
      </c>
      <c r="H627" s="52"/>
      <c r="I627" s="52"/>
      <c r="J627" s="52"/>
    </row>
    <row r="628" ht="16.5" spans="1:10">
      <c r="A628" s="52"/>
      <c r="B628" s="52"/>
      <c r="C628" s="20" t="s">
        <v>948</v>
      </c>
      <c r="D628" s="52" t="s">
        <v>307</v>
      </c>
      <c r="E628" s="52">
        <v>34</v>
      </c>
      <c r="F628" s="52">
        <v>26</v>
      </c>
      <c r="G628" s="52" t="s">
        <v>155</v>
      </c>
      <c r="H628" s="20" t="s">
        <v>720</v>
      </c>
      <c r="I628" s="52"/>
      <c r="J628" s="52"/>
    </row>
    <row r="629" ht="16.5" spans="1:10">
      <c r="A629" s="52"/>
      <c r="B629" s="52"/>
      <c r="C629" s="52"/>
      <c r="D629" s="52" t="s">
        <v>308</v>
      </c>
      <c r="E629" s="52">
        <v>46</v>
      </c>
      <c r="F629" s="52">
        <v>45</v>
      </c>
      <c r="G629" s="52" t="s">
        <v>237</v>
      </c>
      <c r="H629" s="20" t="s">
        <v>320</v>
      </c>
      <c r="I629" s="20" t="s">
        <v>498</v>
      </c>
      <c r="J629" s="52"/>
    </row>
    <row r="630" ht="16.5" spans="1:10">
      <c r="A630" s="52"/>
      <c r="B630" s="52"/>
      <c r="C630" s="52"/>
      <c r="D630" s="52" t="s">
        <v>310</v>
      </c>
      <c r="E630" s="52">
        <v>56</v>
      </c>
      <c r="F630" s="52">
        <v>49</v>
      </c>
      <c r="G630" s="52" t="s">
        <v>238</v>
      </c>
      <c r="H630" s="20" t="s">
        <v>542</v>
      </c>
      <c r="I630" s="52"/>
      <c r="J630" s="52"/>
    </row>
    <row r="631" ht="15" spans="1:10">
      <c r="A631" s="52"/>
      <c r="B631" s="52"/>
      <c r="C631" s="52"/>
      <c r="D631" s="52"/>
      <c r="E631" s="52"/>
      <c r="F631" s="52">
        <v>52</v>
      </c>
      <c r="G631" s="52" t="s">
        <v>239</v>
      </c>
      <c r="H631" s="52"/>
      <c r="I631" s="52"/>
      <c r="J631" s="52"/>
    </row>
    <row r="632" ht="15" spans="1:10">
      <c r="A632" s="52" t="s">
        <v>312</v>
      </c>
      <c r="B632" s="52"/>
      <c r="C632" s="52"/>
      <c r="D632" s="52" t="s">
        <v>236</v>
      </c>
      <c r="E632" s="52"/>
      <c r="F632" s="52" t="s">
        <v>236</v>
      </c>
      <c r="G632" s="52"/>
      <c r="H632" s="52" t="s">
        <v>311</v>
      </c>
      <c r="I632" s="52"/>
      <c r="J632" s="52"/>
    </row>
    <row r="633" ht="15" spans="1:10">
      <c r="A633" s="52" t="s">
        <v>937</v>
      </c>
      <c r="B633" s="52"/>
      <c r="C633" s="52"/>
      <c r="D633" s="52" t="s">
        <v>314</v>
      </c>
      <c r="E633" s="52"/>
      <c r="F633" s="52" t="s">
        <v>314</v>
      </c>
      <c r="G633" s="52"/>
      <c r="H633" s="52" t="s">
        <v>313</v>
      </c>
      <c r="I633" s="52"/>
      <c r="J633" s="52"/>
    </row>
    <row r="634" ht="16.5" spans="1:10">
      <c r="A634" s="52" t="s">
        <v>952</v>
      </c>
      <c r="B634" s="52"/>
      <c r="C634" s="52"/>
      <c r="D634" s="20" t="s">
        <v>953</v>
      </c>
      <c r="E634" s="55" t="s">
        <v>321</v>
      </c>
      <c r="F634" s="55" t="s">
        <v>321</v>
      </c>
      <c r="G634" s="20" t="s">
        <v>503</v>
      </c>
      <c r="H634" s="52" t="s">
        <v>899</v>
      </c>
      <c r="I634" s="52"/>
      <c r="J634" s="52"/>
    </row>
    <row r="635" ht="16.5" spans="1:10">
      <c r="A635" s="52"/>
      <c r="B635" s="52"/>
      <c r="C635" s="52"/>
      <c r="D635" s="52"/>
      <c r="E635" s="57" t="s">
        <v>324</v>
      </c>
      <c r="F635" s="57" t="s">
        <v>324</v>
      </c>
      <c r="G635" s="20" t="s">
        <v>388</v>
      </c>
      <c r="H635" s="52" t="s">
        <v>954</v>
      </c>
      <c r="I635" s="52"/>
      <c r="J635" s="52"/>
    </row>
    <row r="636" ht="15" spans="1:10">
      <c r="A636" s="93" t="s">
        <v>325</v>
      </c>
      <c r="B636" s="93"/>
      <c r="C636" s="93"/>
      <c r="D636" s="93"/>
      <c r="E636" s="93"/>
      <c r="F636" s="93"/>
      <c r="G636" s="93"/>
      <c r="H636" s="93"/>
      <c r="I636" s="93"/>
      <c r="J636" s="93"/>
    </row>
    <row r="637" ht="22.5" spans="1:10">
      <c r="A637" s="51" t="s">
        <v>955</v>
      </c>
      <c r="B637" s="51"/>
      <c r="C637" s="51"/>
      <c r="D637" s="51"/>
      <c r="E637" s="51"/>
      <c r="F637" s="51"/>
      <c r="G637" s="51"/>
      <c r="H637" s="51"/>
      <c r="I637" s="51"/>
      <c r="J637" s="51"/>
    </row>
    <row r="638" ht="15" spans="1:10">
      <c r="A638" s="52" t="s">
        <v>244</v>
      </c>
      <c r="B638" s="52" t="s">
        <v>956</v>
      </c>
      <c r="C638" s="52"/>
      <c r="D638" s="52"/>
      <c r="E638" s="52" t="s">
        <v>246</v>
      </c>
      <c r="F638" s="52"/>
      <c r="G638" s="52" t="s">
        <v>957</v>
      </c>
      <c r="H638" s="52"/>
      <c r="I638" s="52" t="s">
        <v>248</v>
      </c>
      <c r="J638" s="52">
        <v>11990</v>
      </c>
    </row>
    <row r="639" ht="15" spans="1:10">
      <c r="A639" s="52" t="s">
        <v>52</v>
      </c>
      <c r="B639" s="52" t="s">
        <v>382</v>
      </c>
      <c r="C639" s="52"/>
      <c r="D639" s="52" t="s">
        <v>250</v>
      </c>
      <c r="E639" s="52" t="s">
        <v>958</v>
      </c>
      <c r="F639" s="52"/>
      <c r="G639" s="52" t="s">
        <v>252</v>
      </c>
      <c r="H639" s="52" t="s">
        <v>438</v>
      </c>
      <c r="I639" s="52" t="s">
        <v>254</v>
      </c>
      <c r="J639" s="52" t="s">
        <v>959</v>
      </c>
    </row>
    <row r="640" ht="15" spans="1:10">
      <c r="A640" s="52" t="s">
        <v>256</v>
      </c>
      <c r="B640" s="52" t="s">
        <v>255</v>
      </c>
      <c r="C640" s="52"/>
      <c r="D640" s="52" t="s">
        <v>258</v>
      </c>
      <c r="E640" s="52"/>
      <c r="F640" s="52" t="s">
        <v>259</v>
      </c>
      <c r="G640" s="52" t="s">
        <v>260</v>
      </c>
      <c r="H640" s="52" t="s">
        <v>960</v>
      </c>
      <c r="I640" s="52" t="s">
        <v>262</v>
      </c>
      <c r="J640" s="52" t="s">
        <v>436</v>
      </c>
    </row>
    <row r="641" ht="31.5" spans="1:10">
      <c r="A641" s="54" t="s">
        <v>336</v>
      </c>
      <c r="B641" s="54"/>
      <c r="C641" s="54">
        <v>1</v>
      </c>
      <c r="D641" s="54"/>
      <c r="E641" s="54"/>
      <c r="F641" s="54">
        <v>3</v>
      </c>
      <c r="G641" s="54"/>
      <c r="H641" s="54"/>
      <c r="I641" s="54" t="s">
        <v>264</v>
      </c>
      <c r="J641" s="54"/>
    </row>
    <row r="642" ht="15" spans="1:10">
      <c r="A642" s="54"/>
      <c r="B642" s="54"/>
      <c r="C642" s="52">
        <v>0</v>
      </c>
      <c r="D642" s="52"/>
      <c r="E642" s="52" t="s">
        <v>266</v>
      </c>
      <c r="F642" s="52"/>
      <c r="G642" s="52">
        <v>1</v>
      </c>
      <c r="H642" s="52"/>
      <c r="I642" s="54"/>
      <c r="J642" s="54"/>
    </row>
    <row r="643" ht="15" spans="1:10">
      <c r="A643" s="54"/>
      <c r="B643" s="54"/>
      <c r="C643" s="52">
        <v>1</v>
      </c>
      <c r="D643" s="52"/>
      <c r="E643" s="52" t="s">
        <v>267</v>
      </c>
      <c r="F643" s="52"/>
      <c r="G643" s="52">
        <v>2</v>
      </c>
      <c r="H643" s="52"/>
      <c r="I643" s="54"/>
      <c r="J643" s="54"/>
    </row>
    <row r="644" ht="15" spans="1:10">
      <c r="A644" s="52" t="s">
        <v>268</v>
      </c>
      <c r="B644" s="52"/>
      <c r="C644" s="52"/>
      <c r="D644" s="52"/>
      <c r="E644" s="52"/>
      <c r="F644" s="52" t="s">
        <v>268</v>
      </c>
      <c r="G644" s="52"/>
      <c r="H644" s="52"/>
      <c r="I644" s="52"/>
      <c r="J644" s="52"/>
    </row>
    <row r="645" ht="15" spans="1:10">
      <c r="A645" s="52" t="s">
        <v>94</v>
      </c>
      <c r="B645" s="52" t="s">
        <v>93</v>
      </c>
      <c r="C645" s="52" t="s">
        <v>269</v>
      </c>
      <c r="D645" s="52" t="s">
        <v>270</v>
      </c>
      <c r="E645" s="52" t="s">
        <v>82</v>
      </c>
      <c r="F645" s="52" t="s">
        <v>82</v>
      </c>
      <c r="G645" s="52" t="s">
        <v>270</v>
      </c>
      <c r="H645" s="52" t="s">
        <v>269</v>
      </c>
      <c r="I645" s="52" t="s">
        <v>93</v>
      </c>
      <c r="J645" s="52" t="s">
        <v>94</v>
      </c>
    </row>
    <row r="646" ht="16.5" spans="1:10">
      <c r="A646" s="52"/>
      <c r="B646" s="20" t="s">
        <v>961</v>
      </c>
      <c r="C646" s="52"/>
      <c r="D646" s="52" t="s">
        <v>359</v>
      </c>
      <c r="E646" s="52">
        <v>2</v>
      </c>
      <c r="F646" s="52">
        <v>1</v>
      </c>
      <c r="G646" s="52" t="s">
        <v>116</v>
      </c>
      <c r="H646" s="52"/>
      <c r="I646" s="52"/>
      <c r="J646" s="52"/>
    </row>
    <row r="647" ht="15" spans="1:10">
      <c r="A647" s="52"/>
      <c r="B647" s="52"/>
      <c r="C647" s="52"/>
      <c r="D647" s="52" t="s">
        <v>337</v>
      </c>
      <c r="E647" s="52">
        <v>4</v>
      </c>
      <c r="F647" s="52">
        <v>3</v>
      </c>
      <c r="G647" s="52" t="s">
        <v>122</v>
      </c>
      <c r="H647" s="52"/>
      <c r="I647" s="52"/>
      <c r="J647" s="52"/>
    </row>
    <row r="648" ht="15" spans="1:10">
      <c r="A648" s="52"/>
      <c r="B648" s="52"/>
      <c r="C648" s="52"/>
      <c r="D648" s="52" t="s">
        <v>341</v>
      </c>
      <c r="E648" s="52">
        <v>10</v>
      </c>
      <c r="F648" s="52">
        <v>4</v>
      </c>
      <c r="G648" s="52" t="s">
        <v>545</v>
      </c>
      <c r="H648" s="52"/>
      <c r="I648" s="52"/>
      <c r="J648" s="52"/>
    </row>
    <row r="649" ht="16.5" spans="1:10">
      <c r="A649" s="52"/>
      <c r="B649" s="52"/>
      <c r="C649" s="20" t="s">
        <v>276</v>
      </c>
      <c r="D649" s="52" t="s">
        <v>962</v>
      </c>
      <c r="E649" s="52">
        <v>15</v>
      </c>
      <c r="F649" s="52">
        <v>5</v>
      </c>
      <c r="G649" s="52" t="s">
        <v>124</v>
      </c>
      <c r="H649" s="52"/>
      <c r="I649" s="52"/>
      <c r="J649" s="52"/>
    </row>
    <row r="650" ht="16.5" spans="1:10">
      <c r="A650" s="52"/>
      <c r="B650" s="52"/>
      <c r="C650" s="20" t="s">
        <v>602</v>
      </c>
      <c r="D650" s="52" t="s">
        <v>343</v>
      </c>
      <c r="E650" s="52">
        <v>17</v>
      </c>
      <c r="F650" s="52">
        <v>10</v>
      </c>
      <c r="G650" s="52" t="s">
        <v>233</v>
      </c>
      <c r="H650" s="20" t="s">
        <v>662</v>
      </c>
      <c r="I650" s="52"/>
      <c r="J650" s="52"/>
    </row>
    <row r="651" ht="16.5" spans="1:10">
      <c r="A651" s="52"/>
      <c r="B651" s="52"/>
      <c r="C651" s="20" t="s">
        <v>281</v>
      </c>
      <c r="D651" s="52" t="s">
        <v>368</v>
      </c>
      <c r="E651" s="52">
        <v>20</v>
      </c>
      <c r="F651" s="52">
        <v>21</v>
      </c>
      <c r="G651" s="52" t="s">
        <v>963</v>
      </c>
      <c r="H651" s="20" t="s">
        <v>720</v>
      </c>
      <c r="I651" s="52"/>
      <c r="J651" s="52"/>
    </row>
    <row r="652" ht="15" spans="1:10">
      <c r="A652" s="52"/>
      <c r="B652" s="52"/>
      <c r="C652" s="52"/>
      <c r="D652" s="52" t="s">
        <v>350</v>
      </c>
      <c r="E652" s="52">
        <v>21</v>
      </c>
      <c r="F652" s="52">
        <v>22</v>
      </c>
      <c r="G652" s="52" t="s">
        <v>289</v>
      </c>
      <c r="H652" s="52"/>
      <c r="I652" s="52"/>
      <c r="J652" s="52"/>
    </row>
    <row r="653" ht="16.5" spans="1:10">
      <c r="A653" s="52"/>
      <c r="B653" s="52"/>
      <c r="C653" s="52"/>
      <c r="D653" s="52" t="s">
        <v>353</v>
      </c>
      <c r="E653" s="52">
        <v>23</v>
      </c>
      <c r="F653" s="52">
        <v>23</v>
      </c>
      <c r="G653" s="52" t="s">
        <v>153</v>
      </c>
      <c r="H653" s="20" t="s">
        <v>347</v>
      </c>
      <c r="I653" s="52"/>
      <c r="J653" s="52"/>
    </row>
    <row r="654" ht="16.5" spans="1:10">
      <c r="A654" s="52"/>
      <c r="B654" s="52"/>
      <c r="C654" s="20" t="s">
        <v>401</v>
      </c>
      <c r="D654" s="52" t="s">
        <v>356</v>
      </c>
      <c r="E654" s="52">
        <v>29</v>
      </c>
      <c r="F654" s="52">
        <v>26</v>
      </c>
      <c r="G654" s="52" t="s">
        <v>155</v>
      </c>
      <c r="H654" s="20" t="s">
        <v>320</v>
      </c>
      <c r="I654" s="52"/>
      <c r="J654" s="52"/>
    </row>
    <row r="655" ht="15" spans="1:10">
      <c r="A655" s="52"/>
      <c r="B655" s="52"/>
      <c r="C655" s="52"/>
      <c r="D655" s="52" t="s">
        <v>358</v>
      </c>
      <c r="E655" s="52">
        <v>31</v>
      </c>
      <c r="F655" s="52">
        <v>30</v>
      </c>
      <c r="G655" s="52" t="s">
        <v>235</v>
      </c>
      <c r="H655" s="52"/>
      <c r="I655" s="52"/>
      <c r="J655" s="52"/>
    </row>
    <row r="656" ht="16.5" spans="1:10">
      <c r="A656" s="52"/>
      <c r="B656" s="52"/>
      <c r="C656" s="20" t="s">
        <v>273</v>
      </c>
      <c r="D656" s="52" t="s">
        <v>370</v>
      </c>
      <c r="E656" s="52">
        <v>37</v>
      </c>
      <c r="F656" s="52">
        <v>45</v>
      </c>
      <c r="G656" s="52" t="s">
        <v>237</v>
      </c>
      <c r="H656" s="20" t="s">
        <v>276</v>
      </c>
      <c r="I656" s="20" t="s">
        <v>820</v>
      </c>
      <c r="J656" s="52"/>
    </row>
    <row r="657" ht="15" spans="1:10">
      <c r="A657" s="52" t="s">
        <v>296</v>
      </c>
      <c r="B657" s="52"/>
      <c r="C657" s="52"/>
      <c r="D657" s="52"/>
      <c r="E657" s="52"/>
      <c r="F657" s="52" t="s">
        <v>296</v>
      </c>
      <c r="G657" s="52"/>
      <c r="H657" s="52"/>
      <c r="I657" s="52"/>
      <c r="J657" s="52"/>
    </row>
    <row r="658" ht="15" spans="1:10">
      <c r="A658" s="52" t="s">
        <v>94</v>
      </c>
      <c r="B658" s="52" t="s">
        <v>93</v>
      </c>
      <c r="C658" s="52" t="s">
        <v>297</v>
      </c>
      <c r="D658" s="52" t="s">
        <v>270</v>
      </c>
      <c r="E658" s="52" t="s">
        <v>82</v>
      </c>
      <c r="F658" s="52" t="s">
        <v>82</v>
      </c>
      <c r="G658" s="52" t="s">
        <v>270</v>
      </c>
      <c r="H658" s="52" t="s">
        <v>297</v>
      </c>
      <c r="I658" s="52" t="s">
        <v>93</v>
      </c>
      <c r="J658" s="52" t="s">
        <v>94</v>
      </c>
    </row>
    <row r="659" ht="15" spans="1:10">
      <c r="A659" s="52"/>
      <c r="B659" s="52"/>
      <c r="C659" s="52"/>
      <c r="D659" s="52" t="s">
        <v>964</v>
      </c>
      <c r="E659" s="52">
        <v>1</v>
      </c>
      <c r="F659" s="52">
        <v>2</v>
      </c>
      <c r="G659" s="52" t="s">
        <v>196</v>
      </c>
      <c r="H659" s="52"/>
      <c r="I659" s="52"/>
      <c r="J659" s="52"/>
    </row>
    <row r="660" ht="16.5" spans="1:10">
      <c r="A660" s="52"/>
      <c r="B660" s="52"/>
      <c r="C660" s="52"/>
      <c r="D660" s="52" t="s">
        <v>360</v>
      </c>
      <c r="E660" s="52">
        <v>3</v>
      </c>
      <c r="F660" s="52">
        <v>6</v>
      </c>
      <c r="G660" s="52" t="s">
        <v>197</v>
      </c>
      <c r="H660" s="20" t="s">
        <v>662</v>
      </c>
      <c r="I660" s="52"/>
      <c r="J660" s="52"/>
    </row>
    <row r="661" ht="16.5" spans="1:10">
      <c r="A661" s="52"/>
      <c r="B661" s="52"/>
      <c r="C661" s="20" t="s">
        <v>602</v>
      </c>
      <c r="D661" s="52" t="s">
        <v>338</v>
      </c>
      <c r="E661" s="52">
        <v>5</v>
      </c>
      <c r="F661" s="52">
        <v>12</v>
      </c>
      <c r="G661" s="52" t="s">
        <v>139</v>
      </c>
      <c r="H661" s="52"/>
      <c r="I661" s="52"/>
      <c r="J661" s="52"/>
    </row>
    <row r="662" ht="16.5" spans="1:10">
      <c r="A662" s="52"/>
      <c r="B662" s="52"/>
      <c r="C662" s="20" t="s">
        <v>273</v>
      </c>
      <c r="D662" s="52" t="s">
        <v>361</v>
      </c>
      <c r="E662" s="52">
        <v>6</v>
      </c>
      <c r="F662" s="52">
        <v>13</v>
      </c>
      <c r="G662" s="52" t="s">
        <v>140</v>
      </c>
      <c r="H662" s="52"/>
      <c r="I662" s="52"/>
      <c r="J662" s="52"/>
    </row>
    <row r="663" ht="16.5" spans="1:10">
      <c r="A663" s="52"/>
      <c r="B663" s="52"/>
      <c r="C663" s="20" t="s">
        <v>281</v>
      </c>
      <c r="D663" s="52" t="s">
        <v>365</v>
      </c>
      <c r="E663" s="52">
        <v>11</v>
      </c>
      <c r="F663" s="52">
        <v>14</v>
      </c>
      <c r="G663" s="52" t="s">
        <v>202</v>
      </c>
      <c r="H663" s="52"/>
      <c r="I663" s="52"/>
      <c r="J663" s="52"/>
    </row>
    <row r="664" ht="15" spans="1:10">
      <c r="A664" s="52"/>
      <c r="B664" s="52"/>
      <c r="C664" s="52"/>
      <c r="D664" s="52" t="s">
        <v>367</v>
      </c>
      <c r="E664" s="52">
        <v>18</v>
      </c>
      <c r="F664" s="52">
        <v>15</v>
      </c>
      <c r="G664" s="52" t="s">
        <v>142</v>
      </c>
      <c r="H664" s="52"/>
      <c r="I664" s="52"/>
      <c r="J664" s="52"/>
    </row>
    <row r="665" ht="16.5" spans="1:10">
      <c r="A665" s="52"/>
      <c r="B665" s="52"/>
      <c r="C665" s="20" t="s">
        <v>276</v>
      </c>
      <c r="D665" s="52" t="s">
        <v>346</v>
      </c>
      <c r="E665" s="52">
        <v>19</v>
      </c>
      <c r="F665" s="52">
        <v>27</v>
      </c>
      <c r="G665" s="52" t="s">
        <v>156</v>
      </c>
      <c r="H665" s="52"/>
      <c r="I665" s="52"/>
      <c r="J665" s="52"/>
    </row>
    <row r="666" ht="16.5" spans="1:10">
      <c r="A666" s="52"/>
      <c r="B666" s="52"/>
      <c r="C666" s="52"/>
      <c r="D666" s="52" t="s">
        <v>369</v>
      </c>
      <c r="E666" s="52">
        <v>24</v>
      </c>
      <c r="F666" s="52">
        <v>36</v>
      </c>
      <c r="G666" s="52" t="s">
        <v>309</v>
      </c>
      <c r="H666" s="20" t="s">
        <v>276</v>
      </c>
      <c r="I666" s="52"/>
      <c r="J666" s="52"/>
    </row>
    <row r="667" ht="16.5" spans="1:10">
      <c r="A667" s="52"/>
      <c r="B667" s="52"/>
      <c r="C667" s="20" t="s">
        <v>401</v>
      </c>
      <c r="D667" s="52" t="s">
        <v>965</v>
      </c>
      <c r="E667" s="52">
        <v>27</v>
      </c>
      <c r="F667" s="52">
        <v>40</v>
      </c>
      <c r="G667" s="52" t="s">
        <v>404</v>
      </c>
      <c r="H667" s="20" t="s">
        <v>347</v>
      </c>
      <c r="I667" s="52"/>
      <c r="J667" s="52"/>
    </row>
    <row r="668" ht="16.5" spans="1:10">
      <c r="A668" s="52"/>
      <c r="B668" s="52"/>
      <c r="C668" s="52"/>
      <c r="D668" s="52" t="s">
        <v>966</v>
      </c>
      <c r="E668" s="52">
        <v>30</v>
      </c>
      <c r="F668" s="52">
        <v>47</v>
      </c>
      <c r="G668" s="52" t="s">
        <v>521</v>
      </c>
      <c r="H668" s="20" t="s">
        <v>720</v>
      </c>
      <c r="I668" s="52"/>
      <c r="J668" s="52"/>
    </row>
    <row r="669" ht="16.5" spans="1:10">
      <c r="A669" s="52"/>
      <c r="B669" s="52"/>
      <c r="C669" s="52"/>
      <c r="D669" s="52" t="s">
        <v>371</v>
      </c>
      <c r="E669" s="52">
        <v>42</v>
      </c>
      <c r="F669" s="52">
        <v>49</v>
      </c>
      <c r="G669" s="52" t="s">
        <v>238</v>
      </c>
      <c r="H669" s="20" t="s">
        <v>320</v>
      </c>
      <c r="I669" s="20" t="s">
        <v>317</v>
      </c>
      <c r="J669" s="52"/>
    </row>
    <row r="670" ht="15" spans="1:10">
      <c r="A670" s="52"/>
      <c r="B670" s="52"/>
      <c r="C670" s="52"/>
      <c r="D670" s="52" t="s">
        <v>967</v>
      </c>
      <c r="E670" s="52">
        <v>80</v>
      </c>
      <c r="F670" s="52">
        <v>52</v>
      </c>
      <c r="G670" s="52" t="s">
        <v>239</v>
      </c>
      <c r="H670" s="52"/>
      <c r="I670" s="52"/>
      <c r="J670" s="52"/>
    </row>
    <row r="671" ht="15" spans="1:10">
      <c r="A671" s="52" t="s">
        <v>968</v>
      </c>
      <c r="B671" s="52"/>
      <c r="C671" s="52"/>
      <c r="D671" s="52" t="s">
        <v>236</v>
      </c>
      <c r="E671" s="52"/>
      <c r="F671" s="52" t="s">
        <v>236</v>
      </c>
      <c r="G671" s="52"/>
      <c r="H671" s="52" t="s">
        <v>311</v>
      </c>
      <c r="I671" s="52"/>
      <c r="J671" s="52"/>
    </row>
    <row r="672" ht="15" spans="1:10">
      <c r="A672" s="52" t="s">
        <v>969</v>
      </c>
      <c r="B672" s="52"/>
      <c r="C672" s="52"/>
      <c r="D672" s="52" t="s">
        <v>314</v>
      </c>
      <c r="E672" s="52"/>
      <c r="F672" s="52" t="s">
        <v>314</v>
      </c>
      <c r="G672" s="52"/>
      <c r="H672" s="52" t="s">
        <v>477</v>
      </c>
      <c r="I672" s="52"/>
      <c r="J672" s="52"/>
    </row>
    <row r="673" ht="16.5" spans="1:10">
      <c r="A673" s="52" t="s">
        <v>970</v>
      </c>
      <c r="B673" s="52"/>
      <c r="C673" s="52"/>
      <c r="D673" s="20" t="s">
        <v>414</v>
      </c>
      <c r="E673" s="73"/>
      <c r="F673" s="105"/>
      <c r="G673" s="20" t="s">
        <v>432</v>
      </c>
      <c r="H673" s="52" t="s">
        <v>971</v>
      </c>
      <c r="I673" s="52"/>
      <c r="J673" s="52"/>
    </row>
    <row r="674" ht="16.5" spans="1:10">
      <c r="A674" s="52"/>
      <c r="B674" s="52"/>
      <c r="C674" s="52"/>
      <c r="D674" s="52"/>
      <c r="E674" s="74" t="s">
        <v>321</v>
      </c>
      <c r="F674" s="107" t="s">
        <v>321</v>
      </c>
      <c r="G674" s="20" t="s">
        <v>281</v>
      </c>
      <c r="H674" s="52" t="s">
        <v>900</v>
      </c>
      <c r="I674" s="52"/>
      <c r="J674" s="52"/>
    </row>
    <row r="675" ht="16.5" spans="1:10">
      <c r="A675" s="52"/>
      <c r="B675" s="52"/>
      <c r="C675" s="52"/>
      <c r="D675" s="52"/>
      <c r="E675" s="75" t="s">
        <v>324</v>
      </c>
      <c r="F675" s="75" t="s">
        <v>324</v>
      </c>
      <c r="G675" s="20" t="s">
        <v>858</v>
      </c>
      <c r="H675" s="52" t="s">
        <v>972</v>
      </c>
      <c r="I675" s="52"/>
      <c r="J675" s="52"/>
    </row>
    <row r="676" ht="15" spans="1:10">
      <c r="A676" s="86" t="s">
        <v>973</v>
      </c>
      <c r="B676" s="86"/>
      <c r="C676" s="86"/>
      <c r="D676" s="86"/>
      <c r="E676" s="86"/>
      <c r="F676" s="86"/>
      <c r="G676" s="86"/>
      <c r="H676" s="86"/>
      <c r="I676" s="86"/>
      <c r="J676" s="86"/>
    </row>
    <row r="677" ht="15" spans="1:10">
      <c r="A677" s="87" t="s">
        <v>325</v>
      </c>
      <c r="B677" s="87"/>
      <c r="C677" s="87"/>
      <c r="D677" s="87"/>
      <c r="E677" s="87"/>
      <c r="F677" s="87"/>
      <c r="G677" s="87"/>
      <c r="H677" s="87"/>
      <c r="I677" s="87"/>
      <c r="J677" s="87"/>
    </row>
    <row r="678" ht="22.5" spans="1:10">
      <c r="A678" s="51" t="s">
        <v>974</v>
      </c>
      <c r="B678" s="51"/>
      <c r="C678" s="51"/>
      <c r="D678" s="51"/>
      <c r="E678" s="51"/>
      <c r="F678" s="51"/>
      <c r="G678" s="51"/>
      <c r="H678" s="51"/>
      <c r="I678" s="51"/>
      <c r="J678" s="51"/>
    </row>
    <row r="679" ht="15" spans="1:10">
      <c r="A679" s="52" t="s">
        <v>244</v>
      </c>
      <c r="B679" s="52" t="s">
        <v>975</v>
      </c>
      <c r="C679" s="52"/>
      <c r="D679" s="52"/>
      <c r="E679" s="52" t="s">
        <v>246</v>
      </c>
      <c r="F679" s="52"/>
      <c r="G679" s="52" t="s">
        <v>247</v>
      </c>
      <c r="H679" s="52"/>
      <c r="I679" s="52" t="s">
        <v>248</v>
      </c>
      <c r="J679" s="52">
        <v>22021</v>
      </c>
    </row>
    <row r="680" ht="15" spans="1:10">
      <c r="A680" s="52" t="s">
        <v>52</v>
      </c>
      <c r="B680" s="52" t="s">
        <v>670</v>
      </c>
      <c r="C680" s="52"/>
      <c r="D680" s="52" t="s">
        <v>250</v>
      </c>
      <c r="E680" s="52" t="s">
        <v>379</v>
      </c>
      <c r="F680" s="52"/>
      <c r="G680" s="52" t="s">
        <v>252</v>
      </c>
      <c r="H680" s="52" t="s">
        <v>976</v>
      </c>
      <c r="I680" s="52" t="s">
        <v>254</v>
      </c>
      <c r="J680" s="52" t="s">
        <v>826</v>
      </c>
    </row>
    <row r="681" ht="15" spans="1:10">
      <c r="A681" s="52" t="s">
        <v>256</v>
      </c>
      <c r="B681" s="52" t="s">
        <v>751</v>
      </c>
      <c r="C681" s="52"/>
      <c r="D681" s="52" t="s">
        <v>258</v>
      </c>
      <c r="E681" s="52"/>
      <c r="F681" s="52" t="s">
        <v>330</v>
      </c>
      <c r="G681" s="52" t="s">
        <v>260</v>
      </c>
      <c r="H681" s="52" t="s">
        <v>977</v>
      </c>
      <c r="I681" s="52" t="s">
        <v>262</v>
      </c>
      <c r="J681" s="52" t="s">
        <v>385</v>
      </c>
    </row>
    <row r="682" ht="31.5" spans="1:10">
      <c r="A682" s="54" t="s">
        <v>264</v>
      </c>
      <c r="B682" s="54"/>
      <c r="C682" s="54">
        <v>2</v>
      </c>
      <c r="D682" s="54"/>
      <c r="E682" s="54"/>
      <c r="F682" s="54">
        <v>2</v>
      </c>
      <c r="G682" s="54"/>
      <c r="H682" s="54"/>
      <c r="I682" s="54" t="s">
        <v>386</v>
      </c>
      <c r="J682" s="54"/>
    </row>
    <row r="683" ht="15" spans="1:10">
      <c r="A683" s="54"/>
      <c r="B683" s="54"/>
      <c r="C683" s="52">
        <v>1</v>
      </c>
      <c r="D683" s="52"/>
      <c r="E683" s="52" t="s">
        <v>266</v>
      </c>
      <c r="F683" s="52"/>
      <c r="G683" s="52">
        <v>0</v>
      </c>
      <c r="H683" s="52"/>
      <c r="I683" s="54"/>
      <c r="J683" s="54"/>
    </row>
    <row r="684" ht="15" spans="1:10">
      <c r="A684" s="54"/>
      <c r="B684" s="54"/>
      <c r="C684" s="52">
        <v>1</v>
      </c>
      <c r="D684" s="52"/>
      <c r="E684" s="52" t="s">
        <v>267</v>
      </c>
      <c r="F684" s="52"/>
      <c r="G684" s="52">
        <v>2</v>
      </c>
      <c r="H684" s="52"/>
      <c r="I684" s="54"/>
      <c r="J684" s="54"/>
    </row>
    <row r="685" ht="15" spans="1:10">
      <c r="A685" s="52" t="s">
        <v>268</v>
      </c>
      <c r="B685" s="52"/>
      <c r="C685" s="52"/>
      <c r="D685" s="52"/>
      <c r="E685" s="52"/>
      <c r="F685" s="52" t="s">
        <v>268</v>
      </c>
      <c r="G685" s="52"/>
      <c r="H685" s="52"/>
      <c r="I685" s="52"/>
      <c r="J685" s="52"/>
    </row>
    <row r="686" ht="15" spans="1:10">
      <c r="A686" s="52" t="s">
        <v>94</v>
      </c>
      <c r="B686" s="52" t="s">
        <v>93</v>
      </c>
      <c r="C686" s="52" t="s">
        <v>269</v>
      </c>
      <c r="D686" s="52" t="s">
        <v>270</v>
      </c>
      <c r="E686" s="52" t="s">
        <v>82</v>
      </c>
      <c r="F686" s="52" t="s">
        <v>82</v>
      </c>
      <c r="G686" s="52" t="s">
        <v>270</v>
      </c>
      <c r="H686" s="52" t="s">
        <v>269</v>
      </c>
      <c r="I686" s="52" t="s">
        <v>93</v>
      </c>
      <c r="J686" s="52" t="s">
        <v>94</v>
      </c>
    </row>
    <row r="687" ht="15" spans="1:10">
      <c r="A687" s="52"/>
      <c r="B687" s="52"/>
      <c r="C687" s="52"/>
      <c r="D687" s="52" t="s">
        <v>116</v>
      </c>
      <c r="E687" s="52">
        <v>1</v>
      </c>
      <c r="F687" s="52">
        <v>1</v>
      </c>
      <c r="G687" s="52" t="s">
        <v>387</v>
      </c>
      <c r="H687" s="52"/>
      <c r="I687" s="52"/>
      <c r="J687" s="52"/>
    </row>
    <row r="688" ht="15" spans="1:10">
      <c r="A688" s="52"/>
      <c r="B688" s="52"/>
      <c r="C688" s="52"/>
      <c r="D688" s="52" t="s">
        <v>122</v>
      </c>
      <c r="E688" s="52">
        <v>3</v>
      </c>
      <c r="F688" s="52">
        <v>5</v>
      </c>
      <c r="G688" s="52" t="s">
        <v>978</v>
      </c>
      <c r="H688" s="52"/>
      <c r="I688" s="52"/>
      <c r="J688" s="52"/>
    </row>
    <row r="689" ht="16.5" spans="1:10">
      <c r="A689" s="52"/>
      <c r="B689" s="52"/>
      <c r="C689" s="20" t="s">
        <v>456</v>
      </c>
      <c r="D689" s="52" t="s">
        <v>545</v>
      </c>
      <c r="E689" s="52">
        <v>4</v>
      </c>
      <c r="F689" s="52">
        <v>6</v>
      </c>
      <c r="G689" s="52" t="s">
        <v>393</v>
      </c>
      <c r="H689" s="52"/>
      <c r="I689" s="52"/>
      <c r="J689" s="52"/>
    </row>
    <row r="690" ht="16.5" spans="1:10">
      <c r="A690" s="52"/>
      <c r="B690" s="20" t="s">
        <v>762</v>
      </c>
      <c r="C690" s="52"/>
      <c r="D690" s="52" t="s">
        <v>124</v>
      </c>
      <c r="E690" s="52">
        <v>5</v>
      </c>
      <c r="F690" s="52">
        <v>9</v>
      </c>
      <c r="G690" s="52" t="s">
        <v>398</v>
      </c>
      <c r="H690" s="20" t="s">
        <v>681</v>
      </c>
      <c r="I690" s="52"/>
      <c r="J690" s="52"/>
    </row>
    <row r="691" ht="16.5" spans="1:10">
      <c r="A691" s="52"/>
      <c r="B691" s="52"/>
      <c r="C691" s="20" t="s">
        <v>339</v>
      </c>
      <c r="D691" s="52" t="s">
        <v>233</v>
      </c>
      <c r="E691" s="52">
        <v>10</v>
      </c>
      <c r="F691" s="52">
        <v>11</v>
      </c>
      <c r="G691" s="52" t="s">
        <v>400</v>
      </c>
      <c r="H691" s="52"/>
      <c r="I691" s="52"/>
      <c r="J691" s="52"/>
    </row>
    <row r="692" ht="16.5" spans="1:10">
      <c r="A692" s="52"/>
      <c r="B692" s="52"/>
      <c r="C692" s="20" t="s">
        <v>453</v>
      </c>
      <c r="D692" s="52" t="s">
        <v>963</v>
      </c>
      <c r="E692" s="52">
        <v>21</v>
      </c>
      <c r="F692" s="52">
        <v>15</v>
      </c>
      <c r="G692" s="52" t="s">
        <v>412</v>
      </c>
      <c r="H692" s="52"/>
      <c r="I692" s="52"/>
      <c r="J692" s="52"/>
    </row>
    <row r="693" ht="16.5" spans="1:10">
      <c r="A693" s="52"/>
      <c r="B693" s="52"/>
      <c r="C693" s="52"/>
      <c r="D693" s="52" t="s">
        <v>289</v>
      </c>
      <c r="E693" s="52">
        <v>22</v>
      </c>
      <c r="F693" s="52">
        <v>20</v>
      </c>
      <c r="G693" s="52" t="s">
        <v>402</v>
      </c>
      <c r="H693" s="20" t="s">
        <v>414</v>
      </c>
      <c r="I693" s="52"/>
      <c r="J693" s="52"/>
    </row>
    <row r="694" ht="16.5" spans="1:10">
      <c r="A694" s="52"/>
      <c r="B694" s="52"/>
      <c r="C694" s="20" t="s">
        <v>354</v>
      </c>
      <c r="D694" s="52" t="s">
        <v>155</v>
      </c>
      <c r="E694" s="52">
        <v>26</v>
      </c>
      <c r="F694" s="52">
        <v>21</v>
      </c>
      <c r="G694" s="52" t="s">
        <v>613</v>
      </c>
      <c r="H694" s="20" t="s">
        <v>429</v>
      </c>
      <c r="I694" s="52"/>
      <c r="J694" s="52"/>
    </row>
    <row r="695" ht="16.5" spans="1:10">
      <c r="A695" s="52"/>
      <c r="B695" s="52"/>
      <c r="C695" s="20" t="s">
        <v>979</v>
      </c>
      <c r="D695" s="52" t="s">
        <v>235</v>
      </c>
      <c r="E695" s="52">
        <v>30</v>
      </c>
      <c r="F695" s="52">
        <v>22</v>
      </c>
      <c r="G695" s="52" t="s">
        <v>416</v>
      </c>
      <c r="H695" s="20" t="s">
        <v>587</v>
      </c>
      <c r="I695" s="20" t="s">
        <v>980</v>
      </c>
      <c r="J695" s="52"/>
    </row>
    <row r="696" ht="15" spans="1:10">
      <c r="A696" s="52"/>
      <c r="B696" s="52"/>
      <c r="C696" s="52"/>
      <c r="D696" s="52" t="s">
        <v>404</v>
      </c>
      <c r="E696" s="52">
        <v>40</v>
      </c>
      <c r="F696" s="52">
        <v>23</v>
      </c>
      <c r="G696" s="52" t="s">
        <v>403</v>
      </c>
      <c r="H696" s="52"/>
      <c r="I696" s="52"/>
      <c r="J696" s="52"/>
    </row>
    <row r="697" ht="16.5" spans="1:10">
      <c r="A697" s="52"/>
      <c r="B697" s="52"/>
      <c r="C697" s="52"/>
      <c r="D697" s="52" t="s">
        <v>237</v>
      </c>
      <c r="E697" s="52">
        <v>45</v>
      </c>
      <c r="F697" s="52">
        <v>28</v>
      </c>
      <c r="G697" s="52" t="s">
        <v>405</v>
      </c>
      <c r="H697" s="20" t="s">
        <v>457</v>
      </c>
      <c r="I697" s="52"/>
      <c r="J697" s="52"/>
    </row>
    <row r="698" ht="15" spans="1:10">
      <c r="A698" s="52" t="s">
        <v>296</v>
      </c>
      <c r="B698" s="52"/>
      <c r="C698" s="52"/>
      <c r="D698" s="52"/>
      <c r="E698" s="52"/>
      <c r="F698" s="52" t="s">
        <v>296</v>
      </c>
      <c r="G698" s="52"/>
      <c r="H698" s="52"/>
      <c r="I698" s="52"/>
      <c r="J698" s="52"/>
    </row>
    <row r="699" ht="15" spans="1:10">
      <c r="A699" s="52" t="s">
        <v>94</v>
      </c>
      <c r="B699" s="52" t="s">
        <v>93</v>
      </c>
      <c r="C699" s="52" t="s">
        <v>297</v>
      </c>
      <c r="D699" s="52" t="s">
        <v>270</v>
      </c>
      <c r="E699" s="52" t="s">
        <v>82</v>
      </c>
      <c r="F699" s="52" t="s">
        <v>82</v>
      </c>
      <c r="G699" s="52" t="s">
        <v>270</v>
      </c>
      <c r="H699" s="52" t="s">
        <v>297</v>
      </c>
      <c r="I699" s="52" t="s">
        <v>93</v>
      </c>
      <c r="J699" s="52" t="s">
        <v>94</v>
      </c>
    </row>
    <row r="700" ht="16.5" spans="1:10">
      <c r="A700" s="52"/>
      <c r="B700" s="52"/>
      <c r="C700" s="52"/>
      <c r="D700" s="52" t="s">
        <v>196</v>
      </c>
      <c r="E700" s="52">
        <v>2</v>
      </c>
      <c r="F700" s="52">
        <v>8</v>
      </c>
      <c r="G700" s="52" t="s">
        <v>395</v>
      </c>
      <c r="H700" s="20" t="s">
        <v>587</v>
      </c>
      <c r="I700" s="52"/>
      <c r="J700" s="52"/>
    </row>
    <row r="701" ht="16.5" spans="1:10">
      <c r="A701" s="52"/>
      <c r="B701" s="52"/>
      <c r="C701" s="20" t="s">
        <v>979</v>
      </c>
      <c r="D701" s="52" t="s">
        <v>197</v>
      </c>
      <c r="E701" s="52">
        <v>6</v>
      </c>
      <c r="F701" s="52">
        <v>10</v>
      </c>
      <c r="G701" s="52" t="s">
        <v>410</v>
      </c>
      <c r="H701" s="20" t="s">
        <v>429</v>
      </c>
      <c r="I701" s="52"/>
      <c r="J701" s="52"/>
    </row>
    <row r="702" ht="15" spans="1:10">
      <c r="A702" s="52"/>
      <c r="B702" s="52"/>
      <c r="C702" s="52"/>
      <c r="D702" s="52" t="s">
        <v>201</v>
      </c>
      <c r="E702" s="52">
        <v>11</v>
      </c>
      <c r="F702" s="52">
        <v>13</v>
      </c>
      <c r="G702" s="52" t="s">
        <v>981</v>
      </c>
      <c r="H702" s="52"/>
      <c r="I702" s="52"/>
      <c r="J702" s="52"/>
    </row>
    <row r="703" ht="15" spans="1:10">
      <c r="A703" s="52"/>
      <c r="B703" s="52"/>
      <c r="C703" s="52"/>
      <c r="D703" s="52" t="s">
        <v>139</v>
      </c>
      <c r="E703" s="52">
        <v>12</v>
      </c>
      <c r="F703" s="52">
        <v>17</v>
      </c>
      <c r="G703" s="52" t="s">
        <v>413</v>
      </c>
      <c r="H703" s="52"/>
      <c r="I703" s="52"/>
      <c r="J703" s="52"/>
    </row>
    <row r="704" ht="16.5" spans="1:10">
      <c r="A704" s="52"/>
      <c r="B704" s="52"/>
      <c r="C704" s="52"/>
      <c r="D704" s="52" t="s">
        <v>140</v>
      </c>
      <c r="E704" s="52">
        <v>13</v>
      </c>
      <c r="F704" s="52">
        <v>19</v>
      </c>
      <c r="G704" s="52" t="s">
        <v>415</v>
      </c>
      <c r="H704" s="20" t="s">
        <v>414</v>
      </c>
      <c r="I704" s="20" t="s">
        <v>982</v>
      </c>
      <c r="J704" s="52"/>
    </row>
    <row r="705" ht="16.5" spans="1:10">
      <c r="A705" s="52"/>
      <c r="B705" s="52"/>
      <c r="C705" s="52"/>
      <c r="D705" s="52" t="s">
        <v>202</v>
      </c>
      <c r="E705" s="52">
        <v>14</v>
      </c>
      <c r="F705" s="52">
        <v>24</v>
      </c>
      <c r="G705" s="52" t="s">
        <v>417</v>
      </c>
      <c r="H705" s="20" t="s">
        <v>457</v>
      </c>
      <c r="I705" s="52"/>
      <c r="J705" s="52"/>
    </row>
    <row r="706" ht="15" spans="1:10">
      <c r="A706" s="52"/>
      <c r="B706" s="52"/>
      <c r="C706" s="52"/>
      <c r="D706" s="52" t="s">
        <v>149</v>
      </c>
      <c r="E706" s="52">
        <v>20</v>
      </c>
      <c r="F706" s="52">
        <v>37</v>
      </c>
      <c r="G706" s="52" t="s">
        <v>983</v>
      </c>
      <c r="H706" s="52"/>
      <c r="I706" s="52"/>
      <c r="J706" s="52"/>
    </row>
    <row r="707" ht="16.5" spans="1:10">
      <c r="A707" s="52"/>
      <c r="B707" s="52"/>
      <c r="C707" s="20" t="s">
        <v>339</v>
      </c>
      <c r="D707" s="52" t="s">
        <v>156</v>
      </c>
      <c r="E707" s="52">
        <v>27</v>
      </c>
      <c r="F707" s="52">
        <v>56</v>
      </c>
      <c r="G707" s="52" t="s">
        <v>421</v>
      </c>
      <c r="H707" s="20" t="s">
        <v>681</v>
      </c>
      <c r="I707" s="52"/>
      <c r="J707" s="52"/>
    </row>
    <row r="708" ht="15" spans="1:10">
      <c r="A708" s="52"/>
      <c r="B708" s="52"/>
      <c r="C708" s="52"/>
      <c r="D708" s="52" t="s">
        <v>984</v>
      </c>
      <c r="E708" s="52">
        <v>29</v>
      </c>
      <c r="F708" s="52"/>
      <c r="G708" s="52"/>
      <c r="H708" s="52"/>
      <c r="I708" s="52"/>
      <c r="J708" s="52"/>
    </row>
    <row r="709" ht="16.5" spans="1:10">
      <c r="A709" s="52"/>
      <c r="B709" s="52"/>
      <c r="C709" s="20" t="s">
        <v>456</v>
      </c>
      <c r="D709" s="52" t="s">
        <v>165</v>
      </c>
      <c r="E709" s="52">
        <v>32</v>
      </c>
      <c r="F709" s="52"/>
      <c r="G709" s="52"/>
      <c r="H709" s="52"/>
      <c r="I709" s="52"/>
      <c r="J709" s="52"/>
    </row>
    <row r="710" ht="16.5" spans="1:10">
      <c r="A710" s="52"/>
      <c r="B710" s="52"/>
      <c r="C710" s="20" t="s">
        <v>453</v>
      </c>
      <c r="D710" s="52" t="s">
        <v>521</v>
      </c>
      <c r="E710" s="52">
        <v>47</v>
      </c>
      <c r="F710" s="52"/>
      <c r="G710" s="52"/>
      <c r="H710" s="52"/>
      <c r="I710" s="52"/>
      <c r="J710" s="52"/>
    </row>
    <row r="711" ht="16.5" spans="1:10">
      <c r="A711" s="52"/>
      <c r="B711" s="52"/>
      <c r="C711" s="20" t="s">
        <v>354</v>
      </c>
      <c r="D711" s="52" t="s">
        <v>238</v>
      </c>
      <c r="E711" s="52">
        <v>49</v>
      </c>
      <c r="F711" s="52"/>
      <c r="G711" s="52"/>
      <c r="H711" s="52"/>
      <c r="I711" s="52"/>
      <c r="J711" s="52"/>
    </row>
    <row r="712" ht="15" spans="1:10">
      <c r="A712" s="52" t="s">
        <v>311</v>
      </c>
      <c r="B712" s="52"/>
      <c r="C712" s="52"/>
      <c r="D712" s="52" t="s">
        <v>236</v>
      </c>
      <c r="E712" s="52"/>
      <c r="F712" s="52" t="s">
        <v>236</v>
      </c>
      <c r="G712" s="52"/>
      <c r="H712" s="52" t="s">
        <v>422</v>
      </c>
      <c r="I712" s="52"/>
      <c r="J712" s="52"/>
    </row>
    <row r="713" ht="15" spans="1:10">
      <c r="A713" s="52" t="s">
        <v>313</v>
      </c>
      <c r="B713" s="52"/>
      <c r="C713" s="52"/>
      <c r="D713" s="52" t="s">
        <v>314</v>
      </c>
      <c r="E713" s="52"/>
      <c r="F713" s="52" t="s">
        <v>314</v>
      </c>
      <c r="G713" s="52"/>
      <c r="H713" s="52" t="s">
        <v>985</v>
      </c>
      <c r="I713" s="52"/>
      <c r="J713" s="52"/>
    </row>
    <row r="714" ht="16.5" spans="1:10">
      <c r="A714" s="52" t="s">
        <v>237</v>
      </c>
      <c r="B714" s="52"/>
      <c r="C714" s="52"/>
      <c r="D714" s="20" t="s">
        <v>986</v>
      </c>
      <c r="E714" s="55" t="s">
        <v>321</v>
      </c>
      <c r="F714" s="55" t="s">
        <v>321</v>
      </c>
      <c r="G714" s="20" t="s">
        <v>869</v>
      </c>
      <c r="H714" s="52" t="s">
        <v>987</v>
      </c>
      <c r="I714" s="52"/>
      <c r="J714" s="52"/>
    </row>
    <row r="715" ht="16.5" spans="1:10">
      <c r="A715" s="52" t="s">
        <v>988</v>
      </c>
      <c r="B715" s="52"/>
      <c r="C715" s="52"/>
      <c r="D715" s="20" t="s">
        <v>320</v>
      </c>
      <c r="E715" s="57" t="s">
        <v>324</v>
      </c>
      <c r="F715" s="57" t="s">
        <v>324</v>
      </c>
      <c r="G715" s="20" t="s">
        <v>276</v>
      </c>
      <c r="H715" s="52" t="s">
        <v>989</v>
      </c>
      <c r="I715" s="52"/>
      <c r="J715" s="52"/>
    </row>
    <row r="716" ht="15" spans="1:10">
      <c r="A716" s="86" t="s">
        <v>990</v>
      </c>
      <c r="B716" s="86"/>
      <c r="C716" s="86"/>
      <c r="D716" s="86"/>
      <c r="E716" s="86"/>
      <c r="F716" s="86"/>
      <c r="G716" s="86"/>
      <c r="H716" s="86"/>
      <c r="I716" s="86"/>
      <c r="J716" s="86"/>
    </row>
    <row r="717" ht="15" spans="1:10">
      <c r="A717" s="87" t="s">
        <v>325</v>
      </c>
      <c r="B717" s="87"/>
      <c r="C717" s="87"/>
      <c r="D717" s="87"/>
      <c r="E717" s="87"/>
      <c r="F717" s="87"/>
      <c r="G717" s="87"/>
      <c r="H717" s="87"/>
      <c r="I717" s="87"/>
      <c r="J717" s="87"/>
    </row>
    <row r="718" ht="22.5" spans="1:10">
      <c r="A718" s="51" t="s">
        <v>991</v>
      </c>
      <c r="B718" s="51"/>
      <c r="C718" s="51"/>
      <c r="D718" s="51"/>
      <c r="E718" s="51"/>
      <c r="F718" s="51"/>
      <c r="G718" s="51"/>
      <c r="H718" s="51"/>
      <c r="I718" s="51"/>
      <c r="J718" s="51"/>
    </row>
    <row r="719" ht="15" spans="1:10">
      <c r="A719" s="52" t="s">
        <v>244</v>
      </c>
      <c r="B719" s="52" t="s">
        <v>992</v>
      </c>
      <c r="C719" s="52"/>
      <c r="D719" s="52"/>
      <c r="E719" s="52" t="s">
        <v>246</v>
      </c>
      <c r="F719" s="52"/>
      <c r="G719" s="52" t="s">
        <v>993</v>
      </c>
      <c r="H719" s="52"/>
      <c r="I719" s="52" t="s">
        <v>248</v>
      </c>
      <c r="J719" s="52">
        <v>12715</v>
      </c>
    </row>
    <row r="720" ht="15" spans="1:10">
      <c r="A720" s="52" t="s">
        <v>52</v>
      </c>
      <c r="B720" s="52" t="s">
        <v>249</v>
      </c>
      <c r="C720" s="52"/>
      <c r="D720" s="52" t="s">
        <v>250</v>
      </c>
      <c r="E720" s="52" t="s">
        <v>994</v>
      </c>
      <c r="F720" s="52"/>
      <c r="G720" s="52" t="s">
        <v>252</v>
      </c>
      <c r="H720" s="52" t="s">
        <v>995</v>
      </c>
      <c r="I720" s="52" t="s">
        <v>254</v>
      </c>
      <c r="J720" s="52" t="s">
        <v>996</v>
      </c>
    </row>
    <row r="721" ht="15" spans="1:10">
      <c r="A721" s="52" t="s">
        <v>256</v>
      </c>
      <c r="B721" s="52" t="s">
        <v>536</v>
      </c>
      <c r="C721" s="52"/>
      <c r="D721" s="52" t="s">
        <v>258</v>
      </c>
      <c r="E721" s="52"/>
      <c r="F721" s="52" t="s">
        <v>440</v>
      </c>
      <c r="G721" s="52" t="s">
        <v>260</v>
      </c>
      <c r="H721" s="52" t="s">
        <v>997</v>
      </c>
      <c r="I721" s="52" t="s">
        <v>262</v>
      </c>
      <c r="J721" s="52" t="s">
        <v>998</v>
      </c>
    </row>
    <row r="722" ht="31.5" spans="1:10">
      <c r="A722" s="54" t="s">
        <v>443</v>
      </c>
      <c r="B722" s="54"/>
      <c r="C722" s="54">
        <v>2</v>
      </c>
      <c r="D722" s="54"/>
      <c r="E722" s="54"/>
      <c r="F722" s="54">
        <v>4</v>
      </c>
      <c r="G722" s="54"/>
      <c r="H722" s="54"/>
      <c r="I722" s="54" t="s">
        <v>264</v>
      </c>
      <c r="J722" s="54"/>
    </row>
    <row r="723" ht="15" spans="1:10">
      <c r="A723" s="54"/>
      <c r="B723" s="54"/>
      <c r="C723" s="52">
        <v>0</v>
      </c>
      <c r="D723" s="52"/>
      <c r="E723" s="52" t="s">
        <v>266</v>
      </c>
      <c r="F723" s="52"/>
      <c r="G723" s="52">
        <v>4</v>
      </c>
      <c r="H723" s="52"/>
      <c r="I723" s="54"/>
      <c r="J723" s="54"/>
    </row>
    <row r="724" ht="15" spans="1:10">
      <c r="A724" s="54"/>
      <c r="B724" s="54"/>
      <c r="C724" s="52">
        <v>2</v>
      </c>
      <c r="D724" s="52"/>
      <c r="E724" s="52" t="s">
        <v>267</v>
      </c>
      <c r="F724" s="52"/>
      <c r="G724" s="52">
        <v>0</v>
      </c>
      <c r="H724" s="52"/>
      <c r="I724" s="54"/>
      <c r="J724" s="54"/>
    </row>
    <row r="725" ht="15" spans="1:10">
      <c r="A725" s="52" t="s">
        <v>268</v>
      </c>
      <c r="B725" s="52"/>
      <c r="C725" s="52"/>
      <c r="D725" s="52"/>
      <c r="E725" s="52"/>
      <c r="F725" s="52" t="s">
        <v>268</v>
      </c>
      <c r="G725" s="52"/>
      <c r="H725" s="52"/>
      <c r="I725" s="52"/>
      <c r="J725" s="52"/>
    </row>
    <row r="726" ht="15" spans="1:10">
      <c r="A726" s="52" t="s">
        <v>94</v>
      </c>
      <c r="B726" s="52" t="s">
        <v>93</v>
      </c>
      <c r="C726" s="52" t="s">
        <v>269</v>
      </c>
      <c r="D726" s="52" t="s">
        <v>270</v>
      </c>
      <c r="E726" s="52" t="s">
        <v>82</v>
      </c>
      <c r="F726" s="52" t="s">
        <v>82</v>
      </c>
      <c r="G726" s="52" t="s">
        <v>270</v>
      </c>
      <c r="H726" s="52" t="s">
        <v>269</v>
      </c>
      <c r="I726" s="52" t="s">
        <v>93</v>
      </c>
      <c r="J726" s="52" t="s">
        <v>94</v>
      </c>
    </row>
    <row r="727" ht="15" spans="1:10">
      <c r="A727" s="52"/>
      <c r="B727" s="52"/>
      <c r="C727" s="52"/>
      <c r="D727" s="52" t="s">
        <v>444</v>
      </c>
      <c r="E727" s="52">
        <v>4</v>
      </c>
      <c r="F727" s="52">
        <v>1</v>
      </c>
      <c r="G727" s="52" t="s">
        <v>116</v>
      </c>
      <c r="H727" s="52"/>
      <c r="I727" s="52"/>
      <c r="J727" s="52"/>
    </row>
    <row r="728" ht="15" spans="1:10">
      <c r="A728" s="52"/>
      <c r="B728" s="52"/>
      <c r="C728" s="52"/>
      <c r="D728" s="52" t="s">
        <v>448</v>
      </c>
      <c r="E728" s="52">
        <v>6</v>
      </c>
      <c r="F728" s="52">
        <v>3</v>
      </c>
      <c r="G728" s="52" t="s">
        <v>122</v>
      </c>
      <c r="H728" s="52"/>
      <c r="I728" s="52"/>
      <c r="J728" s="52"/>
    </row>
    <row r="729" ht="16.5" spans="1:10">
      <c r="A729" s="52"/>
      <c r="B729" s="52"/>
      <c r="C729" s="20" t="s">
        <v>277</v>
      </c>
      <c r="D729" s="52" t="s">
        <v>450</v>
      </c>
      <c r="E729" s="52">
        <v>8</v>
      </c>
      <c r="F729" s="52">
        <v>4</v>
      </c>
      <c r="G729" s="52" t="s">
        <v>545</v>
      </c>
      <c r="H729" s="52"/>
      <c r="I729" s="52"/>
      <c r="J729" s="52"/>
    </row>
    <row r="730" ht="16.5" spans="1:10">
      <c r="A730" s="52"/>
      <c r="B730" s="52"/>
      <c r="C730" s="52"/>
      <c r="D730" s="52" t="s">
        <v>452</v>
      </c>
      <c r="E730" s="52">
        <v>10</v>
      </c>
      <c r="F730" s="52">
        <v>10</v>
      </c>
      <c r="G730" s="52" t="s">
        <v>233</v>
      </c>
      <c r="H730" s="20" t="s">
        <v>999</v>
      </c>
      <c r="I730" s="52"/>
      <c r="J730" s="52"/>
    </row>
    <row r="731" ht="16.5" spans="1:10">
      <c r="A731" s="52"/>
      <c r="B731" s="52"/>
      <c r="C731" s="52"/>
      <c r="D731" s="52" t="s">
        <v>467</v>
      </c>
      <c r="E731" s="52">
        <v>11</v>
      </c>
      <c r="F731" s="52">
        <v>22</v>
      </c>
      <c r="G731" s="52" t="s">
        <v>289</v>
      </c>
      <c r="H731" s="52"/>
      <c r="I731" s="20" t="s">
        <v>835</v>
      </c>
      <c r="J731" s="52"/>
    </row>
    <row r="732" ht="16.5" spans="1:10">
      <c r="A732" s="52"/>
      <c r="B732" s="52"/>
      <c r="C732" s="20" t="s">
        <v>542</v>
      </c>
      <c r="D732" s="52" t="s">
        <v>455</v>
      </c>
      <c r="E732" s="52">
        <v>16</v>
      </c>
      <c r="F732" s="52">
        <v>26</v>
      </c>
      <c r="G732" s="52" t="s">
        <v>155</v>
      </c>
      <c r="H732" s="20" t="s">
        <v>1000</v>
      </c>
      <c r="I732" s="52"/>
      <c r="J732" s="52"/>
    </row>
    <row r="733" ht="16.5" spans="1:10">
      <c r="A733" s="52"/>
      <c r="B733" s="52"/>
      <c r="C733" s="20" t="s">
        <v>401</v>
      </c>
      <c r="D733" s="52" t="s">
        <v>1001</v>
      </c>
      <c r="E733" s="52">
        <v>17</v>
      </c>
      <c r="F733" s="52">
        <v>30</v>
      </c>
      <c r="G733" s="52" t="s">
        <v>235</v>
      </c>
      <c r="H733" s="52"/>
      <c r="I733" s="52"/>
      <c r="J733" s="52"/>
    </row>
    <row r="734" ht="16.5" spans="1:10">
      <c r="A734" s="52"/>
      <c r="B734" s="20" t="s">
        <v>1002</v>
      </c>
      <c r="C734" s="20" t="s">
        <v>347</v>
      </c>
      <c r="D734" s="52" t="s">
        <v>459</v>
      </c>
      <c r="E734" s="52">
        <v>20</v>
      </c>
      <c r="F734" s="52">
        <v>32</v>
      </c>
      <c r="G734" s="52" t="s">
        <v>165</v>
      </c>
      <c r="H734" s="20" t="s">
        <v>354</v>
      </c>
      <c r="I734" s="52"/>
      <c r="J734" s="52"/>
    </row>
    <row r="735" ht="16.5" spans="1:10">
      <c r="A735" s="52"/>
      <c r="B735" s="52"/>
      <c r="C735" s="52"/>
      <c r="D735" s="52" t="s">
        <v>1003</v>
      </c>
      <c r="E735" s="52">
        <v>22</v>
      </c>
      <c r="F735" s="52">
        <v>40</v>
      </c>
      <c r="G735" s="52" t="s">
        <v>404</v>
      </c>
      <c r="H735" s="20" t="s">
        <v>349</v>
      </c>
      <c r="I735" s="52"/>
      <c r="J735" s="52"/>
    </row>
    <row r="736" ht="16.5" spans="1:10">
      <c r="A736" s="52"/>
      <c r="B736" s="52"/>
      <c r="C736" s="20" t="s">
        <v>1004</v>
      </c>
      <c r="D736" s="52" t="s">
        <v>1005</v>
      </c>
      <c r="E736" s="52">
        <v>27</v>
      </c>
      <c r="F736" s="52">
        <v>45</v>
      </c>
      <c r="G736" s="52" t="s">
        <v>237</v>
      </c>
      <c r="H736" s="20" t="s">
        <v>317</v>
      </c>
      <c r="I736" s="52"/>
      <c r="J736" s="52"/>
    </row>
    <row r="737" ht="16.5" spans="1:10">
      <c r="A737" s="52"/>
      <c r="B737" s="52"/>
      <c r="C737" s="52"/>
      <c r="D737" s="52" t="s">
        <v>463</v>
      </c>
      <c r="E737" s="52">
        <v>41</v>
      </c>
      <c r="F737" s="52">
        <v>47</v>
      </c>
      <c r="G737" s="52" t="s">
        <v>521</v>
      </c>
      <c r="H737" s="20" t="s">
        <v>347</v>
      </c>
      <c r="I737" s="52"/>
      <c r="J737" s="52"/>
    </row>
    <row r="738" ht="15" spans="1:10">
      <c r="A738" s="52" t="s">
        <v>296</v>
      </c>
      <c r="B738" s="52"/>
      <c r="C738" s="52"/>
      <c r="D738" s="52"/>
      <c r="E738" s="52"/>
      <c r="F738" s="52" t="s">
        <v>296</v>
      </c>
      <c r="G738" s="52"/>
      <c r="H738" s="52"/>
      <c r="I738" s="52"/>
      <c r="J738" s="52"/>
    </row>
    <row r="739" ht="15" spans="1:10">
      <c r="A739" s="52" t="s">
        <v>94</v>
      </c>
      <c r="B739" s="52" t="s">
        <v>93</v>
      </c>
      <c r="C739" s="52" t="s">
        <v>297</v>
      </c>
      <c r="D739" s="52" t="s">
        <v>270</v>
      </c>
      <c r="E739" s="52" t="s">
        <v>82</v>
      </c>
      <c r="F739" s="52" t="s">
        <v>82</v>
      </c>
      <c r="G739" s="52" t="s">
        <v>270</v>
      </c>
      <c r="H739" s="52" t="s">
        <v>297</v>
      </c>
      <c r="I739" s="52" t="s">
        <v>93</v>
      </c>
      <c r="J739" s="52" t="s">
        <v>94</v>
      </c>
    </row>
    <row r="740" ht="16.5" spans="1:10">
      <c r="A740" s="52"/>
      <c r="B740" s="52"/>
      <c r="C740" s="52"/>
      <c r="D740" s="52" t="s">
        <v>464</v>
      </c>
      <c r="E740" s="52">
        <v>1</v>
      </c>
      <c r="F740" s="52">
        <v>6</v>
      </c>
      <c r="G740" s="52" t="s">
        <v>197</v>
      </c>
      <c r="H740" s="20" t="s">
        <v>347</v>
      </c>
      <c r="I740" s="52"/>
      <c r="J740" s="52"/>
    </row>
    <row r="741" ht="15" spans="1:10">
      <c r="A741" s="52"/>
      <c r="B741" s="52"/>
      <c r="C741" s="52"/>
      <c r="D741" s="52" t="s">
        <v>1006</v>
      </c>
      <c r="E741" s="52">
        <v>3</v>
      </c>
      <c r="F741" s="52">
        <v>11</v>
      </c>
      <c r="G741" s="52" t="s">
        <v>201</v>
      </c>
      <c r="H741" s="52"/>
      <c r="I741" s="52"/>
      <c r="J741" s="52"/>
    </row>
    <row r="742" ht="16.5" spans="1:10">
      <c r="A742" s="52"/>
      <c r="B742" s="52"/>
      <c r="C742" s="20" t="s">
        <v>1007</v>
      </c>
      <c r="D742" s="52" t="s">
        <v>446</v>
      </c>
      <c r="E742" s="52">
        <v>5</v>
      </c>
      <c r="F742" s="52">
        <v>12</v>
      </c>
      <c r="G742" s="52" t="s">
        <v>139</v>
      </c>
      <c r="H742" s="52"/>
      <c r="I742" s="52"/>
      <c r="J742" s="52"/>
    </row>
    <row r="743" ht="16.5" spans="1:10">
      <c r="A743" s="52"/>
      <c r="B743" s="52"/>
      <c r="C743" s="52"/>
      <c r="D743" s="52" t="s">
        <v>468</v>
      </c>
      <c r="E743" s="52">
        <v>12</v>
      </c>
      <c r="F743" s="52">
        <v>13</v>
      </c>
      <c r="G743" s="52" t="s">
        <v>140</v>
      </c>
      <c r="H743" s="20" t="s">
        <v>349</v>
      </c>
      <c r="I743" s="52"/>
      <c r="J743" s="52"/>
    </row>
    <row r="744" ht="16.5" spans="1:10">
      <c r="A744" s="52"/>
      <c r="B744" s="52"/>
      <c r="C744" s="52"/>
      <c r="D744" s="52" t="s">
        <v>469</v>
      </c>
      <c r="E744" s="52">
        <v>14</v>
      </c>
      <c r="F744" s="52">
        <v>14</v>
      </c>
      <c r="G744" s="52" t="s">
        <v>202</v>
      </c>
      <c r="H744" s="20" t="s">
        <v>317</v>
      </c>
      <c r="I744" s="20" t="s">
        <v>339</v>
      </c>
      <c r="J744" s="52"/>
    </row>
    <row r="745" ht="16.5" spans="1:10">
      <c r="A745" s="52"/>
      <c r="B745" s="52"/>
      <c r="C745" s="20" t="s">
        <v>542</v>
      </c>
      <c r="D745" s="52" t="s">
        <v>1008</v>
      </c>
      <c r="E745" s="52">
        <v>21</v>
      </c>
      <c r="F745" s="52">
        <v>15</v>
      </c>
      <c r="G745" s="52" t="s">
        <v>142</v>
      </c>
      <c r="H745" s="52"/>
      <c r="I745" s="52"/>
      <c r="J745" s="52"/>
    </row>
    <row r="746" ht="16.5" spans="1:10">
      <c r="A746" s="52"/>
      <c r="B746" s="52"/>
      <c r="C746" s="20" t="s">
        <v>1009</v>
      </c>
      <c r="D746" s="52" t="s">
        <v>1010</v>
      </c>
      <c r="E746" s="52">
        <v>23</v>
      </c>
      <c r="F746" s="52">
        <v>20</v>
      </c>
      <c r="G746" s="52" t="s">
        <v>149</v>
      </c>
      <c r="H746" s="20" t="s">
        <v>999</v>
      </c>
      <c r="I746" s="52"/>
      <c r="J746" s="52"/>
    </row>
    <row r="747" ht="16.5" spans="1:10">
      <c r="A747" s="52"/>
      <c r="B747" s="52"/>
      <c r="C747" s="20" t="s">
        <v>277</v>
      </c>
      <c r="D747" s="52" t="s">
        <v>460</v>
      </c>
      <c r="E747" s="52">
        <v>26</v>
      </c>
      <c r="F747" s="52">
        <v>21</v>
      </c>
      <c r="G747" s="52" t="s">
        <v>963</v>
      </c>
      <c r="H747" s="52"/>
      <c r="I747" s="52"/>
      <c r="J747" s="52"/>
    </row>
    <row r="748" ht="16.5" spans="1:10">
      <c r="A748" s="52"/>
      <c r="B748" s="52"/>
      <c r="C748" s="20" t="s">
        <v>1004</v>
      </c>
      <c r="D748" s="52" t="s">
        <v>1011</v>
      </c>
      <c r="E748" s="52">
        <v>28</v>
      </c>
      <c r="F748" s="52">
        <v>29</v>
      </c>
      <c r="G748" s="52" t="s">
        <v>984</v>
      </c>
      <c r="H748" s="20" t="s">
        <v>354</v>
      </c>
      <c r="I748" s="52"/>
      <c r="J748" s="52"/>
    </row>
    <row r="749" ht="16.5" spans="1:10">
      <c r="A749" s="52"/>
      <c r="B749" s="52"/>
      <c r="C749" s="20" t="s">
        <v>347</v>
      </c>
      <c r="D749" s="52" t="s">
        <v>473</v>
      </c>
      <c r="E749" s="52">
        <v>31</v>
      </c>
      <c r="F749" s="52">
        <v>36</v>
      </c>
      <c r="G749" s="52" t="s">
        <v>309</v>
      </c>
      <c r="H749" s="52"/>
      <c r="I749" s="52"/>
      <c r="J749" s="52"/>
    </row>
    <row r="750" ht="16.5" spans="1:10">
      <c r="A750" s="52"/>
      <c r="B750" s="52"/>
      <c r="C750" s="52"/>
      <c r="D750" s="52" t="s">
        <v>1012</v>
      </c>
      <c r="E750" s="52">
        <v>33</v>
      </c>
      <c r="F750" s="52">
        <v>49</v>
      </c>
      <c r="G750" s="52" t="s">
        <v>238</v>
      </c>
      <c r="H750" s="20" t="s">
        <v>1000</v>
      </c>
      <c r="I750" s="52"/>
      <c r="J750" s="52"/>
    </row>
    <row r="751" ht="15" spans="1:10">
      <c r="A751" s="52"/>
      <c r="B751" s="52"/>
      <c r="C751" s="52"/>
      <c r="D751" s="52" t="s">
        <v>475</v>
      </c>
      <c r="E751" s="52">
        <v>37</v>
      </c>
      <c r="F751" s="52">
        <v>52</v>
      </c>
      <c r="G751" s="52" t="s">
        <v>239</v>
      </c>
      <c r="H751" s="52"/>
      <c r="I751" s="52"/>
      <c r="J751" s="52"/>
    </row>
    <row r="752" ht="15" spans="1:10">
      <c r="A752" s="52" t="s">
        <v>1013</v>
      </c>
      <c r="B752" s="52"/>
      <c r="C752" s="52"/>
      <c r="D752" s="52" t="s">
        <v>236</v>
      </c>
      <c r="E752" s="52"/>
      <c r="F752" s="52" t="s">
        <v>236</v>
      </c>
      <c r="G752" s="52"/>
      <c r="H752" s="52" t="s">
        <v>311</v>
      </c>
      <c r="I752" s="52"/>
      <c r="J752" s="52"/>
    </row>
    <row r="753" ht="15" spans="1:10">
      <c r="A753" s="52" t="s">
        <v>313</v>
      </c>
      <c r="B753" s="52"/>
      <c r="C753" s="52"/>
      <c r="D753" s="52" t="s">
        <v>314</v>
      </c>
      <c r="E753" s="52"/>
      <c r="F753" s="52" t="s">
        <v>314</v>
      </c>
      <c r="G753" s="52"/>
      <c r="H753" s="52" t="s">
        <v>477</v>
      </c>
      <c r="I753" s="52"/>
      <c r="J753" s="52"/>
    </row>
    <row r="754" ht="16.5" spans="1:10">
      <c r="A754" s="52" t="s">
        <v>1014</v>
      </c>
      <c r="B754" s="52"/>
      <c r="C754" s="52"/>
      <c r="D754" s="20" t="s">
        <v>429</v>
      </c>
      <c r="E754" s="55"/>
      <c r="F754" s="55"/>
      <c r="G754" s="20" t="s">
        <v>592</v>
      </c>
      <c r="H754" s="52" t="s">
        <v>988</v>
      </c>
      <c r="I754" s="52"/>
      <c r="J754" s="52"/>
    </row>
    <row r="755" ht="16.5" spans="1:10">
      <c r="A755" s="52" t="s">
        <v>1015</v>
      </c>
      <c r="B755" s="52"/>
      <c r="C755" s="52"/>
      <c r="D755" s="20" t="s">
        <v>354</v>
      </c>
      <c r="E755" s="56" t="s">
        <v>321</v>
      </c>
      <c r="F755" s="56" t="s">
        <v>321</v>
      </c>
      <c r="G755" s="20" t="s">
        <v>352</v>
      </c>
      <c r="H755" s="52" t="s">
        <v>1016</v>
      </c>
      <c r="I755" s="52"/>
      <c r="J755" s="52"/>
    </row>
    <row r="756" ht="16.5" spans="1:10">
      <c r="A756" s="52"/>
      <c r="B756" s="52"/>
      <c r="C756" s="52"/>
      <c r="D756" s="52"/>
      <c r="E756" s="56" t="s">
        <v>324</v>
      </c>
      <c r="F756" s="56" t="s">
        <v>324</v>
      </c>
      <c r="G756" s="20" t="s">
        <v>1017</v>
      </c>
      <c r="H756" s="52" t="s">
        <v>1018</v>
      </c>
      <c r="I756" s="52"/>
      <c r="J756" s="52"/>
    </row>
    <row r="757" ht="16.5" spans="1:10">
      <c r="A757" s="52"/>
      <c r="B757" s="52"/>
      <c r="C757" s="52"/>
      <c r="D757" s="52"/>
      <c r="E757" s="99"/>
      <c r="F757" s="99"/>
      <c r="G757" s="20" t="s">
        <v>1019</v>
      </c>
      <c r="H757" s="52" t="s">
        <v>1020</v>
      </c>
      <c r="I757" s="52"/>
      <c r="J757" s="52"/>
    </row>
    <row r="758" ht="15" spans="1:10">
      <c r="A758" s="86" t="s">
        <v>1021</v>
      </c>
      <c r="B758" s="86"/>
      <c r="C758" s="86"/>
      <c r="D758" s="86"/>
      <c r="E758" s="86"/>
      <c r="F758" s="86"/>
      <c r="G758" s="86"/>
      <c r="H758" s="86"/>
      <c r="I758" s="86"/>
      <c r="J758" s="86"/>
    </row>
    <row r="759" ht="15" spans="1:10">
      <c r="A759" s="87" t="s">
        <v>325</v>
      </c>
      <c r="B759" s="87"/>
      <c r="C759" s="87"/>
      <c r="D759" s="87"/>
      <c r="E759" s="87"/>
      <c r="F759" s="87"/>
      <c r="G759" s="87"/>
      <c r="H759" s="87"/>
      <c r="I759" s="87"/>
      <c r="J759" s="87"/>
    </row>
    <row r="760" ht="22.5" spans="1:10">
      <c r="A760" s="101" t="s">
        <v>1022</v>
      </c>
      <c r="B760" s="101"/>
      <c r="C760" s="101"/>
      <c r="D760" s="101"/>
      <c r="E760" s="101"/>
      <c r="F760" s="101"/>
      <c r="G760" s="101"/>
      <c r="H760" s="101"/>
      <c r="I760" s="101"/>
      <c r="J760" s="101"/>
    </row>
    <row r="761" ht="15" spans="1:10">
      <c r="A761" s="102" t="s">
        <v>244</v>
      </c>
      <c r="B761" s="102" t="s">
        <v>1023</v>
      </c>
      <c r="C761" s="102"/>
      <c r="D761" s="102"/>
      <c r="E761" s="102" t="s">
        <v>246</v>
      </c>
      <c r="F761" s="102"/>
      <c r="G761" s="102" t="s">
        <v>1024</v>
      </c>
      <c r="H761" s="102"/>
      <c r="I761" s="102" t="s">
        <v>248</v>
      </c>
      <c r="J761" s="102">
        <v>60031</v>
      </c>
    </row>
    <row r="762" ht="15" spans="1:10">
      <c r="A762" s="103" t="s">
        <v>52</v>
      </c>
      <c r="B762" s="103" t="s">
        <v>1025</v>
      </c>
      <c r="C762" s="103"/>
      <c r="D762" s="103" t="s">
        <v>250</v>
      </c>
      <c r="E762" s="103" t="s">
        <v>579</v>
      </c>
      <c r="F762" s="103"/>
      <c r="G762" s="103" t="s">
        <v>252</v>
      </c>
      <c r="H762" s="103" t="s">
        <v>437</v>
      </c>
      <c r="I762" s="103" t="s">
        <v>254</v>
      </c>
      <c r="J762" s="103" t="s">
        <v>486</v>
      </c>
    </row>
    <row r="763" ht="15" spans="1:10">
      <c r="A763" s="103" t="s">
        <v>256</v>
      </c>
      <c r="B763" s="103" t="s">
        <v>436</v>
      </c>
      <c r="C763" s="103"/>
      <c r="D763" s="103" t="s">
        <v>258</v>
      </c>
      <c r="E763" s="103"/>
      <c r="F763" s="103" t="s">
        <v>865</v>
      </c>
      <c r="G763" s="103" t="s">
        <v>260</v>
      </c>
      <c r="H763" s="103" t="s">
        <v>582</v>
      </c>
      <c r="I763" s="52" t="s">
        <v>262</v>
      </c>
      <c r="J763" s="52" t="s">
        <v>790</v>
      </c>
    </row>
    <row r="764" ht="31.5" spans="1:10">
      <c r="A764" s="54" t="s">
        <v>492</v>
      </c>
      <c r="B764" s="54"/>
      <c r="C764" s="54">
        <v>1</v>
      </c>
      <c r="D764" s="54"/>
      <c r="E764" s="54"/>
      <c r="F764" s="54">
        <v>2</v>
      </c>
      <c r="G764" s="54"/>
      <c r="H764" s="54"/>
      <c r="I764" s="54" t="s">
        <v>264</v>
      </c>
      <c r="J764" s="54"/>
    </row>
    <row r="765" ht="15" spans="1:10">
      <c r="A765" s="54"/>
      <c r="B765" s="54"/>
      <c r="C765" s="103">
        <v>0</v>
      </c>
      <c r="D765" s="103"/>
      <c r="E765" s="103" t="s">
        <v>266</v>
      </c>
      <c r="F765" s="103"/>
      <c r="G765" s="103">
        <v>1</v>
      </c>
      <c r="H765" s="103"/>
      <c r="I765" s="54"/>
      <c r="J765" s="54"/>
    </row>
    <row r="766" ht="15" spans="1:10">
      <c r="A766" s="54"/>
      <c r="B766" s="54"/>
      <c r="C766" s="103">
        <v>1</v>
      </c>
      <c r="D766" s="103"/>
      <c r="E766" s="103" t="s">
        <v>267</v>
      </c>
      <c r="F766" s="103"/>
      <c r="G766" s="103">
        <v>1</v>
      </c>
      <c r="H766" s="103"/>
      <c r="I766" s="54"/>
      <c r="J766" s="54"/>
    </row>
    <row r="767" ht="15" spans="1:10">
      <c r="A767" s="103" t="s">
        <v>268</v>
      </c>
      <c r="B767" s="103"/>
      <c r="C767" s="103"/>
      <c r="D767" s="103"/>
      <c r="E767" s="103"/>
      <c r="F767" s="103" t="s">
        <v>268</v>
      </c>
      <c r="G767" s="103"/>
      <c r="H767" s="103"/>
      <c r="I767" s="103"/>
      <c r="J767" s="103"/>
    </row>
    <row r="768" ht="15" spans="1:10">
      <c r="A768" s="103" t="s">
        <v>94</v>
      </c>
      <c r="B768" s="103" t="s">
        <v>93</v>
      </c>
      <c r="C768" s="103" t="s">
        <v>269</v>
      </c>
      <c r="D768" s="103" t="s">
        <v>270</v>
      </c>
      <c r="E768" s="103" t="s">
        <v>82</v>
      </c>
      <c r="F768" s="103" t="s">
        <v>82</v>
      </c>
      <c r="G768" s="103" t="s">
        <v>270</v>
      </c>
      <c r="H768" s="103" t="s">
        <v>269</v>
      </c>
      <c r="I768" s="103" t="s">
        <v>93</v>
      </c>
      <c r="J768" s="103" t="s">
        <v>94</v>
      </c>
    </row>
    <row r="769" ht="16.5" spans="1:10">
      <c r="A769" s="52"/>
      <c r="B769" s="52"/>
      <c r="C769" s="52"/>
      <c r="D769" s="52" t="s">
        <v>510</v>
      </c>
      <c r="E769" s="52">
        <v>1</v>
      </c>
      <c r="F769" s="52">
        <v>1</v>
      </c>
      <c r="G769" s="52" t="s">
        <v>116</v>
      </c>
      <c r="H769" s="52"/>
      <c r="I769" s="20" t="s">
        <v>351</v>
      </c>
      <c r="J769" s="52"/>
    </row>
    <row r="770" ht="16.5" spans="1:10">
      <c r="A770" s="52"/>
      <c r="B770" s="20" t="s">
        <v>408</v>
      </c>
      <c r="C770" s="52"/>
      <c r="D770" s="52" t="s">
        <v>493</v>
      </c>
      <c r="E770" s="52">
        <v>4</v>
      </c>
      <c r="F770" s="52">
        <v>3</v>
      </c>
      <c r="G770" s="52" t="s">
        <v>122</v>
      </c>
      <c r="H770" s="52"/>
      <c r="I770" s="20" t="s">
        <v>1026</v>
      </c>
      <c r="J770" s="52"/>
    </row>
    <row r="771" ht="16.5" spans="1:10">
      <c r="A771" s="52"/>
      <c r="B771" s="52"/>
      <c r="C771" s="52"/>
      <c r="D771" s="52" t="s">
        <v>495</v>
      </c>
      <c r="E771" s="52">
        <v>5</v>
      </c>
      <c r="F771" s="52">
        <v>4</v>
      </c>
      <c r="G771" s="52" t="s">
        <v>545</v>
      </c>
      <c r="H771" s="20" t="s">
        <v>317</v>
      </c>
      <c r="I771" s="52"/>
      <c r="J771" s="52"/>
    </row>
    <row r="772" ht="16.5" spans="1:10">
      <c r="A772" s="52"/>
      <c r="B772" s="20" t="s">
        <v>1019</v>
      </c>
      <c r="C772" s="20" t="s">
        <v>1027</v>
      </c>
      <c r="D772" s="52" t="s">
        <v>1028</v>
      </c>
      <c r="E772" s="52">
        <v>6</v>
      </c>
      <c r="F772" s="52">
        <v>10</v>
      </c>
      <c r="G772" s="52" t="s">
        <v>233</v>
      </c>
      <c r="H772" s="20" t="s">
        <v>394</v>
      </c>
      <c r="I772" s="52"/>
      <c r="J772" s="52"/>
    </row>
    <row r="773" ht="16.5" spans="1:10">
      <c r="A773" s="52"/>
      <c r="B773" s="52"/>
      <c r="C773" s="52"/>
      <c r="D773" s="52" t="s">
        <v>496</v>
      </c>
      <c r="E773" s="52">
        <v>9</v>
      </c>
      <c r="F773" s="52">
        <v>21</v>
      </c>
      <c r="G773" s="52" t="s">
        <v>963</v>
      </c>
      <c r="H773" s="20" t="s">
        <v>731</v>
      </c>
      <c r="I773" s="52"/>
      <c r="J773" s="52"/>
    </row>
    <row r="774" ht="16.5" spans="1:10">
      <c r="A774" s="52"/>
      <c r="B774" s="52"/>
      <c r="C774" s="52"/>
      <c r="D774" s="52" t="s">
        <v>502</v>
      </c>
      <c r="E774" s="52">
        <v>13</v>
      </c>
      <c r="F774" s="52">
        <v>22</v>
      </c>
      <c r="G774" s="52" t="s">
        <v>289</v>
      </c>
      <c r="H774" s="52"/>
      <c r="I774" s="20" t="s">
        <v>858</v>
      </c>
      <c r="J774" s="52"/>
    </row>
    <row r="775" ht="16.5" spans="1:10">
      <c r="A775" s="52"/>
      <c r="B775" s="52"/>
      <c r="C775" s="52"/>
      <c r="D775" s="52" t="s">
        <v>504</v>
      </c>
      <c r="E775" s="52">
        <v>15</v>
      </c>
      <c r="F775" s="52">
        <v>26</v>
      </c>
      <c r="G775" s="52" t="s">
        <v>155</v>
      </c>
      <c r="H775" s="20" t="s">
        <v>449</v>
      </c>
      <c r="I775" s="52"/>
      <c r="J775" s="52"/>
    </row>
    <row r="776" ht="16.5" spans="1:10">
      <c r="A776" s="52"/>
      <c r="B776" s="20" t="s">
        <v>1029</v>
      </c>
      <c r="C776" s="20" t="s">
        <v>589</v>
      </c>
      <c r="D776" s="52" t="s">
        <v>516</v>
      </c>
      <c r="E776" s="52">
        <v>17</v>
      </c>
      <c r="F776" s="52">
        <v>30</v>
      </c>
      <c r="G776" s="52" t="s">
        <v>235</v>
      </c>
      <c r="H776" s="52"/>
      <c r="I776" s="52"/>
      <c r="J776" s="52"/>
    </row>
    <row r="777" ht="16.5" spans="1:10">
      <c r="A777" s="52"/>
      <c r="B777" s="52"/>
      <c r="C777" s="20" t="s">
        <v>1030</v>
      </c>
      <c r="D777" s="52" t="s">
        <v>1031</v>
      </c>
      <c r="E777" s="52">
        <v>19</v>
      </c>
      <c r="F777" s="52">
        <v>32</v>
      </c>
      <c r="G777" s="52" t="s">
        <v>165</v>
      </c>
      <c r="H777" s="20" t="s">
        <v>291</v>
      </c>
      <c r="I777" s="52"/>
      <c r="J777" s="52"/>
    </row>
    <row r="778" ht="16.5" spans="1:10">
      <c r="A778" s="52"/>
      <c r="B778" s="52"/>
      <c r="C778" s="52"/>
      <c r="D778" s="52" t="s">
        <v>505</v>
      </c>
      <c r="E778" s="52">
        <v>23</v>
      </c>
      <c r="F778" s="52">
        <v>40</v>
      </c>
      <c r="G778" s="52" t="s">
        <v>404</v>
      </c>
      <c r="H778" s="52"/>
      <c r="I778" s="20" t="s">
        <v>424</v>
      </c>
      <c r="J778" s="52"/>
    </row>
    <row r="779" ht="15" spans="1:10">
      <c r="A779" s="52"/>
      <c r="B779" s="52"/>
      <c r="C779" s="52"/>
      <c r="D779" s="52" t="s">
        <v>507</v>
      </c>
      <c r="E779" s="52">
        <v>27</v>
      </c>
      <c r="F779" s="52">
        <v>45</v>
      </c>
      <c r="G779" s="52" t="s">
        <v>237</v>
      </c>
      <c r="H779" s="52"/>
      <c r="I779" s="52"/>
      <c r="J779" s="52"/>
    </row>
    <row r="780" ht="15" spans="1:10">
      <c r="A780" s="103" t="s">
        <v>296</v>
      </c>
      <c r="B780" s="103"/>
      <c r="C780" s="103"/>
      <c r="D780" s="103"/>
      <c r="E780" s="103"/>
      <c r="F780" s="103" t="s">
        <v>296</v>
      </c>
      <c r="G780" s="103"/>
      <c r="H780" s="103"/>
      <c r="I780" s="103"/>
      <c r="J780" s="103"/>
    </row>
    <row r="781" ht="15" spans="1:10">
      <c r="A781" s="103" t="s">
        <v>94</v>
      </c>
      <c r="B781" s="103" t="s">
        <v>93</v>
      </c>
      <c r="C781" s="103" t="s">
        <v>297</v>
      </c>
      <c r="D781" s="103" t="s">
        <v>270</v>
      </c>
      <c r="E781" s="103" t="s">
        <v>82</v>
      </c>
      <c r="F781" s="103" t="s">
        <v>82</v>
      </c>
      <c r="G781" s="103" t="s">
        <v>270</v>
      </c>
      <c r="H781" s="103" t="s">
        <v>297</v>
      </c>
      <c r="I781" s="103" t="s">
        <v>93</v>
      </c>
      <c r="J781" s="103" t="s">
        <v>94</v>
      </c>
    </row>
    <row r="782" ht="15" spans="1:10">
      <c r="A782" s="52"/>
      <c r="B782" s="52"/>
      <c r="C782" s="52"/>
      <c r="D782" s="52" t="s">
        <v>511</v>
      </c>
      <c r="E782" s="52">
        <v>2</v>
      </c>
      <c r="F782" s="52">
        <v>2</v>
      </c>
      <c r="G782" s="52" t="s">
        <v>196</v>
      </c>
      <c r="H782" s="52"/>
      <c r="I782" s="52"/>
      <c r="J782" s="52"/>
    </row>
    <row r="783" ht="15" spans="1:10">
      <c r="A783" s="52"/>
      <c r="B783" s="52"/>
      <c r="C783" s="52"/>
      <c r="D783" s="52" t="s">
        <v>512</v>
      </c>
      <c r="E783" s="52">
        <v>3</v>
      </c>
      <c r="F783" s="52">
        <v>5</v>
      </c>
      <c r="G783" s="52" t="s">
        <v>124</v>
      </c>
      <c r="H783" s="52"/>
      <c r="I783" s="52"/>
      <c r="J783" s="52"/>
    </row>
    <row r="784" ht="16.5" spans="1:10">
      <c r="A784" s="52"/>
      <c r="B784" s="52"/>
      <c r="C784" s="52"/>
      <c r="D784" s="52" t="s">
        <v>513</v>
      </c>
      <c r="E784" s="52">
        <v>7</v>
      </c>
      <c r="F784" s="52">
        <v>6</v>
      </c>
      <c r="G784" s="52" t="s">
        <v>197</v>
      </c>
      <c r="H784" s="20" t="s">
        <v>731</v>
      </c>
      <c r="I784" s="52"/>
      <c r="J784" s="52"/>
    </row>
    <row r="785" ht="16.5" spans="1:10">
      <c r="A785" s="52"/>
      <c r="B785" s="20" t="s">
        <v>500</v>
      </c>
      <c r="C785" s="20" t="s">
        <v>589</v>
      </c>
      <c r="D785" s="52" t="s">
        <v>499</v>
      </c>
      <c r="E785" s="52">
        <v>10</v>
      </c>
      <c r="F785" s="52">
        <v>11</v>
      </c>
      <c r="G785" s="52" t="s">
        <v>201</v>
      </c>
      <c r="H785" s="52"/>
      <c r="I785" s="52"/>
      <c r="J785" s="52"/>
    </row>
    <row r="786" ht="15" spans="1:10">
      <c r="A786" s="52"/>
      <c r="B786" s="52"/>
      <c r="C786" s="52"/>
      <c r="D786" s="52" t="s">
        <v>515</v>
      </c>
      <c r="E786" s="52">
        <v>16</v>
      </c>
      <c r="F786" s="52">
        <v>12</v>
      </c>
      <c r="G786" s="52" t="s">
        <v>139</v>
      </c>
      <c r="H786" s="52"/>
      <c r="I786" s="52"/>
      <c r="J786" s="52"/>
    </row>
    <row r="787" ht="16.5" spans="1:10">
      <c r="A787" s="52"/>
      <c r="B787" s="52"/>
      <c r="C787" s="20" t="s">
        <v>1030</v>
      </c>
      <c r="D787" s="52" t="s">
        <v>518</v>
      </c>
      <c r="E787" s="52">
        <v>20</v>
      </c>
      <c r="F787" s="52">
        <v>13</v>
      </c>
      <c r="G787" s="52" t="s">
        <v>140</v>
      </c>
      <c r="H787" s="20" t="s">
        <v>449</v>
      </c>
      <c r="I787" s="52"/>
      <c r="J787" s="52"/>
    </row>
    <row r="788" ht="16.5" spans="1:10">
      <c r="A788" s="52"/>
      <c r="B788" s="52"/>
      <c r="C788" s="52"/>
      <c r="D788" s="52" t="s">
        <v>508</v>
      </c>
      <c r="E788" s="52">
        <v>30</v>
      </c>
      <c r="F788" s="52">
        <v>14</v>
      </c>
      <c r="G788" s="52" t="s">
        <v>202</v>
      </c>
      <c r="H788" s="52"/>
      <c r="I788" s="20" t="s">
        <v>587</v>
      </c>
      <c r="J788" s="52"/>
    </row>
    <row r="789" ht="16.5" spans="1:10">
      <c r="A789" s="52"/>
      <c r="B789" s="52"/>
      <c r="C789" s="52"/>
      <c r="D789" s="52" t="s">
        <v>519</v>
      </c>
      <c r="E789" s="52">
        <v>32</v>
      </c>
      <c r="F789" s="52">
        <v>20</v>
      </c>
      <c r="G789" s="52" t="s">
        <v>149</v>
      </c>
      <c r="H789" s="20" t="s">
        <v>394</v>
      </c>
      <c r="I789" s="52"/>
      <c r="J789" s="52"/>
    </row>
    <row r="790" ht="16.5" spans="1:10">
      <c r="A790" s="52"/>
      <c r="B790" s="52"/>
      <c r="C790" s="52"/>
      <c r="D790" s="52" t="s">
        <v>520</v>
      </c>
      <c r="E790" s="52">
        <v>33</v>
      </c>
      <c r="F790" s="52">
        <v>23</v>
      </c>
      <c r="G790" s="52" t="s">
        <v>153</v>
      </c>
      <c r="H790" s="20" t="s">
        <v>317</v>
      </c>
      <c r="I790" s="20" t="s">
        <v>880</v>
      </c>
      <c r="J790" s="52"/>
    </row>
    <row r="791" ht="16.5" spans="1:10">
      <c r="A791" s="52"/>
      <c r="B791" s="52"/>
      <c r="C791" s="52"/>
      <c r="D791" s="52" t="s">
        <v>522</v>
      </c>
      <c r="E791" s="52">
        <v>34</v>
      </c>
      <c r="F791" s="52">
        <v>29</v>
      </c>
      <c r="G791" s="52" t="s">
        <v>984</v>
      </c>
      <c r="H791" s="20" t="s">
        <v>291</v>
      </c>
      <c r="I791" s="52"/>
      <c r="J791" s="52"/>
    </row>
    <row r="792" ht="16.5" spans="1:10">
      <c r="A792" s="52"/>
      <c r="B792" s="52"/>
      <c r="C792" s="20" t="s">
        <v>1027</v>
      </c>
      <c r="D792" s="52" t="s">
        <v>509</v>
      </c>
      <c r="E792" s="52">
        <v>43</v>
      </c>
      <c r="F792" s="52">
        <v>47</v>
      </c>
      <c r="G792" s="52" t="s">
        <v>521</v>
      </c>
      <c r="H792" s="52"/>
      <c r="I792" s="52"/>
      <c r="J792" s="52"/>
    </row>
    <row r="793" ht="15" spans="1:10">
      <c r="A793" s="52"/>
      <c r="B793" s="52"/>
      <c r="C793" s="52"/>
      <c r="D793" s="52" t="s">
        <v>1032</v>
      </c>
      <c r="E793" s="52">
        <v>45</v>
      </c>
      <c r="F793" s="52">
        <v>49</v>
      </c>
      <c r="G793" s="52" t="s">
        <v>238</v>
      </c>
      <c r="H793" s="52"/>
      <c r="I793" s="52"/>
      <c r="J793" s="52"/>
    </row>
    <row r="794" ht="15" spans="1:10">
      <c r="A794" s="52" t="s">
        <v>524</v>
      </c>
      <c r="B794" s="52"/>
      <c r="C794" s="52"/>
      <c r="D794" s="52" t="s">
        <v>236</v>
      </c>
      <c r="E794" s="52"/>
      <c r="F794" s="52" t="s">
        <v>236</v>
      </c>
      <c r="G794" s="52"/>
      <c r="H794" s="52" t="s">
        <v>311</v>
      </c>
      <c r="I794" s="52"/>
      <c r="J794" s="52"/>
    </row>
    <row r="795" ht="15" spans="1:10">
      <c r="A795" s="52" t="s">
        <v>525</v>
      </c>
      <c r="B795" s="52"/>
      <c r="C795" s="52"/>
      <c r="D795" s="52" t="s">
        <v>314</v>
      </c>
      <c r="E795" s="52"/>
      <c r="F795" s="52" t="s">
        <v>314</v>
      </c>
      <c r="G795" s="52"/>
      <c r="H795" s="52" t="s">
        <v>313</v>
      </c>
      <c r="I795" s="52"/>
      <c r="J795" s="52"/>
    </row>
    <row r="796" ht="16.5" spans="1:10">
      <c r="A796" s="103" t="s">
        <v>507</v>
      </c>
      <c r="B796" s="103"/>
      <c r="C796" s="103"/>
      <c r="D796" s="20" t="s">
        <v>293</v>
      </c>
      <c r="E796" s="55" t="s">
        <v>321</v>
      </c>
      <c r="F796" s="55" t="s">
        <v>321</v>
      </c>
      <c r="G796" s="20" t="s">
        <v>286</v>
      </c>
      <c r="H796" s="52" t="s">
        <v>1033</v>
      </c>
      <c r="I796" s="52"/>
      <c r="J796" s="52"/>
    </row>
    <row r="797" ht="16.5" spans="1:10">
      <c r="A797" s="103"/>
      <c r="B797" s="103"/>
      <c r="C797" s="103"/>
      <c r="D797" s="52"/>
      <c r="E797" s="57" t="s">
        <v>324</v>
      </c>
      <c r="F797" s="57" t="s">
        <v>324</v>
      </c>
      <c r="G797" s="20" t="s">
        <v>1034</v>
      </c>
      <c r="H797" s="52" t="s">
        <v>1035</v>
      </c>
      <c r="I797" s="52"/>
      <c r="J797" s="52"/>
    </row>
    <row r="798" ht="15" spans="1:10">
      <c r="A798" s="93" t="s">
        <v>325</v>
      </c>
      <c r="B798" s="93"/>
      <c r="C798" s="93"/>
      <c r="D798" s="93"/>
      <c r="E798" s="93"/>
      <c r="F798" s="93"/>
      <c r="G798" s="93"/>
      <c r="H798" s="93"/>
      <c r="I798" s="93"/>
      <c r="J798" s="93"/>
    </row>
    <row r="799" ht="22.5" spans="1:10">
      <c r="A799" s="101" t="s">
        <v>1036</v>
      </c>
      <c r="B799" s="101"/>
      <c r="C799" s="101"/>
      <c r="D799" s="101"/>
      <c r="E799" s="101"/>
      <c r="F799" s="101"/>
      <c r="G799" s="101"/>
      <c r="H799" s="101"/>
      <c r="I799" s="101"/>
      <c r="J799" s="101"/>
    </row>
    <row r="800" ht="15" spans="1:10">
      <c r="A800" s="102" t="s">
        <v>244</v>
      </c>
      <c r="B800" s="102" t="s">
        <v>1037</v>
      </c>
      <c r="C800" s="102"/>
      <c r="D800" s="102"/>
      <c r="E800" s="102" t="s">
        <v>246</v>
      </c>
      <c r="F800" s="102"/>
      <c r="G800" s="102" t="s">
        <v>247</v>
      </c>
      <c r="H800" s="102"/>
      <c r="I800" s="102" t="s">
        <v>248</v>
      </c>
      <c r="J800" s="102">
        <v>22455</v>
      </c>
    </row>
    <row r="801" ht="15" spans="1:10">
      <c r="A801" s="103" t="s">
        <v>52</v>
      </c>
      <c r="B801" s="103" t="s">
        <v>826</v>
      </c>
      <c r="C801" s="103"/>
      <c r="D801" s="103" t="s">
        <v>250</v>
      </c>
      <c r="E801" s="103" t="s">
        <v>624</v>
      </c>
      <c r="F801" s="103"/>
      <c r="G801" s="103" t="s">
        <v>252</v>
      </c>
      <c r="H801" s="103" t="s">
        <v>379</v>
      </c>
      <c r="I801" s="103" t="s">
        <v>254</v>
      </c>
      <c r="J801" s="103" t="s">
        <v>438</v>
      </c>
    </row>
    <row r="802" ht="15" spans="1:10">
      <c r="A802" s="103" t="s">
        <v>256</v>
      </c>
      <c r="B802" s="103" t="s">
        <v>439</v>
      </c>
      <c r="C802" s="103"/>
      <c r="D802" s="103" t="s">
        <v>258</v>
      </c>
      <c r="E802" s="103"/>
      <c r="F802" s="103" t="s">
        <v>383</v>
      </c>
      <c r="G802" s="103" t="s">
        <v>260</v>
      </c>
      <c r="H802" s="103" t="s">
        <v>1038</v>
      </c>
      <c r="I802" s="52" t="s">
        <v>262</v>
      </c>
      <c r="J802" s="52" t="s">
        <v>867</v>
      </c>
    </row>
    <row r="803" ht="31.5" spans="1:10">
      <c r="A803" s="54" t="s">
        <v>264</v>
      </c>
      <c r="B803" s="54"/>
      <c r="C803" s="54">
        <v>4</v>
      </c>
      <c r="D803" s="54"/>
      <c r="E803" s="54"/>
      <c r="F803" s="54">
        <v>1</v>
      </c>
      <c r="G803" s="54"/>
      <c r="H803" s="54"/>
      <c r="I803" s="70" t="s">
        <v>868</v>
      </c>
      <c r="J803" s="70"/>
    </row>
    <row r="804" ht="15" spans="1:10">
      <c r="A804" s="54"/>
      <c r="B804" s="54"/>
      <c r="C804" s="103">
        <v>3</v>
      </c>
      <c r="D804" s="103"/>
      <c r="E804" s="103" t="s">
        <v>266</v>
      </c>
      <c r="F804" s="103"/>
      <c r="G804" s="103">
        <v>0</v>
      </c>
      <c r="H804" s="103"/>
      <c r="I804" s="70"/>
      <c r="J804" s="70"/>
    </row>
    <row r="805" ht="15" spans="1:10">
      <c r="A805" s="54"/>
      <c r="B805" s="54"/>
      <c r="C805" s="103">
        <v>1</v>
      </c>
      <c r="D805" s="103"/>
      <c r="E805" s="103" t="s">
        <v>267</v>
      </c>
      <c r="F805" s="103"/>
      <c r="G805" s="103">
        <v>1</v>
      </c>
      <c r="H805" s="103"/>
      <c r="I805" s="70"/>
      <c r="J805" s="70"/>
    </row>
    <row r="806" ht="15" spans="1:10">
      <c r="A806" s="103" t="s">
        <v>268</v>
      </c>
      <c r="B806" s="103"/>
      <c r="C806" s="103"/>
      <c r="D806" s="103"/>
      <c r="E806" s="103"/>
      <c r="F806" s="103" t="s">
        <v>268</v>
      </c>
      <c r="G806" s="103"/>
      <c r="H806" s="103"/>
      <c r="I806" s="103"/>
      <c r="J806" s="103"/>
    </row>
    <row r="807" ht="15" spans="1:10">
      <c r="A807" s="103" t="s">
        <v>94</v>
      </c>
      <c r="B807" s="103" t="s">
        <v>93</v>
      </c>
      <c r="C807" s="103" t="s">
        <v>269</v>
      </c>
      <c r="D807" s="103" t="s">
        <v>270</v>
      </c>
      <c r="E807" s="103" t="s">
        <v>82</v>
      </c>
      <c r="F807" s="103" t="s">
        <v>82</v>
      </c>
      <c r="G807" s="103" t="s">
        <v>270</v>
      </c>
      <c r="H807" s="103" t="s">
        <v>269</v>
      </c>
      <c r="I807" s="103" t="s">
        <v>93</v>
      </c>
      <c r="J807" s="103" t="s">
        <v>94</v>
      </c>
    </row>
    <row r="808" ht="16.5" spans="1:10">
      <c r="A808" s="52"/>
      <c r="B808" s="52"/>
      <c r="C808" s="52"/>
      <c r="D808" s="52" t="s">
        <v>116</v>
      </c>
      <c r="E808" s="52">
        <v>1</v>
      </c>
      <c r="F808" s="52">
        <v>2</v>
      </c>
      <c r="G808" s="52" t="s">
        <v>870</v>
      </c>
      <c r="H808" s="20" t="s">
        <v>542</v>
      </c>
      <c r="I808" s="52"/>
      <c r="J808" s="52"/>
    </row>
    <row r="809" ht="16.5" spans="1:10">
      <c r="A809" s="52"/>
      <c r="B809" s="20" t="s">
        <v>388</v>
      </c>
      <c r="C809" s="52"/>
      <c r="D809" s="52" t="s">
        <v>122</v>
      </c>
      <c r="E809" s="52">
        <v>3</v>
      </c>
      <c r="F809" s="52">
        <v>3</v>
      </c>
      <c r="G809" s="52" t="s">
        <v>871</v>
      </c>
      <c r="H809" s="52"/>
      <c r="I809" s="20" t="s">
        <v>1019</v>
      </c>
      <c r="J809" s="52"/>
    </row>
    <row r="810" ht="16.5" spans="1:10">
      <c r="A810" s="52"/>
      <c r="B810" s="20" t="s">
        <v>552</v>
      </c>
      <c r="C810" s="20" t="s">
        <v>414</v>
      </c>
      <c r="D810" s="52" t="s">
        <v>545</v>
      </c>
      <c r="E810" s="52">
        <v>4</v>
      </c>
      <c r="F810" s="52">
        <v>4</v>
      </c>
      <c r="G810" s="52" t="s">
        <v>873</v>
      </c>
      <c r="H810" s="52"/>
      <c r="I810" s="52"/>
      <c r="J810" s="52"/>
    </row>
    <row r="811" ht="16.5" spans="1:10">
      <c r="A811" s="52"/>
      <c r="B811" s="52"/>
      <c r="C811" s="20" t="s">
        <v>1039</v>
      </c>
      <c r="D811" s="52" t="s">
        <v>233</v>
      </c>
      <c r="E811" s="52">
        <v>10</v>
      </c>
      <c r="F811" s="52">
        <v>7</v>
      </c>
      <c r="G811" s="52" t="s">
        <v>884</v>
      </c>
      <c r="H811" s="20" t="s">
        <v>347</v>
      </c>
      <c r="I811" s="52"/>
      <c r="J811" s="52"/>
    </row>
    <row r="812" ht="15" spans="1:10">
      <c r="A812" s="52"/>
      <c r="B812" s="52"/>
      <c r="C812" s="52"/>
      <c r="D812" s="52" t="s">
        <v>140</v>
      </c>
      <c r="E812" s="52">
        <v>13</v>
      </c>
      <c r="F812" s="52">
        <v>13</v>
      </c>
      <c r="G812" s="52" t="s">
        <v>814</v>
      </c>
      <c r="H812" s="52"/>
      <c r="I812" s="52"/>
      <c r="J812" s="52"/>
    </row>
    <row r="813" ht="16.5" spans="1:10">
      <c r="A813" s="52"/>
      <c r="B813" s="52"/>
      <c r="C813" s="20" t="s">
        <v>880</v>
      </c>
      <c r="D813" s="52" t="s">
        <v>963</v>
      </c>
      <c r="E813" s="52">
        <v>21</v>
      </c>
      <c r="F813" s="52">
        <v>19</v>
      </c>
      <c r="G813" s="52" t="s">
        <v>879</v>
      </c>
      <c r="H813" s="20" t="s">
        <v>675</v>
      </c>
      <c r="I813" s="52"/>
      <c r="J813" s="52"/>
    </row>
    <row r="814" ht="16.5" spans="1:10">
      <c r="A814" s="52"/>
      <c r="B814" s="52"/>
      <c r="C814" s="52"/>
      <c r="D814" s="52" t="s">
        <v>289</v>
      </c>
      <c r="E814" s="52">
        <v>22</v>
      </c>
      <c r="F814" s="52">
        <v>20</v>
      </c>
      <c r="G814" s="52" t="s">
        <v>888</v>
      </c>
      <c r="H814" s="52"/>
      <c r="I814" s="20" t="s">
        <v>820</v>
      </c>
      <c r="J814" s="52"/>
    </row>
    <row r="815" ht="16.5" spans="1:10">
      <c r="A815" s="52"/>
      <c r="B815" s="52"/>
      <c r="C815" s="20" t="s">
        <v>681</v>
      </c>
      <c r="D815" s="52" t="s">
        <v>155</v>
      </c>
      <c r="E815" s="52">
        <v>26</v>
      </c>
      <c r="F815" s="52">
        <v>22</v>
      </c>
      <c r="G815" s="52" t="s">
        <v>1040</v>
      </c>
      <c r="H815" s="52"/>
      <c r="I815" s="52"/>
      <c r="J815" s="52"/>
    </row>
    <row r="816" ht="16.5" spans="1:10">
      <c r="A816" s="52"/>
      <c r="B816" s="52"/>
      <c r="C816" s="52"/>
      <c r="D816" s="52" t="s">
        <v>235</v>
      </c>
      <c r="E816" s="52">
        <v>30</v>
      </c>
      <c r="F816" s="52">
        <v>26</v>
      </c>
      <c r="G816" s="52" t="s">
        <v>890</v>
      </c>
      <c r="H816" s="20" t="s">
        <v>769</v>
      </c>
      <c r="I816" s="52"/>
      <c r="J816" s="52"/>
    </row>
    <row r="817" ht="15" spans="1:10">
      <c r="A817" s="52"/>
      <c r="B817" s="52"/>
      <c r="C817" s="52"/>
      <c r="D817" s="52" t="s">
        <v>165</v>
      </c>
      <c r="E817" s="52">
        <v>32</v>
      </c>
      <c r="F817" s="52">
        <v>36</v>
      </c>
      <c r="G817" s="52" t="s">
        <v>881</v>
      </c>
      <c r="H817" s="52"/>
      <c r="I817" s="52"/>
      <c r="J817" s="52"/>
    </row>
    <row r="818" ht="16.5" spans="1:10">
      <c r="A818" s="52"/>
      <c r="B818" s="52"/>
      <c r="C818" s="20" t="s">
        <v>339</v>
      </c>
      <c r="D818" s="52" t="s">
        <v>237</v>
      </c>
      <c r="E818" s="52">
        <v>45</v>
      </c>
      <c r="F818" s="52">
        <v>40</v>
      </c>
      <c r="G818" s="52" t="s">
        <v>1041</v>
      </c>
      <c r="H818" s="20" t="s">
        <v>662</v>
      </c>
      <c r="I818" s="52"/>
      <c r="J818" s="52"/>
    </row>
    <row r="819" ht="15" spans="1:10">
      <c r="A819" s="103" t="s">
        <v>296</v>
      </c>
      <c r="B819" s="103"/>
      <c r="C819" s="103"/>
      <c r="D819" s="103"/>
      <c r="E819" s="103"/>
      <c r="F819" s="103" t="s">
        <v>296</v>
      </c>
      <c r="G819" s="103"/>
      <c r="H819" s="103"/>
      <c r="I819" s="103"/>
      <c r="J819" s="103"/>
    </row>
    <row r="820" ht="15" spans="1:10">
      <c r="A820" s="103" t="s">
        <v>94</v>
      </c>
      <c r="B820" s="103" t="s">
        <v>93</v>
      </c>
      <c r="C820" s="103" t="s">
        <v>297</v>
      </c>
      <c r="D820" s="103" t="s">
        <v>270</v>
      </c>
      <c r="E820" s="103" t="s">
        <v>82</v>
      </c>
      <c r="F820" s="103" t="s">
        <v>82</v>
      </c>
      <c r="G820" s="103" t="s">
        <v>270</v>
      </c>
      <c r="H820" s="103" t="s">
        <v>297</v>
      </c>
      <c r="I820" s="103" t="s">
        <v>93</v>
      </c>
      <c r="J820" s="103" t="s">
        <v>94</v>
      </c>
    </row>
    <row r="821" ht="16.5" spans="1:10">
      <c r="A821" s="52"/>
      <c r="B821" s="52"/>
      <c r="C821" s="52"/>
      <c r="D821" s="52" t="s">
        <v>196</v>
      </c>
      <c r="E821" s="52">
        <v>2</v>
      </c>
      <c r="F821" s="52">
        <v>6</v>
      </c>
      <c r="G821" s="52" t="s">
        <v>1042</v>
      </c>
      <c r="H821" s="20" t="s">
        <v>675</v>
      </c>
      <c r="I821" s="52"/>
      <c r="J821" s="52"/>
    </row>
    <row r="822" ht="16.5" spans="1:10">
      <c r="A822" s="52"/>
      <c r="B822" s="52"/>
      <c r="C822" s="52"/>
      <c r="D822" s="52" t="s">
        <v>124</v>
      </c>
      <c r="E822" s="52">
        <v>5</v>
      </c>
      <c r="F822" s="52">
        <v>9</v>
      </c>
      <c r="G822" s="52" t="s">
        <v>875</v>
      </c>
      <c r="H822" s="20" t="s">
        <v>542</v>
      </c>
      <c r="I822" s="52"/>
      <c r="J822" s="52"/>
    </row>
    <row r="823" ht="16.5" spans="1:10">
      <c r="A823" s="52"/>
      <c r="B823" s="52"/>
      <c r="C823" s="52"/>
      <c r="D823" s="52" t="s">
        <v>197</v>
      </c>
      <c r="E823" s="52">
        <v>6</v>
      </c>
      <c r="F823" s="52">
        <v>10</v>
      </c>
      <c r="G823" s="52" t="s">
        <v>876</v>
      </c>
      <c r="H823" s="20" t="s">
        <v>662</v>
      </c>
      <c r="I823" s="52"/>
      <c r="J823" s="52"/>
    </row>
    <row r="824" ht="16.5" spans="1:10">
      <c r="A824" s="52"/>
      <c r="B824" s="52"/>
      <c r="C824" s="52"/>
      <c r="D824" s="52" t="s">
        <v>201</v>
      </c>
      <c r="E824" s="52">
        <v>11</v>
      </c>
      <c r="F824" s="52">
        <v>11</v>
      </c>
      <c r="G824" s="52" t="s">
        <v>877</v>
      </c>
      <c r="H824" s="20" t="s">
        <v>347</v>
      </c>
      <c r="I824" s="20" t="s">
        <v>557</v>
      </c>
      <c r="J824" s="52"/>
    </row>
    <row r="825" ht="15" spans="1:10">
      <c r="A825" s="52"/>
      <c r="B825" s="52"/>
      <c r="C825" s="52"/>
      <c r="D825" s="52" t="s">
        <v>139</v>
      </c>
      <c r="E825" s="52">
        <v>12</v>
      </c>
      <c r="F825" s="52">
        <v>15</v>
      </c>
      <c r="G825" s="52" t="s">
        <v>886</v>
      </c>
      <c r="H825" s="52"/>
      <c r="I825" s="52"/>
      <c r="J825" s="52"/>
    </row>
    <row r="826" ht="16.5" spans="1:10">
      <c r="A826" s="52"/>
      <c r="B826" s="52"/>
      <c r="C826" s="20" t="s">
        <v>339</v>
      </c>
      <c r="D826" s="52" t="s">
        <v>202</v>
      </c>
      <c r="E826" s="52">
        <v>14</v>
      </c>
      <c r="F826" s="52">
        <v>16</v>
      </c>
      <c r="G826" s="52" t="s">
        <v>887</v>
      </c>
      <c r="H826" s="52"/>
      <c r="I826" s="52"/>
      <c r="J826" s="52"/>
    </row>
    <row r="827" ht="15" spans="1:10">
      <c r="A827" s="52"/>
      <c r="B827" s="52"/>
      <c r="C827" s="52"/>
      <c r="D827" s="52" t="s">
        <v>142</v>
      </c>
      <c r="E827" s="52">
        <v>15</v>
      </c>
      <c r="F827" s="52">
        <v>17</v>
      </c>
      <c r="G827" s="52" t="s">
        <v>419</v>
      </c>
      <c r="H827" s="52"/>
      <c r="I827" s="52"/>
      <c r="J827" s="52"/>
    </row>
    <row r="828" ht="16.5" spans="1:10">
      <c r="A828" s="52"/>
      <c r="B828" s="20" t="s">
        <v>351</v>
      </c>
      <c r="C828" s="20" t="s">
        <v>1039</v>
      </c>
      <c r="D828" s="52" t="s">
        <v>149</v>
      </c>
      <c r="E828" s="52">
        <v>20</v>
      </c>
      <c r="F828" s="52">
        <v>18</v>
      </c>
      <c r="G828" s="52" t="s">
        <v>878</v>
      </c>
      <c r="H828" s="20" t="s">
        <v>769</v>
      </c>
      <c r="I828" s="52"/>
      <c r="J828" s="52"/>
    </row>
    <row r="829" ht="15" spans="1:10">
      <c r="A829" s="52"/>
      <c r="B829" s="52"/>
      <c r="C829" s="52"/>
      <c r="D829" s="52" t="s">
        <v>153</v>
      </c>
      <c r="E829" s="52">
        <v>23</v>
      </c>
      <c r="F829" s="52">
        <v>27</v>
      </c>
      <c r="G829" s="52" t="s">
        <v>891</v>
      </c>
      <c r="H829" s="52"/>
      <c r="I829" s="52"/>
      <c r="J829" s="52"/>
    </row>
    <row r="830" ht="16.5" spans="1:10">
      <c r="A830" s="52"/>
      <c r="B830" s="52"/>
      <c r="C830" s="20" t="s">
        <v>414</v>
      </c>
      <c r="D830" s="52" t="s">
        <v>984</v>
      </c>
      <c r="E830" s="52">
        <v>29</v>
      </c>
      <c r="F830" s="52">
        <v>29</v>
      </c>
      <c r="G830" s="52" t="s">
        <v>892</v>
      </c>
      <c r="H830" s="52"/>
      <c r="I830" s="52"/>
      <c r="J830" s="52"/>
    </row>
    <row r="831" ht="16.5" spans="1:10">
      <c r="A831" s="52"/>
      <c r="B831" s="52"/>
      <c r="C831" s="20" t="s">
        <v>880</v>
      </c>
      <c r="D831" s="52" t="s">
        <v>521</v>
      </c>
      <c r="E831" s="52">
        <v>47</v>
      </c>
      <c r="F831" s="52">
        <v>30</v>
      </c>
      <c r="G831" s="52" t="s">
        <v>893</v>
      </c>
      <c r="H831" s="52"/>
      <c r="I831" s="52"/>
      <c r="J831" s="52"/>
    </row>
    <row r="832" ht="16.5" spans="1:10">
      <c r="A832" s="52"/>
      <c r="B832" s="52"/>
      <c r="C832" s="20" t="s">
        <v>681</v>
      </c>
      <c r="D832" s="52" t="s">
        <v>238</v>
      </c>
      <c r="E832" s="52">
        <v>49</v>
      </c>
      <c r="F832" s="52">
        <v>38</v>
      </c>
      <c r="G832" s="52" t="s">
        <v>810</v>
      </c>
      <c r="H832" s="52"/>
      <c r="I832" s="52"/>
      <c r="J832" s="52"/>
    </row>
    <row r="833" ht="15" spans="1:10">
      <c r="A833" s="52" t="s">
        <v>311</v>
      </c>
      <c r="B833" s="52"/>
      <c r="C833" s="52"/>
      <c r="D833" s="52" t="s">
        <v>236</v>
      </c>
      <c r="E833" s="52"/>
      <c r="F833" s="52" t="s">
        <v>236</v>
      </c>
      <c r="G833" s="52"/>
      <c r="H833" s="52" t="s">
        <v>896</v>
      </c>
      <c r="I833" s="52"/>
      <c r="J833" s="52"/>
    </row>
    <row r="834" ht="15" spans="1:10">
      <c r="A834" s="52" t="s">
        <v>313</v>
      </c>
      <c r="B834" s="52"/>
      <c r="C834" s="52"/>
      <c r="D834" s="52" t="s">
        <v>314</v>
      </c>
      <c r="E834" s="52"/>
      <c r="F834" s="52" t="s">
        <v>314</v>
      </c>
      <c r="G834" s="52"/>
      <c r="H834" s="52" t="s">
        <v>1043</v>
      </c>
      <c r="I834" s="52"/>
      <c r="J834" s="52"/>
    </row>
    <row r="835" ht="16.5" spans="1:10">
      <c r="A835" s="103" t="s">
        <v>575</v>
      </c>
      <c r="B835" s="103"/>
      <c r="C835" s="103"/>
      <c r="D835" s="20" t="s">
        <v>428</v>
      </c>
      <c r="E835" s="55"/>
      <c r="F835" s="55"/>
      <c r="G835" s="20" t="s">
        <v>675</v>
      </c>
      <c r="H835" s="52" t="s">
        <v>1044</v>
      </c>
      <c r="I835" s="52"/>
      <c r="J835" s="52"/>
    </row>
    <row r="836" ht="16.5" spans="1:10">
      <c r="A836" s="103" t="s">
        <v>1045</v>
      </c>
      <c r="B836" s="103"/>
      <c r="C836" s="103"/>
      <c r="D836" s="20" t="s">
        <v>1046</v>
      </c>
      <c r="E836" s="56" t="s">
        <v>321</v>
      </c>
      <c r="F836" s="56" t="s">
        <v>321</v>
      </c>
      <c r="G836" s="20"/>
      <c r="H836" s="20"/>
      <c r="I836" s="20"/>
      <c r="J836" s="20"/>
    </row>
    <row r="837" ht="16.5" spans="1:10">
      <c r="A837" s="103" t="s">
        <v>954</v>
      </c>
      <c r="B837" s="103"/>
      <c r="C837" s="103"/>
      <c r="D837" s="20" t="s">
        <v>1047</v>
      </c>
      <c r="E837" s="56" t="s">
        <v>324</v>
      </c>
      <c r="F837" s="56" t="s">
        <v>324</v>
      </c>
      <c r="G837" s="20"/>
      <c r="H837" s="20"/>
      <c r="I837" s="20"/>
      <c r="J837" s="20"/>
    </row>
    <row r="838" ht="16.5" spans="1:10">
      <c r="A838" s="103" t="s">
        <v>1048</v>
      </c>
      <c r="B838" s="103"/>
      <c r="C838" s="103"/>
      <c r="D838" s="20" t="s">
        <v>293</v>
      </c>
      <c r="E838" s="99"/>
      <c r="F838" s="99"/>
      <c r="G838" s="52"/>
      <c r="H838" s="20"/>
      <c r="I838" s="20"/>
      <c r="J838" s="20"/>
    </row>
    <row r="839" ht="15" spans="1:10">
      <c r="A839" s="93" t="s">
        <v>325</v>
      </c>
      <c r="B839" s="93"/>
      <c r="C839" s="93"/>
      <c r="D839" s="93"/>
      <c r="E839" s="93"/>
      <c r="F839" s="93"/>
      <c r="G839" s="93"/>
      <c r="H839" s="93"/>
      <c r="I839" s="93"/>
      <c r="J839" s="93"/>
    </row>
    <row r="840" ht="22.5" spans="1:10">
      <c r="A840" s="51" t="s">
        <v>1049</v>
      </c>
      <c r="B840" s="51"/>
      <c r="C840" s="51"/>
      <c r="D840" s="51"/>
      <c r="E840" s="51"/>
      <c r="F840" s="51"/>
      <c r="G840" s="51"/>
      <c r="H840" s="51"/>
      <c r="I840" s="51"/>
      <c r="J840" s="51"/>
    </row>
    <row r="841" ht="15" spans="1:10">
      <c r="A841" s="52" t="s">
        <v>244</v>
      </c>
      <c r="B841" s="52" t="s">
        <v>1050</v>
      </c>
      <c r="C841" s="52"/>
      <c r="D841" s="52"/>
      <c r="E841" s="52" t="s">
        <v>246</v>
      </c>
      <c r="F841" s="52"/>
      <c r="G841" s="52" t="s">
        <v>247</v>
      </c>
      <c r="H841" s="52"/>
      <c r="I841" s="52" t="s">
        <v>248</v>
      </c>
      <c r="J841" s="52">
        <v>21930</v>
      </c>
    </row>
    <row r="842" ht="15" spans="1:10">
      <c r="A842" s="52" t="s">
        <v>52</v>
      </c>
      <c r="B842" s="52" t="s">
        <v>1051</v>
      </c>
      <c r="C842" s="52"/>
      <c r="D842" s="52" t="s">
        <v>250</v>
      </c>
      <c r="E842" s="52" t="s">
        <v>251</v>
      </c>
      <c r="F842" s="52"/>
      <c r="G842" s="52" t="s">
        <v>252</v>
      </c>
      <c r="H842" s="52" t="s">
        <v>667</v>
      </c>
      <c r="I842" s="52" t="s">
        <v>254</v>
      </c>
      <c r="J842" s="52" t="s">
        <v>488</v>
      </c>
    </row>
    <row r="843" ht="15" spans="1:10">
      <c r="A843" s="52" t="s">
        <v>256</v>
      </c>
      <c r="B843" s="52" t="s">
        <v>382</v>
      </c>
      <c r="C843" s="52"/>
      <c r="D843" s="52" t="s">
        <v>258</v>
      </c>
      <c r="E843" s="52"/>
      <c r="F843" s="52" t="s">
        <v>752</v>
      </c>
      <c r="G843" s="52" t="s">
        <v>260</v>
      </c>
      <c r="H843" s="52" t="s">
        <v>1052</v>
      </c>
      <c r="I843" s="52" t="s">
        <v>262</v>
      </c>
      <c r="J843" s="52" t="s">
        <v>1053</v>
      </c>
    </row>
    <row r="844" ht="31.5" spans="1:10">
      <c r="A844" s="54" t="s">
        <v>264</v>
      </c>
      <c r="B844" s="54"/>
      <c r="C844" s="54">
        <v>1</v>
      </c>
      <c r="D844" s="54"/>
      <c r="E844" s="54"/>
      <c r="F844" s="54">
        <v>1</v>
      </c>
      <c r="G844" s="54"/>
      <c r="H844" s="54"/>
      <c r="I844" s="54" t="s">
        <v>540</v>
      </c>
      <c r="J844" s="54"/>
    </row>
    <row r="845" ht="15" spans="1:10">
      <c r="A845" s="54"/>
      <c r="B845" s="54"/>
      <c r="C845" s="52">
        <v>1</v>
      </c>
      <c r="D845" s="52"/>
      <c r="E845" s="52" t="s">
        <v>266</v>
      </c>
      <c r="F845" s="52"/>
      <c r="G845" s="52">
        <v>1</v>
      </c>
      <c r="H845" s="52"/>
      <c r="I845" s="54"/>
      <c r="J845" s="54"/>
    </row>
    <row r="846" ht="15" spans="1:10">
      <c r="A846" s="54"/>
      <c r="B846" s="54"/>
      <c r="C846" s="52">
        <v>0</v>
      </c>
      <c r="D846" s="52"/>
      <c r="E846" s="52" t="s">
        <v>267</v>
      </c>
      <c r="F846" s="52"/>
      <c r="G846" s="52">
        <v>0</v>
      </c>
      <c r="H846" s="52"/>
      <c r="I846" s="54"/>
      <c r="J846" s="54"/>
    </row>
    <row r="847" ht="15" spans="1:10">
      <c r="A847" s="52" t="s">
        <v>268</v>
      </c>
      <c r="B847" s="52"/>
      <c r="C847" s="52"/>
      <c r="D847" s="52"/>
      <c r="E847" s="52"/>
      <c r="F847" s="52" t="s">
        <v>268</v>
      </c>
      <c r="G847" s="52"/>
      <c r="H847" s="52"/>
      <c r="I847" s="52"/>
      <c r="J847" s="52"/>
    </row>
    <row r="848" ht="15" spans="1:10">
      <c r="A848" s="52" t="s">
        <v>94</v>
      </c>
      <c r="B848" s="52" t="s">
        <v>93</v>
      </c>
      <c r="C848" s="52" t="s">
        <v>269</v>
      </c>
      <c r="D848" s="52" t="s">
        <v>270</v>
      </c>
      <c r="E848" s="52" t="s">
        <v>82</v>
      </c>
      <c r="F848" s="52" t="s">
        <v>82</v>
      </c>
      <c r="G848" s="52" t="s">
        <v>270</v>
      </c>
      <c r="H848" s="52" t="s">
        <v>269</v>
      </c>
      <c r="I848" s="52" t="s">
        <v>93</v>
      </c>
      <c r="J848" s="52" t="s">
        <v>94</v>
      </c>
    </row>
    <row r="849" ht="16.5" spans="1:10">
      <c r="A849" s="52"/>
      <c r="B849" s="52"/>
      <c r="C849" s="52"/>
      <c r="D849" s="52" t="s">
        <v>116</v>
      </c>
      <c r="E849" s="52">
        <v>1</v>
      </c>
      <c r="F849" s="52">
        <v>6</v>
      </c>
      <c r="G849" s="52" t="s">
        <v>544</v>
      </c>
      <c r="H849" s="20" t="s">
        <v>720</v>
      </c>
      <c r="I849" s="52"/>
      <c r="J849" s="52"/>
    </row>
    <row r="850" ht="15" spans="1:10">
      <c r="A850" s="52"/>
      <c r="B850" s="52"/>
      <c r="C850" s="52"/>
      <c r="D850" s="52" t="s">
        <v>122</v>
      </c>
      <c r="E850" s="52">
        <v>3</v>
      </c>
      <c r="F850" s="52">
        <v>8</v>
      </c>
      <c r="G850" s="52" t="s">
        <v>561</v>
      </c>
      <c r="H850" s="52"/>
      <c r="I850" s="52"/>
      <c r="J850" s="52"/>
    </row>
    <row r="851" ht="16.5" spans="1:10">
      <c r="A851" s="52"/>
      <c r="B851" s="52"/>
      <c r="C851" s="20" t="s">
        <v>457</v>
      </c>
      <c r="D851" s="52" t="s">
        <v>545</v>
      </c>
      <c r="E851" s="52">
        <v>4</v>
      </c>
      <c r="F851" s="52">
        <v>9</v>
      </c>
      <c r="G851" s="52" t="s">
        <v>562</v>
      </c>
      <c r="H851" s="52"/>
      <c r="I851" s="52"/>
      <c r="J851" s="52"/>
    </row>
    <row r="852" ht="16.5" spans="1:10">
      <c r="A852" s="52"/>
      <c r="B852" s="52"/>
      <c r="C852" s="20" t="s">
        <v>429</v>
      </c>
      <c r="D852" s="52" t="s">
        <v>233</v>
      </c>
      <c r="E852" s="52">
        <v>10</v>
      </c>
      <c r="F852" s="52">
        <v>10</v>
      </c>
      <c r="G852" s="52" t="s">
        <v>1054</v>
      </c>
      <c r="H852" s="52"/>
      <c r="I852" s="52"/>
      <c r="J852" s="52"/>
    </row>
    <row r="853" ht="16.5" spans="1:10">
      <c r="A853" s="52"/>
      <c r="B853" s="20" t="s">
        <v>432</v>
      </c>
      <c r="C853" s="52"/>
      <c r="D853" s="52" t="s">
        <v>140</v>
      </c>
      <c r="E853" s="52">
        <v>13</v>
      </c>
      <c r="F853" s="52">
        <v>11</v>
      </c>
      <c r="G853" s="52" t="s">
        <v>546</v>
      </c>
      <c r="H853" s="52"/>
      <c r="I853" s="52"/>
      <c r="J853" s="52"/>
    </row>
    <row r="854" ht="16.5" spans="1:10">
      <c r="A854" s="52"/>
      <c r="B854" s="52"/>
      <c r="C854" s="20" t="s">
        <v>840</v>
      </c>
      <c r="D854" s="52" t="s">
        <v>963</v>
      </c>
      <c r="E854" s="52">
        <v>21</v>
      </c>
      <c r="F854" s="52">
        <v>14</v>
      </c>
      <c r="G854" s="52" t="s">
        <v>1055</v>
      </c>
      <c r="H854" s="20" t="s">
        <v>291</v>
      </c>
      <c r="I854" s="52"/>
      <c r="J854" s="52"/>
    </row>
    <row r="855" ht="16.5" spans="1:10">
      <c r="A855" s="52"/>
      <c r="B855" s="20" t="s">
        <v>317</v>
      </c>
      <c r="C855" s="52"/>
      <c r="D855" s="52" t="s">
        <v>289</v>
      </c>
      <c r="E855" s="52">
        <v>22</v>
      </c>
      <c r="F855" s="52">
        <v>16</v>
      </c>
      <c r="G855" s="52" t="s">
        <v>563</v>
      </c>
      <c r="H855" s="20" t="s">
        <v>347</v>
      </c>
      <c r="I855" s="20" t="s">
        <v>1056</v>
      </c>
      <c r="J855" s="52"/>
    </row>
    <row r="856" ht="16.5" spans="1:10">
      <c r="A856" s="52"/>
      <c r="B856" s="52"/>
      <c r="C856" s="20" t="s">
        <v>291</v>
      </c>
      <c r="D856" s="52" t="s">
        <v>155</v>
      </c>
      <c r="E856" s="52">
        <v>26</v>
      </c>
      <c r="F856" s="52">
        <v>25</v>
      </c>
      <c r="G856" s="52" t="s">
        <v>554</v>
      </c>
      <c r="H856" s="52"/>
      <c r="I856" s="52"/>
      <c r="J856" s="52"/>
    </row>
    <row r="857" ht="16.5" spans="1:10">
      <c r="A857" s="52"/>
      <c r="B857" s="52"/>
      <c r="C857" s="52"/>
      <c r="D857" s="52" t="s">
        <v>235</v>
      </c>
      <c r="E857" s="52">
        <v>30</v>
      </c>
      <c r="F857" s="52">
        <v>29</v>
      </c>
      <c r="G857" s="52" t="s">
        <v>565</v>
      </c>
      <c r="H857" s="20" t="s">
        <v>342</v>
      </c>
      <c r="I857" s="52"/>
      <c r="J857" s="52"/>
    </row>
    <row r="858" ht="16.5" spans="1:10">
      <c r="A858" s="52"/>
      <c r="B858" s="52"/>
      <c r="C858" s="20" t="s">
        <v>500</v>
      </c>
      <c r="D858" s="52" t="s">
        <v>165</v>
      </c>
      <c r="E858" s="52">
        <v>32</v>
      </c>
      <c r="F858" s="52">
        <v>30</v>
      </c>
      <c r="G858" s="52" t="s">
        <v>1057</v>
      </c>
      <c r="H858" s="20" t="s">
        <v>320</v>
      </c>
      <c r="I858" s="52"/>
      <c r="J858" s="52"/>
    </row>
    <row r="859" ht="16.5" spans="1:10">
      <c r="A859" s="52"/>
      <c r="B859" s="52"/>
      <c r="C859" s="52"/>
      <c r="D859" s="52" t="s">
        <v>237</v>
      </c>
      <c r="E859" s="52">
        <v>45</v>
      </c>
      <c r="F859" s="52">
        <v>37</v>
      </c>
      <c r="G859" s="52" t="s">
        <v>1058</v>
      </c>
      <c r="H859" s="52"/>
      <c r="I859" s="20" t="s">
        <v>424</v>
      </c>
      <c r="J859" s="52"/>
    </row>
    <row r="860" ht="15" spans="1:10">
      <c r="A860" s="52" t="s">
        <v>296</v>
      </c>
      <c r="B860" s="52"/>
      <c r="C860" s="52"/>
      <c r="D860" s="52"/>
      <c r="E860" s="52"/>
      <c r="F860" s="52" t="s">
        <v>296</v>
      </c>
      <c r="G860" s="52"/>
      <c r="H860" s="52"/>
      <c r="I860" s="52"/>
      <c r="J860" s="52"/>
    </row>
    <row r="861" ht="15" spans="1:10">
      <c r="A861" s="52" t="s">
        <v>94</v>
      </c>
      <c r="B861" s="52" t="s">
        <v>93</v>
      </c>
      <c r="C861" s="52" t="s">
        <v>297</v>
      </c>
      <c r="D861" s="52" t="s">
        <v>270</v>
      </c>
      <c r="E861" s="52" t="s">
        <v>82</v>
      </c>
      <c r="F861" s="52" t="s">
        <v>82</v>
      </c>
      <c r="G861" s="52" t="s">
        <v>270</v>
      </c>
      <c r="H861" s="52" t="s">
        <v>297</v>
      </c>
      <c r="I861" s="52" t="s">
        <v>93</v>
      </c>
      <c r="J861" s="52" t="s">
        <v>94</v>
      </c>
    </row>
    <row r="862" ht="15" spans="1:10">
      <c r="A862" s="52"/>
      <c r="B862" s="52"/>
      <c r="C862" s="52"/>
      <c r="D862" s="52" t="s">
        <v>196</v>
      </c>
      <c r="E862" s="52">
        <v>2</v>
      </c>
      <c r="F862" s="52">
        <v>1</v>
      </c>
      <c r="G862" s="52" t="s">
        <v>560</v>
      </c>
      <c r="H862" s="52"/>
      <c r="I862" s="52"/>
      <c r="J862" s="52"/>
    </row>
    <row r="863" ht="15" spans="1:10">
      <c r="A863" s="52"/>
      <c r="B863" s="52"/>
      <c r="C863" s="52"/>
      <c r="D863" s="52" t="s">
        <v>124</v>
      </c>
      <c r="E863" s="52">
        <v>5</v>
      </c>
      <c r="F863" s="52">
        <v>3</v>
      </c>
      <c r="G863" s="52" t="s">
        <v>541</v>
      </c>
      <c r="H863" s="52"/>
      <c r="I863" s="52"/>
      <c r="J863" s="52"/>
    </row>
    <row r="864" ht="16.5" spans="1:10">
      <c r="A864" s="52"/>
      <c r="B864" s="52"/>
      <c r="C864" s="52"/>
      <c r="D864" s="52" t="s">
        <v>201</v>
      </c>
      <c r="E864" s="52">
        <v>11</v>
      </c>
      <c r="F864" s="52">
        <v>4</v>
      </c>
      <c r="G864" s="52" t="s">
        <v>1059</v>
      </c>
      <c r="H864" s="20" t="s">
        <v>720</v>
      </c>
      <c r="I864" s="52"/>
      <c r="J864" s="52"/>
    </row>
    <row r="865" ht="15" spans="1:10">
      <c r="A865" s="52"/>
      <c r="B865" s="52"/>
      <c r="C865" s="52"/>
      <c r="D865" s="52" t="s">
        <v>139</v>
      </c>
      <c r="E865" s="52">
        <v>12</v>
      </c>
      <c r="F865" s="52">
        <v>13</v>
      </c>
      <c r="G865" s="52" t="s">
        <v>548</v>
      </c>
      <c r="H865" s="52"/>
      <c r="I865" s="52"/>
      <c r="J865" s="52"/>
    </row>
    <row r="866" ht="16.5" spans="1:10">
      <c r="A866" s="52"/>
      <c r="B866" s="52"/>
      <c r="C866" s="52"/>
      <c r="D866" s="52" t="s">
        <v>202</v>
      </c>
      <c r="E866" s="52">
        <v>14</v>
      </c>
      <c r="F866" s="52">
        <v>19</v>
      </c>
      <c r="G866" s="52" t="s">
        <v>551</v>
      </c>
      <c r="H866" s="20" t="s">
        <v>320</v>
      </c>
      <c r="I866" s="52"/>
      <c r="J866" s="52"/>
    </row>
    <row r="867" ht="16.5" spans="1:10">
      <c r="A867" s="52"/>
      <c r="B867" s="20" t="s">
        <v>414</v>
      </c>
      <c r="C867" s="20" t="s">
        <v>429</v>
      </c>
      <c r="D867" s="52" t="s">
        <v>149</v>
      </c>
      <c r="E867" s="52">
        <v>20</v>
      </c>
      <c r="F867" s="52">
        <v>23</v>
      </c>
      <c r="G867" s="52" t="s">
        <v>553</v>
      </c>
      <c r="H867" s="52"/>
      <c r="I867" s="52"/>
      <c r="J867" s="52"/>
    </row>
    <row r="868" ht="16.5" spans="1:10">
      <c r="A868" s="52"/>
      <c r="B868" s="52"/>
      <c r="C868" s="20" t="s">
        <v>500</v>
      </c>
      <c r="D868" s="52" t="s">
        <v>153</v>
      </c>
      <c r="E868" s="52">
        <v>23</v>
      </c>
      <c r="F868" s="52">
        <v>24</v>
      </c>
      <c r="G868" s="52" t="s">
        <v>1060</v>
      </c>
      <c r="H868" s="52"/>
      <c r="I868" s="52"/>
      <c r="J868" s="52"/>
    </row>
    <row r="869" ht="16.5" spans="1:10">
      <c r="A869" s="52"/>
      <c r="B869" s="52"/>
      <c r="C869" s="20" t="s">
        <v>457</v>
      </c>
      <c r="D869" s="52" t="s">
        <v>984</v>
      </c>
      <c r="E869" s="52">
        <v>29</v>
      </c>
      <c r="F869" s="52">
        <v>27</v>
      </c>
      <c r="G869" s="52" t="s">
        <v>1061</v>
      </c>
      <c r="H869" s="52"/>
      <c r="I869" s="52"/>
      <c r="J869" s="52"/>
    </row>
    <row r="870" ht="16.5" spans="1:10">
      <c r="A870" s="52"/>
      <c r="B870" s="52"/>
      <c r="C870" s="52"/>
      <c r="D870" s="52" t="s">
        <v>309</v>
      </c>
      <c r="E870" s="52">
        <v>36</v>
      </c>
      <c r="F870" s="52">
        <v>31</v>
      </c>
      <c r="G870" s="52" t="s">
        <v>567</v>
      </c>
      <c r="H870" s="20" t="s">
        <v>347</v>
      </c>
      <c r="I870" s="52"/>
      <c r="J870" s="52"/>
    </row>
    <row r="871" ht="16.5" spans="1:10">
      <c r="A871" s="52"/>
      <c r="B871" s="52"/>
      <c r="C871" s="52"/>
      <c r="D871" s="52" t="s">
        <v>404</v>
      </c>
      <c r="E871" s="52">
        <v>40</v>
      </c>
      <c r="F871" s="52">
        <v>32</v>
      </c>
      <c r="G871" s="52" t="s">
        <v>555</v>
      </c>
      <c r="H871" s="20" t="s">
        <v>342</v>
      </c>
      <c r="I871" s="52"/>
      <c r="J871" s="52"/>
    </row>
    <row r="872" ht="16.5" spans="1:10">
      <c r="A872" s="52"/>
      <c r="B872" s="52"/>
      <c r="C872" s="20" t="s">
        <v>840</v>
      </c>
      <c r="D872" s="52" t="s">
        <v>521</v>
      </c>
      <c r="E872" s="52">
        <v>47</v>
      </c>
      <c r="F872" s="52">
        <v>36</v>
      </c>
      <c r="G872" s="52" t="s">
        <v>1062</v>
      </c>
      <c r="H872" s="20" t="s">
        <v>291</v>
      </c>
      <c r="I872" s="52"/>
      <c r="J872" s="52"/>
    </row>
    <row r="873" ht="16.5" spans="1:10">
      <c r="A873" s="52"/>
      <c r="B873" s="52"/>
      <c r="C873" s="20" t="s">
        <v>291</v>
      </c>
      <c r="D873" s="52" t="s">
        <v>238</v>
      </c>
      <c r="E873" s="52">
        <v>49</v>
      </c>
      <c r="F873" s="52">
        <v>40</v>
      </c>
      <c r="G873" s="52" t="s">
        <v>1063</v>
      </c>
      <c r="H873" s="52"/>
      <c r="I873" s="52"/>
      <c r="J873" s="52"/>
    </row>
    <row r="874" ht="15" spans="1:10">
      <c r="A874" s="52" t="s">
        <v>311</v>
      </c>
      <c r="B874" s="52"/>
      <c r="C874" s="52"/>
      <c r="D874" s="52" t="s">
        <v>236</v>
      </c>
      <c r="E874" s="52"/>
      <c r="F874" s="52" t="s">
        <v>236</v>
      </c>
      <c r="G874" s="52"/>
      <c r="H874" s="52" t="s">
        <v>568</v>
      </c>
      <c r="I874" s="52"/>
      <c r="J874" s="52"/>
    </row>
    <row r="875" ht="15" spans="1:10">
      <c r="A875" s="52" t="s">
        <v>313</v>
      </c>
      <c r="B875" s="52"/>
      <c r="C875" s="52"/>
      <c r="D875" s="52" t="s">
        <v>314</v>
      </c>
      <c r="E875" s="52"/>
      <c r="F875" s="52" t="s">
        <v>314</v>
      </c>
      <c r="G875" s="52"/>
      <c r="H875" s="52" t="s">
        <v>477</v>
      </c>
      <c r="I875" s="52"/>
      <c r="J875" s="52"/>
    </row>
    <row r="876" ht="16.5" spans="1:10">
      <c r="A876" s="52" t="s">
        <v>988</v>
      </c>
      <c r="B876" s="52"/>
      <c r="C876" s="52"/>
      <c r="D876" s="20" t="s">
        <v>744</v>
      </c>
      <c r="E876" s="55" t="s">
        <v>321</v>
      </c>
      <c r="F876" s="55" t="s">
        <v>321</v>
      </c>
      <c r="G876" s="20" t="s">
        <v>1064</v>
      </c>
      <c r="H876" s="52" t="s">
        <v>1065</v>
      </c>
      <c r="I876" s="52"/>
      <c r="J876" s="52"/>
    </row>
    <row r="877" ht="16.5" spans="1:10">
      <c r="A877" s="52"/>
      <c r="B877" s="52"/>
      <c r="C877" s="52"/>
      <c r="D877" s="52"/>
      <c r="E877" s="57" t="s">
        <v>324</v>
      </c>
      <c r="F877" s="57" t="s">
        <v>324</v>
      </c>
      <c r="G877" s="52"/>
      <c r="H877" s="20"/>
      <c r="I877" s="20"/>
      <c r="J877" s="20"/>
    </row>
    <row r="878" ht="15" spans="1:10">
      <c r="A878" s="93" t="s">
        <v>325</v>
      </c>
      <c r="B878" s="93"/>
      <c r="C878" s="93"/>
      <c r="D878" s="93"/>
      <c r="E878" s="93"/>
      <c r="F878" s="93"/>
      <c r="G878" s="93"/>
      <c r="H878" s="93"/>
      <c r="I878" s="93"/>
      <c r="J878" s="93"/>
    </row>
    <row r="879" ht="22.5" spans="1:10">
      <c r="A879" s="51" t="s">
        <v>1066</v>
      </c>
      <c r="B879" s="51"/>
      <c r="C879" s="51"/>
      <c r="D879" s="51"/>
      <c r="E879" s="51"/>
      <c r="F879" s="51"/>
      <c r="G879" s="51"/>
      <c r="H879" s="51"/>
      <c r="I879" s="51"/>
      <c r="J879" s="51"/>
    </row>
    <row r="880" ht="15" spans="1:10">
      <c r="A880" s="52" t="s">
        <v>244</v>
      </c>
      <c r="B880" s="52" t="s">
        <v>1067</v>
      </c>
      <c r="C880" s="52"/>
      <c r="D880" s="52"/>
      <c r="E880" s="52" t="s">
        <v>246</v>
      </c>
      <c r="F880" s="52"/>
      <c r="G880" s="52" t="s">
        <v>1068</v>
      </c>
      <c r="H880" s="52"/>
      <c r="I880" s="52" t="s">
        <v>248</v>
      </c>
      <c r="J880" s="52">
        <v>41393</v>
      </c>
    </row>
    <row r="881" ht="15" spans="1:10">
      <c r="A881" s="52" t="s">
        <v>52</v>
      </c>
      <c r="B881" s="52" t="s">
        <v>1025</v>
      </c>
      <c r="C881" s="52"/>
      <c r="D881" s="52" t="s">
        <v>250</v>
      </c>
      <c r="E881" s="52" t="s">
        <v>533</v>
      </c>
      <c r="F881" s="52"/>
      <c r="G881" s="52" t="s">
        <v>252</v>
      </c>
      <c r="H881" s="52" t="s">
        <v>668</v>
      </c>
      <c r="I881" s="52" t="s">
        <v>254</v>
      </c>
      <c r="J881" s="52" t="s">
        <v>489</v>
      </c>
    </row>
    <row r="882" ht="15" spans="1:10">
      <c r="A882" s="52" t="s">
        <v>256</v>
      </c>
      <c r="B882" s="52" t="s">
        <v>866</v>
      </c>
      <c r="C882" s="52"/>
      <c r="D882" s="52" t="s">
        <v>258</v>
      </c>
      <c r="E882" s="52"/>
      <c r="F882" s="52" t="s">
        <v>1069</v>
      </c>
      <c r="G882" s="52" t="s">
        <v>260</v>
      </c>
      <c r="H882" s="52" t="s">
        <v>490</v>
      </c>
      <c r="I882" s="52" t="s">
        <v>262</v>
      </c>
      <c r="J882" s="52" t="s">
        <v>539</v>
      </c>
    </row>
    <row r="883" ht="31.5" spans="1:10">
      <c r="A883" s="54" t="s">
        <v>583</v>
      </c>
      <c r="B883" s="54"/>
      <c r="C883" s="54">
        <v>4</v>
      </c>
      <c r="D883" s="54"/>
      <c r="E883" s="54"/>
      <c r="F883" s="54">
        <v>1</v>
      </c>
      <c r="G883" s="54"/>
      <c r="H883" s="54"/>
      <c r="I883" s="54" t="s">
        <v>264</v>
      </c>
      <c r="J883" s="54"/>
    </row>
    <row r="884" ht="15" spans="1:10">
      <c r="A884" s="54"/>
      <c r="B884" s="54"/>
      <c r="C884" s="52">
        <v>3</v>
      </c>
      <c r="D884" s="52"/>
      <c r="E884" s="52" t="s">
        <v>266</v>
      </c>
      <c r="F884" s="52"/>
      <c r="G884" s="52">
        <v>1</v>
      </c>
      <c r="H884" s="52"/>
      <c r="I884" s="54"/>
      <c r="J884" s="54"/>
    </row>
    <row r="885" ht="15" spans="1:10">
      <c r="A885" s="54"/>
      <c r="B885" s="54"/>
      <c r="C885" s="52">
        <v>1</v>
      </c>
      <c r="D885" s="52"/>
      <c r="E885" s="52" t="s">
        <v>267</v>
      </c>
      <c r="F885" s="52"/>
      <c r="G885" s="52">
        <v>0</v>
      </c>
      <c r="H885" s="52"/>
      <c r="I885" s="54"/>
      <c r="J885" s="54"/>
    </row>
    <row r="886" ht="15" spans="1:10">
      <c r="A886" s="52" t="s">
        <v>268</v>
      </c>
      <c r="B886" s="52"/>
      <c r="C886" s="52"/>
      <c r="D886" s="52"/>
      <c r="E886" s="52"/>
      <c r="F886" s="52" t="s">
        <v>268</v>
      </c>
      <c r="G886" s="52"/>
      <c r="H886" s="52"/>
      <c r="I886" s="52"/>
      <c r="J886" s="52"/>
    </row>
    <row r="887" ht="15" spans="1:10">
      <c r="A887" s="52" t="s">
        <v>94</v>
      </c>
      <c r="B887" s="52" t="s">
        <v>93</v>
      </c>
      <c r="C887" s="52" t="s">
        <v>269</v>
      </c>
      <c r="D887" s="52" t="s">
        <v>270</v>
      </c>
      <c r="E887" s="52" t="s">
        <v>82</v>
      </c>
      <c r="F887" s="52" t="s">
        <v>82</v>
      </c>
      <c r="G887" s="52" t="s">
        <v>270</v>
      </c>
      <c r="H887" s="52" t="s">
        <v>269</v>
      </c>
      <c r="I887" s="52" t="s">
        <v>93</v>
      </c>
      <c r="J887" s="52" t="s">
        <v>94</v>
      </c>
    </row>
    <row r="888" ht="16.5" spans="1:10">
      <c r="A888" s="52"/>
      <c r="B888" s="52"/>
      <c r="C888" s="20" t="s">
        <v>277</v>
      </c>
      <c r="D888" s="52" t="s">
        <v>586</v>
      </c>
      <c r="E888" s="52">
        <v>5</v>
      </c>
      <c r="F888" s="52">
        <v>1</v>
      </c>
      <c r="G888" s="52" t="s">
        <v>116</v>
      </c>
      <c r="H888" s="52"/>
      <c r="I888" s="52"/>
      <c r="J888" s="52"/>
    </row>
    <row r="889" ht="16.5" spans="1:10">
      <c r="A889" s="52"/>
      <c r="B889" s="52"/>
      <c r="C889" s="52"/>
      <c r="D889" s="52" t="s">
        <v>588</v>
      </c>
      <c r="E889" s="52">
        <v>7</v>
      </c>
      <c r="F889" s="52">
        <v>3</v>
      </c>
      <c r="G889" s="52" t="s">
        <v>122</v>
      </c>
      <c r="H889" s="52"/>
      <c r="I889" s="20" t="s">
        <v>880</v>
      </c>
      <c r="J889" s="52"/>
    </row>
    <row r="890" ht="16.5" spans="1:10">
      <c r="A890" s="52"/>
      <c r="B890" s="52"/>
      <c r="C890" s="52"/>
      <c r="D890" s="52" t="s">
        <v>591</v>
      </c>
      <c r="E890" s="52">
        <v>8</v>
      </c>
      <c r="F890" s="52">
        <v>4</v>
      </c>
      <c r="G890" s="52" t="s">
        <v>545</v>
      </c>
      <c r="H890" s="20" t="s">
        <v>281</v>
      </c>
      <c r="I890" s="52"/>
      <c r="J890" s="52"/>
    </row>
    <row r="891" ht="15" spans="1:10">
      <c r="A891" s="52"/>
      <c r="B891" s="52"/>
      <c r="C891" s="52"/>
      <c r="D891" s="52" t="s">
        <v>593</v>
      </c>
      <c r="E891" s="52">
        <v>9</v>
      </c>
      <c r="F891" s="52">
        <v>10</v>
      </c>
      <c r="G891" s="52" t="s">
        <v>233</v>
      </c>
      <c r="H891" s="52"/>
      <c r="I891" s="52"/>
      <c r="J891" s="52"/>
    </row>
    <row r="892" ht="16.5" spans="1:10">
      <c r="A892" s="52"/>
      <c r="B892" s="52"/>
      <c r="C892" s="20" t="s">
        <v>872</v>
      </c>
      <c r="D892" s="52" t="s">
        <v>594</v>
      </c>
      <c r="E892" s="52">
        <v>10</v>
      </c>
      <c r="F892" s="52">
        <v>13</v>
      </c>
      <c r="G892" s="52" t="s">
        <v>140</v>
      </c>
      <c r="H892" s="52"/>
      <c r="I892" s="52"/>
      <c r="J892" s="52"/>
    </row>
    <row r="893" ht="16.5" spans="1:10">
      <c r="A893" s="52"/>
      <c r="B893" s="20" t="s">
        <v>453</v>
      </c>
      <c r="C893" s="20" t="s">
        <v>557</v>
      </c>
      <c r="D893" s="52" t="s">
        <v>595</v>
      </c>
      <c r="E893" s="52">
        <v>11</v>
      </c>
      <c r="F893" s="52">
        <v>20</v>
      </c>
      <c r="G893" s="52" t="s">
        <v>149</v>
      </c>
      <c r="H893" s="20" t="s">
        <v>273</v>
      </c>
      <c r="I893" s="20" t="s">
        <v>980</v>
      </c>
      <c r="J893" s="52"/>
    </row>
    <row r="894" ht="16.5" spans="1:10">
      <c r="A894" s="52"/>
      <c r="B894" s="52"/>
      <c r="C894" s="20" t="s">
        <v>642</v>
      </c>
      <c r="D894" s="52" t="s">
        <v>606</v>
      </c>
      <c r="E894" s="52">
        <v>15</v>
      </c>
      <c r="F894" s="52">
        <v>21</v>
      </c>
      <c r="G894" s="52" t="s">
        <v>963</v>
      </c>
      <c r="H894" s="52"/>
      <c r="I894" s="20" t="s">
        <v>503</v>
      </c>
      <c r="J894" s="52"/>
    </row>
    <row r="895" ht="16.5" spans="1:10">
      <c r="A895" s="52"/>
      <c r="B895" s="52"/>
      <c r="C895" s="20" t="s">
        <v>640</v>
      </c>
      <c r="D895" s="52" t="s">
        <v>607</v>
      </c>
      <c r="E895" s="52">
        <v>17</v>
      </c>
      <c r="F895" s="52">
        <v>26</v>
      </c>
      <c r="G895" s="52" t="s">
        <v>155</v>
      </c>
      <c r="H895" s="20" t="s">
        <v>602</v>
      </c>
      <c r="I895" s="20" t="s">
        <v>451</v>
      </c>
      <c r="J895" s="52"/>
    </row>
    <row r="896" ht="15" spans="1:10">
      <c r="A896" s="52"/>
      <c r="B896" s="52"/>
      <c r="C896" s="52"/>
      <c r="D896" s="52" t="s">
        <v>600</v>
      </c>
      <c r="E896" s="52">
        <v>22</v>
      </c>
      <c r="F896" s="52">
        <v>30</v>
      </c>
      <c r="G896" s="52" t="s">
        <v>235</v>
      </c>
      <c r="H896" s="52"/>
      <c r="I896" s="52"/>
      <c r="J896" s="52"/>
    </row>
    <row r="897" ht="16.5" spans="1:10">
      <c r="A897" s="52"/>
      <c r="B897" s="52"/>
      <c r="C897" s="52"/>
      <c r="D897" s="52" t="s">
        <v>612</v>
      </c>
      <c r="E897" s="52">
        <v>28</v>
      </c>
      <c r="F897" s="52">
        <v>32</v>
      </c>
      <c r="G897" s="52" t="s">
        <v>165</v>
      </c>
      <c r="H897" s="20" t="s">
        <v>547</v>
      </c>
      <c r="I897" s="52"/>
      <c r="J897" s="52"/>
    </row>
    <row r="898" ht="16.5" spans="1:10">
      <c r="A898" s="52"/>
      <c r="B898" s="52"/>
      <c r="C898" s="52"/>
      <c r="D898" s="52" t="s">
        <v>603</v>
      </c>
      <c r="E898" s="52">
        <v>32</v>
      </c>
      <c r="F898" s="52">
        <v>45</v>
      </c>
      <c r="G898" s="52" t="s">
        <v>237</v>
      </c>
      <c r="H898" s="20" t="s">
        <v>388</v>
      </c>
      <c r="I898" s="52"/>
      <c r="J898" s="52"/>
    </row>
    <row r="899" ht="15" spans="1:10">
      <c r="A899" s="52" t="s">
        <v>296</v>
      </c>
      <c r="B899" s="52"/>
      <c r="C899" s="52"/>
      <c r="D899" s="52"/>
      <c r="E899" s="52"/>
      <c r="F899" s="52" t="s">
        <v>296</v>
      </c>
      <c r="G899" s="52"/>
      <c r="H899" s="52"/>
      <c r="I899" s="52"/>
      <c r="J899" s="52"/>
    </row>
    <row r="900" ht="15" spans="1:10">
      <c r="A900" s="52" t="s">
        <v>94</v>
      </c>
      <c r="B900" s="52" t="s">
        <v>93</v>
      </c>
      <c r="C900" s="52" t="s">
        <v>297</v>
      </c>
      <c r="D900" s="52" t="s">
        <v>270</v>
      </c>
      <c r="E900" s="52" t="s">
        <v>82</v>
      </c>
      <c r="F900" s="52" t="s">
        <v>82</v>
      </c>
      <c r="G900" s="52" t="s">
        <v>270</v>
      </c>
      <c r="H900" s="52" t="s">
        <v>297</v>
      </c>
      <c r="I900" s="52" t="s">
        <v>93</v>
      </c>
      <c r="J900" s="52" t="s">
        <v>94</v>
      </c>
    </row>
    <row r="901" ht="16.5" spans="1:10">
      <c r="A901" s="52"/>
      <c r="B901" s="52"/>
      <c r="C901" s="52"/>
      <c r="D901" s="52" t="s">
        <v>604</v>
      </c>
      <c r="E901" s="52">
        <v>1</v>
      </c>
      <c r="F901" s="52">
        <v>5</v>
      </c>
      <c r="G901" s="52" t="s">
        <v>124</v>
      </c>
      <c r="H901" s="20" t="s">
        <v>602</v>
      </c>
      <c r="I901" s="52"/>
      <c r="J901" s="52"/>
    </row>
    <row r="902" ht="16.5" spans="1:10">
      <c r="A902" s="52"/>
      <c r="B902" s="52"/>
      <c r="C902" s="20" t="s">
        <v>557</v>
      </c>
      <c r="D902" s="52" t="s">
        <v>1070</v>
      </c>
      <c r="E902" s="52">
        <v>3</v>
      </c>
      <c r="F902" s="52">
        <v>11</v>
      </c>
      <c r="G902" s="52" t="s">
        <v>201</v>
      </c>
      <c r="H902" s="52"/>
      <c r="I902" s="52"/>
      <c r="J902" s="52"/>
    </row>
    <row r="903" ht="15" spans="1:10">
      <c r="A903" s="52"/>
      <c r="B903" s="52"/>
      <c r="C903" s="52"/>
      <c r="D903" s="52" t="s">
        <v>1071</v>
      </c>
      <c r="E903" s="52">
        <v>14</v>
      </c>
      <c r="F903" s="52">
        <v>12</v>
      </c>
      <c r="G903" s="52" t="s">
        <v>139</v>
      </c>
      <c r="H903" s="52"/>
      <c r="I903" s="52"/>
      <c r="J903" s="52"/>
    </row>
    <row r="904" ht="16.5" spans="1:10">
      <c r="A904" s="52"/>
      <c r="B904" s="52"/>
      <c r="C904" s="20" t="s">
        <v>277</v>
      </c>
      <c r="D904" s="52" t="s">
        <v>1072</v>
      </c>
      <c r="E904" s="52">
        <v>18</v>
      </c>
      <c r="F904" s="52">
        <v>14</v>
      </c>
      <c r="G904" s="52" t="s">
        <v>202</v>
      </c>
      <c r="H904" s="20" t="s">
        <v>388</v>
      </c>
      <c r="I904" s="52"/>
      <c r="J904" s="52"/>
    </row>
    <row r="905" ht="15" spans="1:10">
      <c r="A905" s="52"/>
      <c r="B905" s="52"/>
      <c r="C905" s="52"/>
      <c r="D905" s="52" t="s">
        <v>608</v>
      </c>
      <c r="E905" s="52">
        <v>19</v>
      </c>
      <c r="F905" s="52">
        <v>15</v>
      </c>
      <c r="G905" s="52" t="s">
        <v>142</v>
      </c>
      <c r="H905" s="52"/>
      <c r="I905" s="52"/>
      <c r="J905" s="52"/>
    </row>
    <row r="906" ht="16.5" spans="1:10">
      <c r="A906" s="52"/>
      <c r="B906" s="52"/>
      <c r="C906" s="52"/>
      <c r="D906" s="52" t="s">
        <v>1073</v>
      </c>
      <c r="E906" s="52">
        <v>24</v>
      </c>
      <c r="F906" s="52">
        <v>23</v>
      </c>
      <c r="G906" s="52" t="s">
        <v>153</v>
      </c>
      <c r="H906" s="20" t="s">
        <v>281</v>
      </c>
      <c r="I906" s="52"/>
      <c r="J906" s="52"/>
    </row>
    <row r="907" ht="16.5" spans="1:10">
      <c r="A907" s="52"/>
      <c r="B907" s="52"/>
      <c r="C907" s="20" t="s">
        <v>642</v>
      </c>
      <c r="D907" s="52" t="s">
        <v>611</v>
      </c>
      <c r="E907" s="52">
        <v>25</v>
      </c>
      <c r="F907" s="52">
        <v>25</v>
      </c>
      <c r="G907" s="52" t="s">
        <v>206</v>
      </c>
      <c r="H907" s="52"/>
      <c r="I907" s="52"/>
      <c r="J907" s="52"/>
    </row>
    <row r="908" ht="15" spans="1:10">
      <c r="A908" s="52"/>
      <c r="B908" s="52"/>
      <c r="C908" s="52"/>
      <c r="D908" s="52" t="s">
        <v>614</v>
      </c>
      <c r="E908" s="52">
        <v>39</v>
      </c>
      <c r="F908" s="52">
        <v>27</v>
      </c>
      <c r="G908" s="52" t="s">
        <v>156</v>
      </c>
      <c r="H908" s="52"/>
      <c r="I908" s="52"/>
      <c r="J908" s="52"/>
    </row>
    <row r="909" ht="16.5" spans="1:10">
      <c r="A909" s="52"/>
      <c r="B909" s="52"/>
      <c r="C909" s="20" t="s">
        <v>872</v>
      </c>
      <c r="D909" s="52" t="s">
        <v>615</v>
      </c>
      <c r="E909" s="52">
        <v>48</v>
      </c>
      <c r="F909" s="52">
        <v>29</v>
      </c>
      <c r="G909" s="52" t="s">
        <v>984</v>
      </c>
      <c r="H909" s="20" t="s">
        <v>547</v>
      </c>
      <c r="I909" s="52"/>
      <c r="J909" s="52"/>
    </row>
    <row r="910" ht="16.5" spans="1:10">
      <c r="A910" s="52"/>
      <c r="B910" s="52"/>
      <c r="C910" s="20" t="s">
        <v>640</v>
      </c>
      <c r="D910" s="52" t="s">
        <v>1074</v>
      </c>
      <c r="E910" s="52">
        <v>49</v>
      </c>
      <c r="F910" s="52">
        <v>36</v>
      </c>
      <c r="G910" s="52" t="s">
        <v>309</v>
      </c>
      <c r="H910" s="20" t="s">
        <v>273</v>
      </c>
      <c r="I910" s="52"/>
      <c r="J910" s="52"/>
    </row>
    <row r="911" ht="15" spans="1:10">
      <c r="A911" s="52"/>
      <c r="B911" s="52"/>
      <c r="C911" s="52"/>
      <c r="D911" s="52" t="s">
        <v>1075</v>
      </c>
      <c r="E911" s="52">
        <v>58</v>
      </c>
      <c r="F911" s="52">
        <v>52</v>
      </c>
      <c r="G911" s="52" t="s">
        <v>239</v>
      </c>
      <c r="H911" s="52"/>
      <c r="I911" s="52"/>
      <c r="J911" s="52"/>
    </row>
    <row r="912" ht="15" spans="1:10">
      <c r="A912" s="52"/>
      <c r="B912" s="52"/>
      <c r="C912" s="52"/>
      <c r="D912" s="52" t="s">
        <v>1076</v>
      </c>
      <c r="E912" s="52">
        <v>59</v>
      </c>
      <c r="F912" s="52"/>
      <c r="G912" s="52"/>
      <c r="H912" s="52"/>
      <c r="I912" s="52"/>
      <c r="J912" s="52"/>
    </row>
    <row r="913" ht="15" spans="1:10">
      <c r="A913" s="52" t="s">
        <v>616</v>
      </c>
      <c r="B913" s="52"/>
      <c r="C913" s="52"/>
      <c r="D913" s="52" t="s">
        <v>236</v>
      </c>
      <c r="E913" s="52"/>
      <c r="F913" s="52" t="s">
        <v>236</v>
      </c>
      <c r="G913" s="52"/>
      <c r="H913" s="52" t="s">
        <v>311</v>
      </c>
      <c r="I913" s="52"/>
      <c r="J913" s="52"/>
    </row>
    <row r="914" ht="15" spans="1:10">
      <c r="A914" s="52" t="s">
        <v>313</v>
      </c>
      <c r="B914" s="52"/>
      <c r="C914" s="52"/>
      <c r="D914" s="52" t="s">
        <v>314</v>
      </c>
      <c r="E914" s="52"/>
      <c r="F914" s="52" t="s">
        <v>314</v>
      </c>
      <c r="G914" s="52"/>
      <c r="H914" s="52" t="s">
        <v>477</v>
      </c>
      <c r="I914" s="52"/>
      <c r="J914" s="52"/>
    </row>
    <row r="915" ht="16.5" spans="1:10">
      <c r="A915" s="52" t="s">
        <v>1077</v>
      </c>
      <c r="B915" s="52"/>
      <c r="C915" s="52"/>
      <c r="D915" s="20" t="s">
        <v>454</v>
      </c>
      <c r="E915" s="55"/>
      <c r="F915" s="55"/>
      <c r="G915" s="20" t="s">
        <v>1078</v>
      </c>
      <c r="H915" s="52" t="s">
        <v>1079</v>
      </c>
      <c r="I915" s="52"/>
      <c r="J915" s="52"/>
    </row>
    <row r="916" ht="16.5" spans="1:10">
      <c r="A916" s="52" t="s">
        <v>1080</v>
      </c>
      <c r="B916" s="52"/>
      <c r="C916" s="52"/>
      <c r="D916" s="20" t="s">
        <v>352</v>
      </c>
      <c r="E916" s="56" t="s">
        <v>321</v>
      </c>
      <c r="F916" s="56" t="s">
        <v>321</v>
      </c>
      <c r="G916" s="20"/>
      <c r="H916" s="20"/>
      <c r="I916" s="20"/>
      <c r="J916" s="20"/>
    </row>
    <row r="917" ht="16.5" spans="1:10">
      <c r="A917" s="52" t="s">
        <v>1081</v>
      </c>
      <c r="B917" s="52"/>
      <c r="C917" s="52"/>
      <c r="D917" s="20" t="s">
        <v>279</v>
      </c>
      <c r="E917" s="56" t="s">
        <v>324</v>
      </c>
      <c r="F917" s="56" t="s">
        <v>324</v>
      </c>
      <c r="G917" s="20"/>
      <c r="H917" s="20"/>
      <c r="I917" s="20"/>
      <c r="J917" s="20"/>
    </row>
    <row r="918" ht="16.5" spans="1:10">
      <c r="A918" s="52" t="s">
        <v>1082</v>
      </c>
      <c r="B918" s="52"/>
      <c r="C918" s="52"/>
      <c r="D918" s="20" t="s">
        <v>401</v>
      </c>
      <c r="E918" s="99"/>
      <c r="F918" s="99"/>
      <c r="G918" s="52"/>
      <c r="H918" s="20"/>
      <c r="I918" s="20"/>
      <c r="J918" s="20"/>
    </row>
    <row r="919" ht="15" spans="1:10">
      <c r="A919" s="93" t="s">
        <v>325</v>
      </c>
      <c r="B919" s="93"/>
      <c r="C919" s="93"/>
      <c r="D919" s="93"/>
      <c r="E919" s="93"/>
      <c r="F919" s="93"/>
      <c r="G919" s="93"/>
      <c r="H919" s="93"/>
      <c r="I919" s="93"/>
      <c r="J919" s="93"/>
    </row>
    <row r="920" ht="22.5" spans="1:10">
      <c r="A920" s="51" t="s">
        <v>1083</v>
      </c>
      <c r="B920" s="51"/>
      <c r="C920" s="51"/>
      <c r="D920" s="51"/>
      <c r="E920" s="51"/>
      <c r="F920" s="51"/>
      <c r="G920" s="51"/>
      <c r="H920" s="51"/>
      <c r="I920" s="51"/>
      <c r="J920" s="51"/>
    </row>
    <row r="921" ht="15" spans="1:10">
      <c r="A921" s="52" t="s">
        <v>244</v>
      </c>
      <c r="B921" s="52" t="s">
        <v>1084</v>
      </c>
      <c r="C921" s="52"/>
      <c r="D921" s="52"/>
      <c r="E921" s="52" t="s">
        <v>246</v>
      </c>
      <c r="F921" s="52"/>
      <c r="G921" s="52" t="s">
        <v>247</v>
      </c>
      <c r="H921" s="52"/>
      <c r="I921" s="52" t="s">
        <v>248</v>
      </c>
      <c r="J921" s="52">
        <v>13078</v>
      </c>
    </row>
    <row r="922" ht="15" spans="1:10">
      <c r="A922" s="52" t="s">
        <v>52</v>
      </c>
      <c r="B922" s="52" t="s">
        <v>825</v>
      </c>
      <c r="C922" s="52"/>
      <c r="D922" s="52" t="s">
        <v>250</v>
      </c>
      <c r="E922" s="52" t="s">
        <v>437</v>
      </c>
      <c r="F922" s="52"/>
      <c r="G922" s="52" t="s">
        <v>252</v>
      </c>
      <c r="H922" s="52" t="s">
        <v>995</v>
      </c>
      <c r="I922" s="52" t="s">
        <v>254</v>
      </c>
      <c r="J922" s="52" t="s">
        <v>381</v>
      </c>
    </row>
    <row r="923" ht="15" spans="1:10">
      <c r="A923" s="52" t="s">
        <v>256</v>
      </c>
      <c r="B923" s="52" t="s">
        <v>255</v>
      </c>
      <c r="C923" s="52"/>
      <c r="D923" s="52" t="s">
        <v>258</v>
      </c>
      <c r="E923" s="52"/>
      <c r="F923" s="52" t="s">
        <v>1085</v>
      </c>
      <c r="G923" s="52" t="s">
        <v>260</v>
      </c>
      <c r="H923" s="52" t="s">
        <v>1086</v>
      </c>
      <c r="I923" s="52" t="s">
        <v>262</v>
      </c>
      <c r="J923" s="52" t="s">
        <v>1087</v>
      </c>
    </row>
    <row r="924" ht="31.5" spans="1:10">
      <c r="A924" s="54" t="s">
        <v>264</v>
      </c>
      <c r="B924" s="54"/>
      <c r="C924" s="54">
        <v>4</v>
      </c>
      <c r="D924" s="54"/>
      <c r="E924" s="54"/>
      <c r="F924" s="54">
        <v>2</v>
      </c>
      <c r="G924" s="54"/>
      <c r="H924" s="54"/>
      <c r="I924" s="54" t="s">
        <v>629</v>
      </c>
      <c r="J924" s="54"/>
    </row>
    <row r="925" ht="15" spans="1:10">
      <c r="A925" s="54"/>
      <c r="B925" s="54"/>
      <c r="C925" s="52">
        <v>1</v>
      </c>
      <c r="D925" s="52"/>
      <c r="E925" s="52" t="s">
        <v>266</v>
      </c>
      <c r="F925" s="52"/>
      <c r="G925" s="52">
        <v>1</v>
      </c>
      <c r="H925" s="52"/>
      <c r="I925" s="54"/>
      <c r="J925" s="54"/>
    </row>
    <row r="926" ht="15" spans="1:10">
      <c r="A926" s="54"/>
      <c r="B926" s="54"/>
      <c r="C926" s="52">
        <v>3</v>
      </c>
      <c r="D926" s="52"/>
      <c r="E926" s="52" t="s">
        <v>267</v>
      </c>
      <c r="F926" s="52"/>
      <c r="G926" s="52">
        <v>1</v>
      </c>
      <c r="H926" s="52"/>
      <c r="I926" s="54"/>
      <c r="J926" s="54"/>
    </row>
    <row r="927" ht="15" spans="1:10">
      <c r="A927" s="52" t="s">
        <v>268</v>
      </c>
      <c r="B927" s="52"/>
      <c r="C927" s="52"/>
      <c r="D927" s="52"/>
      <c r="E927" s="52"/>
      <c r="F927" s="52" t="s">
        <v>268</v>
      </c>
      <c r="G927" s="52"/>
      <c r="H927" s="52"/>
      <c r="I927" s="52"/>
      <c r="J927" s="52"/>
    </row>
    <row r="928" ht="15" spans="1:10">
      <c r="A928" s="52" t="s">
        <v>94</v>
      </c>
      <c r="B928" s="52" t="s">
        <v>93</v>
      </c>
      <c r="C928" s="52" t="s">
        <v>269</v>
      </c>
      <c r="D928" s="52" t="s">
        <v>270</v>
      </c>
      <c r="E928" s="52" t="s">
        <v>82</v>
      </c>
      <c r="F928" s="52" t="s">
        <v>82</v>
      </c>
      <c r="G928" s="52" t="s">
        <v>270</v>
      </c>
      <c r="H928" s="52" t="s">
        <v>269</v>
      </c>
      <c r="I928" s="52" t="s">
        <v>93</v>
      </c>
      <c r="J928" s="52" t="s">
        <v>94</v>
      </c>
    </row>
    <row r="929" ht="15" spans="1:10">
      <c r="A929" s="52"/>
      <c r="B929" s="52"/>
      <c r="C929" s="52"/>
      <c r="D929" s="52" t="s">
        <v>116</v>
      </c>
      <c r="E929" s="52">
        <v>1</v>
      </c>
      <c r="F929" s="52">
        <v>1</v>
      </c>
      <c r="G929" s="52" t="s">
        <v>630</v>
      </c>
      <c r="H929" s="52"/>
      <c r="I929" s="52"/>
      <c r="J929" s="52"/>
    </row>
    <row r="930" ht="16.5" spans="1:10">
      <c r="A930" s="52"/>
      <c r="B930" s="52"/>
      <c r="C930" s="52"/>
      <c r="D930" s="52" t="s">
        <v>122</v>
      </c>
      <c r="E930" s="52">
        <v>3</v>
      </c>
      <c r="F930" s="52">
        <v>4</v>
      </c>
      <c r="G930" s="52" t="s">
        <v>1088</v>
      </c>
      <c r="H930" s="20" t="s">
        <v>397</v>
      </c>
      <c r="I930" s="52"/>
      <c r="J930" s="52"/>
    </row>
    <row r="931" ht="16.5" spans="1:10">
      <c r="A931" s="52"/>
      <c r="B931" s="52"/>
      <c r="C931" s="20" t="s">
        <v>388</v>
      </c>
      <c r="D931" s="52" t="s">
        <v>545</v>
      </c>
      <c r="E931" s="52">
        <v>4</v>
      </c>
      <c r="F931" s="52">
        <v>5</v>
      </c>
      <c r="G931" s="52" t="s">
        <v>633</v>
      </c>
      <c r="H931" s="52"/>
      <c r="I931" s="52"/>
      <c r="J931" s="52"/>
    </row>
    <row r="932" ht="16.5" spans="1:10">
      <c r="A932" s="52"/>
      <c r="B932" s="52"/>
      <c r="C932" s="20" t="s">
        <v>1089</v>
      </c>
      <c r="D932" s="52" t="s">
        <v>124</v>
      </c>
      <c r="E932" s="52">
        <v>5</v>
      </c>
      <c r="F932" s="52">
        <v>9</v>
      </c>
      <c r="G932" s="52" t="s">
        <v>646</v>
      </c>
      <c r="H932" s="52"/>
      <c r="I932" s="52"/>
      <c r="J932" s="52"/>
    </row>
    <row r="933" ht="16.5" spans="1:10">
      <c r="A933" s="52"/>
      <c r="B933" s="20" t="s">
        <v>414</v>
      </c>
      <c r="C933" s="52"/>
      <c r="D933" s="52" t="s">
        <v>233</v>
      </c>
      <c r="E933" s="52">
        <v>10</v>
      </c>
      <c r="F933" s="52">
        <v>10</v>
      </c>
      <c r="G933" s="52" t="s">
        <v>1090</v>
      </c>
      <c r="H933" s="20" t="s">
        <v>1091</v>
      </c>
      <c r="I933" s="52"/>
      <c r="J933" s="52"/>
    </row>
    <row r="934" ht="16.5" spans="1:10">
      <c r="A934" s="52"/>
      <c r="B934" s="52"/>
      <c r="C934" s="20" t="s">
        <v>275</v>
      </c>
      <c r="D934" s="52" t="s">
        <v>963</v>
      </c>
      <c r="E934" s="52">
        <v>21</v>
      </c>
      <c r="F934" s="52">
        <v>14</v>
      </c>
      <c r="G934" s="52" t="s">
        <v>637</v>
      </c>
      <c r="H934" s="20" t="s">
        <v>388</v>
      </c>
      <c r="I934" s="52"/>
      <c r="J934" s="52"/>
    </row>
    <row r="935" ht="16.5" spans="1:10">
      <c r="A935" s="52"/>
      <c r="B935" s="20" t="s">
        <v>500</v>
      </c>
      <c r="C935" s="20" t="s">
        <v>557</v>
      </c>
      <c r="D935" s="52" t="s">
        <v>289</v>
      </c>
      <c r="E935" s="52">
        <v>22</v>
      </c>
      <c r="F935" s="52">
        <v>22</v>
      </c>
      <c r="G935" s="52" t="s">
        <v>609</v>
      </c>
      <c r="H935" s="52"/>
      <c r="I935" s="52"/>
      <c r="J935" s="52"/>
    </row>
    <row r="936" ht="16.5" spans="1:10">
      <c r="A936" s="52"/>
      <c r="B936" s="52"/>
      <c r="C936" s="20" t="s">
        <v>397</v>
      </c>
      <c r="D936" s="52" t="s">
        <v>155</v>
      </c>
      <c r="E936" s="52">
        <v>26</v>
      </c>
      <c r="F936" s="52">
        <v>25</v>
      </c>
      <c r="G936" s="52" t="s">
        <v>639</v>
      </c>
      <c r="H936" s="52"/>
      <c r="I936" s="52"/>
      <c r="J936" s="52"/>
    </row>
    <row r="937" ht="15" spans="1:10">
      <c r="A937" s="52"/>
      <c r="B937" s="52"/>
      <c r="C937" s="52"/>
      <c r="D937" s="52" t="s">
        <v>235</v>
      </c>
      <c r="E937" s="52">
        <v>30</v>
      </c>
      <c r="F937" s="52">
        <v>26</v>
      </c>
      <c r="G937" s="52" t="s">
        <v>641</v>
      </c>
      <c r="H937" s="52"/>
      <c r="I937" s="52"/>
      <c r="J937" s="52"/>
    </row>
    <row r="938" ht="16.5" spans="1:10">
      <c r="A938" s="52"/>
      <c r="B938" s="52"/>
      <c r="C938" s="52"/>
      <c r="D938" s="52" t="s">
        <v>165</v>
      </c>
      <c r="E938" s="52">
        <v>32</v>
      </c>
      <c r="F938" s="52">
        <v>27</v>
      </c>
      <c r="G938" s="52" t="s">
        <v>643</v>
      </c>
      <c r="H938" s="20" t="s">
        <v>347</v>
      </c>
      <c r="I938" s="52"/>
      <c r="J938" s="52"/>
    </row>
    <row r="939" ht="16.5" spans="1:10">
      <c r="A939" s="52"/>
      <c r="B939" s="52"/>
      <c r="C939" s="52"/>
      <c r="D939" s="52" t="s">
        <v>237</v>
      </c>
      <c r="E939" s="52">
        <v>45</v>
      </c>
      <c r="F939" s="52">
        <v>30</v>
      </c>
      <c r="G939" s="52" t="s">
        <v>644</v>
      </c>
      <c r="H939" s="20" t="s">
        <v>587</v>
      </c>
      <c r="I939" s="52"/>
      <c r="J939" s="52"/>
    </row>
    <row r="940" ht="15" spans="1:10">
      <c r="A940" s="52" t="s">
        <v>296</v>
      </c>
      <c r="B940" s="52"/>
      <c r="C940" s="52"/>
      <c r="D940" s="52"/>
      <c r="E940" s="52"/>
      <c r="F940" s="52" t="s">
        <v>296</v>
      </c>
      <c r="G940" s="52"/>
      <c r="H940" s="52"/>
      <c r="I940" s="52"/>
      <c r="J940" s="52"/>
    </row>
    <row r="941" ht="15" spans="1:10">
      <c r="A941" s="52" t="s">
        <v>94</v>
      </c>
      <c r="B941" s="52" t="s">
        <v>93</v>
      </c>
      <c r="C941" s="52" t="s">
        <v>297</v>
      </c>
      <c r="D941" s="52" t="s">
        <v>270</v>
      </c>
      <c r="E941" s="52" t="s">
        <v>82</v>
      </c>
      <c r="F941" s="52" t="s">
        <v>82</v>
      </c>
      <c r="G941" s="52" t="s">
        <v>270</v>
      </c>
      <c r="H941" s="52" t="s">
        <v>297</v>
      </c>
      <c r="I941" s="52" t="s">
        <v>93</v>
      </c>
      <c r="J941" s="52" t="s">
        <v>94</v>
      </c>
    </row>
    <row r="942" ht="15" spans="1:10">
      <c r="A942" s="52"/>
      <c r="B942" s="52"/>
      <c r="C942" s="52"/>
      <c r="D942" s="52" t="s">
        <v>201</v>
      </c>
      <c r="E942" s="52">
        <v>11</v>
      </c>
      <c r="F942" s="52">
        <v>2</v>
      </c>
      <c r="G942" s="52" t="s">
        <v>420</v>
      </c>
      <c r="H942" s="52"/>
      <c r="I942" s="52"/>
      <c r="J942" s="52"/>
    </row>
    <row r="943" ht="16.5" spans="1:10">
      <c r="A943" s="52"/>
      <c r="B943" s="52"/>
      <c r="C943" s="52"/>
      <c r="D943" s="52" t="s">
        <v>139</v>
      </c>
      <c r="E943" s="52">
        <v>12</v>
      </c>
      <c r="F943" s="52">
        <v>6</v>
      </c>
      <c r="G943" s="52" t="s">
        <v>1092</v>
      </c>
      <c r="H943" s="20" t="s">
        <v>347</v>
      </c>
      <c r="I943" s="52"/>
      <c r="J943" s="52"/>
    </row>
    <row r="944" ht="16.5" spans="1:10">
      <c r="A944" s="52"/>
      <c r="B944" s="52"/>
      <c r="C944" s="52"/>
      <c r="D944" s="52" t="s">
        <v>140</v>
      </c>
      <c r="E944" s="52">
        <v>13</v>
      </c>
      <c r="F944" s="52">
        <v>7</v>
      </c>
      <c r="G944" s="52" t="s">
        <v>645</v>
      </c>
      <c r="H944" s="20" t="s">
        <v>587</v>
      </c>
      <c r="I944" s="52"/>
      <c r="J944" s="52"/>
    </row>
    <row r="945" ht="16.5" spans="1:10">
      <c r="A945" s="52"/>
      <c r="B945" s="52"/>
      <c r="C945" s="52"/>
      <c r="D945" s="52" t="s">
        <v>202</v>
      </c>
      <c r="E945" s="52">
        <v>14</v>
      </c>
      <c r="F945" s="52">
        <v>8</v>
      </c>
      <c r="G945" s="52" t="s">
        <v>636</v>
      </c>
      <c r="H945" s="20" t="s">
        <v>1091</v>
      </c>
      <c r="I945" s="52"/>
      <c r="J945" s="52"/>
    </row>
    <row r="946" ht="15" spans="1:10">
      <c r="A946" s="52"/>
      <c r="B946" s="52"/>
      <c r="C946" s="52"/>
      <c r="D946" s="52" t="s">
        <v>142</v>
      </c>
      <c r="E946" s="52">
        <v>15</v>
      </c>
      <c r="F946" s="52">
        <v>16</v>
      </c>
      <c r="G946" s="52" t="s">
        <v>648</v>
      </c>
      <c r="H946" s="52"/>
      <c r="I946" s="52"/>
      <c r="J946" s="52"/>
    </row>
    <row r="947" ht="16.5" spans="1:10">
      <c r="A947" s="52"/>
      <c r="B947" s="52"/>
      <c r="C947" s="20" t="s">
        <v>557</v>
      </c>
      <c r="D947" s="52" t="s">
        <v>149</v>
      </c>
      <c r="E947" s="52">
        <v>20</v>
      </c>
      <c r="F947" s="52">
        <v>17</v>
      </c>
      <c r="G947" s="52" t="s">
        <v>649</v>
      </c>
      <c r="H947" s="52"/>
      <c r="I947" s="52"/>
      <c r="J947" s="52"/>
    </row>
    <row r="948" ht="16.5" spans="1:10">
      <c r="A948" s="52"/>
      <c r="B948" s="52"/>
      <c r="C948" s="20" t="s">
        <v>388</v>
      </c>
      <c r="D948" s="52" t="s">
        <v>153</v>
      </c>
      <c r="E948" s="52">
        <v>23</v>
      </c>
      <c r="F948" s="52">
        <v>19</v>
      </c>
      <c r="G948" s="52" t="s">
        <v>650</v>
      </c>
      <c r="H948" s="20" t="s">
        <v>397</v>
      </c>
      <c r="I948" s="52"/>
      <c r="J948" s="52"/>
    </row>
    <row r="949" ht="16.5" spans="1:10">
      <c r="A949" s="52"/>
      <c r="B949" s="52"/>
      <c r="C949" s="52"/>
      <c r="D949" s="52" t="s">
        <v>984</v>
      </c>
      <c r="E949" s="52">
        <v>29</v>
      </c>
      <c r="F949" s="52">
        <v>20</v>
      </c>
      <c r="G949" s="52" t="s">
        <v>651</v>
      </c>
      <c r="H949" s="20" t="s">
        <v>388</v>
      </c>
      <c r="I949" s="52"/>
      <c r="J949" s="52"/>
    </row>
    <row r="950" ht="15" spans="1:10">
      <c r="A950" s="52"/>
      <c r="B950" s="52"/>
      <c r="C950" s="52"/>
      <c r="D950" s="52" t="s">
        <v>309</v>
      </c>
      <c r="E950" s="52">
        <v>36</v>
      </c>
      <c r="F950" s="52">
        <v>23</v>
      </c>
      <c r="G950" s="52" t="s">
        <v>653</v>
      </c>
      <c r="H950" s="52"/>
      <c r="I950" s="52"/>
      <c r="J950" s="52"/>
    </row>
    <row r="951" ht="16.5" spans="1:10">
      <c r="A951" s="52"/>
      <c r="B951" s="52"/>
      <c r="C951" s="20" t="s">
        <v>1089</v>
      </c>
      <c r="D951" s="52" t="s">
        <v>404</v>
      </c>
      <c r="E951" s="52">
        <v>40</v>
      </c>
      <c r="F951" s="52">
        <v>24</v>
      </c>
      <c r="G951" s="52" t="s">
        <v>654</v>
      </c>
      <c r="H951" s="52"/>
      <c r="I951" s="52"/>
      <c r="J951" s="52"/>
    </row>
    <row r="952" ht="16.5" spans="1:10">
      <c r="A952" s="52"/>
      <c r="B952" s="52"/>
      <c r="C952" s="20" t="s">
        <v>275</v>
      </c>
      <c r="D952" s="52" t="s">
        <v>521</v>
      </c>
      <c r="E952" s="52">
        <v>47</v>
      </c>
      <c r="F952" s="52">
        <v>29</v>
      </c>
      <c r="G952" s="52" t="s">
        <v>655</v>
      </c>
      <c r="H952" s="52"/>
      <c r="I952" s="52"/>
      <c r="J952" s="52"/>
    </row>
    <row r="953" ht="16.5" spans="1:10">
      <c r="A953" s="52"/>
      <c r="B953" s="52"/>
      <c r="C953" s="20" t="s">
        <v>397</v>
      </c>
      <c r="D953" s="52" t="s">
        <v>238</v>
      </c>
      <c r="E953" s="52">
        <v>49</v>
      </c>
      <c r="F953" s="52">
        <v>31</v>
      </c>
      <c r="G953" s="52" t="s">
        <v>656</v>
      </c>
      <c r="H953" s="52"/>
      <c r="I953" s="52"/>
      <c r="J953" s="52"/>
    </row>
    <row r="954" ht="15" spans="1:10">
      <c r="A954" s="52" t="s">
        <v>311</v>
      </c>
      <c r="B954" s="52"/>
      <c r="C954" s="52"/>
      <c r="D954" s="52" t="s">
        <v>236</v>
      </c>
      <c r="E954" s="52"/>
      <c r="F954" s="52" t="s">
        <v>236</v>
      </c>
      <c r="G954" s="52"/>
      <c r="H954" s="52" t="s">
        <v>1093</v>
      </c>
      <c r="I954" s="52"/>
      <c r="J954" s="52"/>
    </row>
    <row r="955" ht="15" spans="1:10">
      <c r="A955" s="52" t="s">
        <v>313</v>
      </c>
      <c r="B955" s="52"/>
      <c r="C955" s="52"/>
      <c r="D955" s="52" t="s">
        <v>314</v>
      </c>
      <c r="E955" s="52"/>
      <c r="F955" s="52" t="s">
        <v>314</v>
      </c>
      <c r="G955" s="52"/>
      <c r="H955" s="52" t="s">
        <v>477</v>
      </c>
      <c r="I955" s="52"/>
      <c r="J955" s="52"/>
    </row>
    <row r="956" ht="16.5" spans="1:10">
      <c r="A956" s="52" t="s">
        <v>1016</v>
      </c>
      <c r="B956" s="52"/>
      <c r="C956" s="52"/>
      <c r="D956" s="20" t="s">
        <v>1017</v>
      </c>
      <c r="E956" s="55"/>
      <c r="F956" s="55"/>
      <c r="G956" s="20" t="s">
        <v>1046</v>
      </c>
      <c r="H956" s="52" t="s">
        <v>1094</v>
      </c>
      <c r="I956" s="52"/>
      <c r="J956" s="52"/>
    </row>
    <row r="957" ht="16.5" spans="1:10">
      <c r="A957" s="52" t="s">
        <v>155</v>
      </c>
      <c r="B957" s="52"/>
      <c r="C957" s="52"/>
      <c r="D957" s="20" t="s">
        <v>1034</v>
      </c>
      <c r="E957" s="56" t="s">
        <v>321</v>
      </c>
      <c r="F957" s="56" t="s">
        <v>321</v>
      </c>
      <c r="G957" s="20" t="s">
        <v>320</v>
      </c>
      <c r="H957" s="52" t="s">
        <v>609</v>
      </c>
      <c r="I957" s="52"/>
      <c r="J957" s="52"/>
    </row>
    <row r="958" ht="16.5" spans="1:10">
      <c r="A958" s="52" t="s">
        <v>1095</v>
      </c>
      <c r="B958" s="52"/>
      <c r="C958" s="52"/>
      <c r="D958" s="20" t="s">
        <v>374</v>
      </c>
      <c r="E958" s="56" t="s">
        <v>324</v>
      </c>
      <c r="F958" s="56" t="s">
        <v>324</v>
      </c>
      <c r="G958" s="20"/>
      <c r="H958" s="20"/>
      <c r="I958" s="20"/>
      <c r="J958" s="20"/>
    </row>
    <row r="959" ht="16.5" spans="1:10">
      <c r="A959" s="52" t="s">
        <v>1096</v>
      </c>
      <c r="B959" s="52"/>
      <c r="C959" s="52"/>
      <c r="D959" s="20" t="s">
        <v>429</v>
      </c>
      <c r="E959" s="99"/>
      <c r="F959" s="99"/>
      <c r="G959" s="52"/>
      <c r="H959" s="20"/>
      <c r="I959" s="20"/>
      <c r="J959" s="20"/>
    </row>
    <row r="960" ht="15" spans="1:10">
      <c r="A960" s="86" t="s">
        <v>1097</v>
      </c>
      <c r="B960" s="86"/>
      <c r="C960" s="86"/>
      <c r="D960" s="86"/>
      <c r="E960" s="94"/>
      <c r="F960" s="95"/>
      <c r="G960" s="86"/>
      <c r="H960" s="86"/>
      <c r="I960" s="86"/>
      <c r="J960" s="86"/>
    </row>
    <row r="961" ht="15" spans="1:10">
      <c r="A961" s="96" t="s">
        <v>325</v>
      </c>
      <c r="B961" s="63"/>
      <c r="C961" s="87"/>
      <c r="D961" s="96"/>
      <c r="E961" s="60"/>
      <c r="F961" s="60"/>
      <c r="G961" s="63"/>
      <c r="H961" s="87"/>
      <c r="I961" s="96"/>
      <c r="J961" s="63"/>
    </row>
    <row r="962" ht="22.5" spans="1:10">
      <c r="A962" s="51" t="s">
        <v>1098</v>
      </c>
      <c r="B962" s="51"/>
      <c r="C962" s="51"/>
      <c r="D962" s="51"/>
      <c r="E962" s="51"/>
      <c r="F962" s="51"/>
      <c r="G962" s="51"/>
      <c r="H962" s="51"/>
      <c r="I962" s="51"/>
      <c r="J962" s="51"/>
    </row>
    <row r="963" ht="15" spans="1:10">
      <c r="A963" s="52" t="s">
        <v>244</v>
      </c>
      <c r="B963" s="52" t="s">
        <v>1099</v>
      </c>
      <c r="C963" s="52"/>
      <c r="D963" s="52"/>
      <c r="E963" s="52" t="s">
        <v>246</v>
      </c>
      <c r="F963" s="52"/>
      <c r="G963" s="52" t="s">
        <v>1100</v>
      </c>
      <c r="H963" s="52"/>
      <c r="I963" s="52" t="s">
        <v>248</v>
      </c>
      <c r="J963" s="52">
        <v>42793</v>
      </c>
    </row>
    <row r="964" ht="15" spans="1:10">
      <c r="A964" s="52" t="s">
        <v>52</v>
      </c>
      <c r="B964" s="52" t="s">
        <v>71</v>
      </c>
      <c r="C964" s="52"/>
      <c r="D964" s="52" t="s">
        <v>250</v>
      </c>
      <c r="E964" s="52" t="s">
        <v>579</v>
      </c>
      <c r="F964" s="52"/>
      <c r="G964" s="52" t="s">
        <v>252</v>
      </c>
      <c r="H964" s="52" t="s">
        <v>865</v>
      </c>
      <c r="I964" s="52" t="s">
        <v>254</v>
      </c>
      <c r="J964" s="52" t="s">
        <v>626</v>
      </c>
    </row>
    <row r="965" ht="15" spans="1:10">
      <c r="A965" s="52" t="s">
        <v>256</v>
      </c>
      <c r="B965" s="52" t="s">
        <v>436</v>
      </c>
      <c r="C965" s="52"/>
      <c r="D965" s="52" t="s">
        <v>258</v>
      </c>
      <c r="E965" s="52"/>
      <c r="F965" s="52" t="s">
        <v>259</v>
      </c>
      <c r="G965" s="52" t="s">
        <v>260</v>
      </c>
      <c r="H965" s="52" t="s">
        <v>261</v>
      </c>
      <c r="I965" s="52" t="s">
        <v>262</v>
      </c>
      <c r="J965" s="52" t="s">
        <v>539</v>
      </c>
    </row>
    <row r="966" ht="31.5" spans="1:10">
      <c r="A966" s="54" t="s">
        <v>672</v>
      </c>
      <c r="B966" s="54"/>
      <c r="C966" s="54">
        <v>2</v>
      </c>
      <c r="D966" s="54"/>
      <c r="E966" s="54"/>
      <c r="F966" s="54">
        <v>3</v>
      </c>
      <c r="G966" s="54"/>
      <c r="H966" s="54"/>
      <c r="I966" s="54" t="s">
        <v>264</v>
      </c>
      <c r="J966" s="54"/>
    </row>
    <row r="967" ht="15" spans="1:10">
      <c r="A967" s="54"/>
      <c r="B967" s="54"/>
      <c r="C967" s="52">
        <v>1</v>
      </c>
      <c r="D967" s="52"/>
      <c r="E967" s="52" t="s">
        <v>266</v>
      </c>
      <c r="F967" s="52"/>
      <c r="G967" s="52">
        <v>1</v>
      </c>
      <c r="H967" s="52"/>
      <c r="I967" s="54"/>
      <c r="J967" s="54"/>
    </row>
    <row r="968" ht="15" spans="1:10">
      <c r="A968" s="54"/>
      <c r="B968" s="54"/>
      <c r="C968" s="52">
        <v>1</v>
      </c>
      <c r="D968" s="52"/>
      <c r="E968" s="52" t="s">
        <v>267</v>
      </c>
      <c r="F968" s="52"/>
      <c r="G968" s="52">
        <v>2</v>
      </c>
      <c r="H968" s="52"/>
      <c r="I968" s="54"/>
      <c r="J968" s="54"/>
    </row>
    <row r="969" ht="15" spans="1:10">
      <c r="A969" s="52" t="s">
        <v>268</v>
      </c>
      <c r="B969" s="52"/>
      <c r="C969" s="52"/>
      <c r="D969" s="52"/>
      <c r="E969" s="52"/>
      <c r="F969" s="52" t="s">
        <v>268</v>
      </c>
      <c r="G969" s="52"/>
      <c r="H969" s="52"/>
      <c r="I969" s="52"/>
      <c r="J969" s="52"/>
    </row>
    <row r="970" ht="15" spans="1:10">
      <c r="A970" s="52" t="s">
        <v>94</v>
      </c>
      <c r="B970" s="52" t="s">
        <v>93</v>
      </c>
      <c r="C970" s="52" t="s">
        <v>269</v>
      </c>
      <c r="D970" s="52" t="s">
        <v>270</v>
      </c>
      <c r="E970" s="52" t="s">
        <v>82</v>
      </c>
      <c r="F970" s="52" t="s">
        <v>82</v>
      </c>
      <c r="G970" s="52" t="s">
        <v>270</v>
      </c>
      <c r="H970" s="52" t="s">
        <v>269</v>
      </c>
      <c r="I970" s="52" t="s">
        <v>93</v>
      </c>
      <c r="J970" s="52" t="s">
        <v>94</v>
      </c>
    </row>
    <row r="971" ht="15" spans="1:10">
      <c r="A971" s="52"/>
      <c r="B971" s="52"/>
      <c r="C971" s="52"/>
      <c r="D971" s="52" t="s">
        <v>689</v>
      </c>
      <c r="E971" s="52">
        <v>2</v>
      </c>
      <c r="F971" s="52">
        <v>1</v>
      </c>
      <c r="G971" s="52" t="s">
        <v>116</v>
      </c>
      <c r="H971" s="52"/>
      <c r="I971" s="52"/>
      <c r="J971" s="52"/>
    </row>
    <row r="972" ht="15" spans="1:10">
      <c r="A972" s="52"/>
      <c r="B972" s="52"/>
      <c r="C972" s="52"/>
      <c r="D972" s="52" t="s">
        <v>673</v>
      </c>
      <c r="E972" s="52">
        <v>5</v>
      </c>
      <c r="F972" s="52">
        <v>3</v>
      </c>
      <c r="G972" s="52" t="s">
        <v>122</v>
      </c>
      <c r="H972" s="52"/>
      <c r="I972" s="52"/>
      <c r="J972" s="52"/>
    </row>
    <row r="973" ht="16.5" spans="1:10">
      <c r="A973" s="52"/>
      <c r="B973" s="52"/>
      <c r="C973" s="52"/>
      <c r="D973" s="52" t="s">
        <v>674</v>
      </c>
      <c r="E973" s="52">
        <v>7</v>
      </c>
      <c r="F973" s="52">
        <v>4</v>
      </c>
      <c r="G973" s="52" t="s">
        <v>545</v>
      </c>
      <c r="H973" s="20" t="s">
        <v>880</v>
      </c>
      <c r="I973" s="20" t="s">
        <v>1101</v>
      </c>
      <c r="J973" s="52"/>
    </row>
    <row r="974" ht="16.5" spans="1:10">
      <c r="A974" s="52"/>
      <c r="B974" s="52"/>
      <c r="C974" s="20" t="s">
        <v>584</v>
      </c>
      <c r="D974" s="52" t="s">
        <v>676</v>
      </c>
      <c r="E974" s="52">
        <v>8</v>
      </c>
      <c r="F974" s="52">
        <v>10</v>
      </c>
      <c r="G974" s="52" t="s">
        <v>233</v>
      </c>
      <c r="H974" s="52"/>
      <c r="I974" s="52"/>
      <c r="J974" s="52"/>
    </row>
    <row r="975" ht="16.5" spans="1:10">
      <c r="A975" s="52"/>
      <c r="B975" s="52"/>
      <c r="C975" s="52"/>
      <c r="D975" s="52" t="s">
        <v>679</v>
      </c>
      <c r="E975" s="52">
        <v>11</v>
      </c>
      <c r="F975" s="52">
        <v>21</v>
      </c>
      <c r="G975" s="52" t="s">
        <v>963</v>
      </c>
      <c r="H975" s="20" t="s">
        <v>354</v>
      </c>
      <c r="I975" s="52"/>
      <c r="J975" s="52"/>
    </row>
    <row r="976" ht="16.5" spans="1:10">
      <c r="A976" s="52"/>
      <c r="B976" s="52"/>
      <c r="C976" s="20" t="s">
        <v>640</v>
      </c>
      <c r="D976" s="52" t="s">
        <v>696</v>
      </c>
      <c r="E976" s="52">
        <v>21</v>
      </c>
      <c r="F976" s="52">
        <v>22</v>
      </c>
      <c r="G976" s="52" t="s">
        <v>289</v>
      </c>
      <c r="H976" s="52"/>
      <c r="I976" s="52"/>
      <c r="J976" s="52"/>
    </row>
    <row r="977" ht="16.5" spans="1:10">
      <c r="A977" s="52"/>
      <c r="B977" s="52"/>
      <c r="C977" s="52"/>
      <c r="D977" s="52" t="s">
        <v>680</v>
      </c>
      <c r="E977" s="52">
        <v>23</v>
      </c>
      <c r="F977" s="52">
        <v>26</v>
      </c>
      <c r="G977" s="52" t="s">
        <v>155</v>
      </c>
      <c r="H977" s="20" t="s">
        <v>349</v>
      </c>
      <c r="I977" s="52"/>
      <c r="J977" s="52"/>
    </row>
    <row r="978" ht="15" spans="1:10">
      <c r="A978" s="52"/>
      <c r="B978" s="52"/>
      <c r="C978" s="52"/>
      <c r="D978" s="52" t="s">
        <v>1102</v>
      </c>
      <c r="E978" s="52">
        <v>29</v>
      </c>
      <c r="F978" s="52">
        <v>30</v>
      </c>
      <c r="G978" s="52" t="s">
        <v>235</v>
      </c>
      <c r="H978" s="52"/>
      <c r="I978" s="52"/>
      <c r="J978" s="52"/>
    </row>
    <row r="979" ht="16.5" spans="1:10">
      <c r="A979" s="52"/>
      <c r="B979" s="52"/>
      <c r="C979" s="20" t="s">
        <v>642</v>
      </c>
      <c r="D979" s="52" t="s">
        <v>1103</v>
      </c>
      <c r="E979" s="52">
        <v>30</v>
      </c>
      <c r="F979" s="52">
        <v>32</v>
      </c>
      <c r="G979" s="52" t="s">
        <v>165</v>
      </c>
      <c r="H979" s="52"/>
      <c r="I979" s="52"/>
      <c r="J979" s="52"/>
    </row>
    <row r="980" ht="15" spans="1:10">
      <c r="A980" s="52"/>
      <c r="B980" s="52"/>
      <c r="C980" s="52"/>
      <c r="D980" s="52" t="s">
        <v>687</v>
      </c>
      <c r="E980" s="52">
        <v>34</v>
      </c>
      <c r="F980" s="52">
        <v>40</v>
      </c>
      <c r="G980" s="52" t="s">
        <v>404</v>
      </c>
      <c r="H980" s="52"/>
      <c r="I980" s="52"/>
      <c r="J980" s="52"/>
    </row>
    <row r="981" ht="16.5" spans="1:10">
      <c r="A981" s="52"/>
      <c r="B981" s="52"/>
      <c r="C981" s="20" t="s">
        <v>880</v>
      </c>
      <c r="D981" s="52" t="s">
        <v>688</v>
      </c>
      <c r="E981" s="52">
        <v>37</v>
      </c>
      <c r="F981" s="52">
        <v>45</v>
      </c>
      <c r="G981" s="52" t="s">
        <v>237</v>
      </c>
      <c r="H981" s="20" t="s">
        <v>414</v>
      </c>
      <c r="I981" s="52"/>
      <c r="J981" s="52"/>
    </row>
    <row r="982" ht="15" spans="1:10">
      <c r="A982" s="52" t="s">
        <v>296</v>
      </c>
      <c r="B982" s="52"/>
      <c r="C982" s="52"/>
      <c r="D982" s="52"/>
      <c r="E982" s="52"/>
      <c r="F982" s="52" t="s">
        <v>296</v>
      </c>
      <c r="G982" s="52"/>
      <c r="H982" s="52"/>
      <c r="I982" s="52"/>
      <c r="J982" s="52"/>
    </row>
    <row r="983" ht="15" spans="1:10">
      <c r="A983" s="52" t="s">
        <v>94</v>
      </c>
      <c r="B983" s="52" t="s">
        <v>93</v>
      </c>
      <c r="C983" s="52" t="s">
        <v>297</v>
      </c>
      <c r="D983" s="52" t="s">
        <v>270</v>
      </c>
      <c r="E983" s="52" t="s">
        <v>82</v>
      </c>
      <c r="F983" s="52" t="s">
        <v>82</v>
      </c>
      <c r="G983" s="52" t="s">
        <v>270</v>
      </c>
      <c r="H983" s="52" t="s">
        <v>297</v>
      </c>
      <c r="I983" s="52" t="s">
        <v>93</v>
      </c>
      <c r="J983" s="52" t="s">
        <v>94</v>
      </c>
    </row>
    <row r="984" ht="16.5" spans="1:10">
      <c r="A984" s="52"/>
      <c r="B984" s="52"/>
      <c r="C984" s="52"/>
      <c r="D984" s="52" t="s">
        <v>1104</v>
      </c>
      <c r="E984" s="52">
        <v>3</v>
      </c>
      <c r="F984" s="52">
        <v>5</v>
      </c>
      <c r="G984" s="52" t="s">
        <v>124</v>
      </c>
      <c r="H984" s="20" t="s">
        <v>349</v>
      </c>
      <c r="I984" s="52"/>
      <c r="J984" s="52"/>
    </row>
    <row r="985" ht="15" spans="1:10">
      <c r="A985" s="52"/>
      <c r="B985" s="52"/>
      <c r="C985" s="52"/>
      <c r="D985" s="52" t="s">
        <v>690</v>
      </c>
      <c r="E985" s="52">
        <v>4</v>
      </c>
      <c r="F985" s="52">
        <v>11</v>
      </c>
      <c r="G985" s="52" t="s">
        <v>201</v>
      </c>
      <c r="H985" s="52"/>
      <c r="I985" s="52"/>
      <c r="J985" s="52"/>
    </row>
    <row r="986" ht="15" spans="1:10">
      <c r="A986" s="52"/>
      <c r="B986" s="52"/>
      <c r="C986" s="52"/>
      <c r="D986" s="52" t="s">
        <v>691</v>
      </c>
      <c r="E986" s="52">
        <v>6</v>
      </c>
      <c r="F986" s="52">
        <v>12</v>
      </c>
      <c r="G986" s="52" t="s">
        <v>139</v>
      </c>
      <c r="H986" s="52"/>
      <c r="I986" s="52"/>
      <c r="J986" s="52"/>
    </row>
    <row r="987" ht="16.5" spans="1:10">
      <c r="A987" s="52"/>
      <c r="B987" s="52"/>
      <c r="C987" s="20" t="s">
        <v>584</v>
      </c>
      <c r="D987" s="52" t="s">
        <v>677</v>
      </c>
      <c r="E987" s="52">
        <v>9</v>
      </c>
      <c r="F987" s="52">
        <v>13</v>
      </c>
      <c r="G987" s="52" t="s">
        <v>140</v>
      </c>
      <c r="H987" s="52"/>
      <c r="I987" s="52"/>
      <c r="J987" s="52"/>
    </row>
    <row r="988" ht="16.5" spans="1:10">
      <c r="A988" s="52"/>
      <c r="B988" s="52"/>
      <c r="C988" s="20" t="s">
        <v>640</v>
      </c>
      <c r="D988" s="52" t="s">
        <v>1105</v>
      </c>
      <c r="E988" s="52">
        <v>10</v>
      </c>
      <c r="F988" s="52">
        <v>14</v>
      </c>
      <c r="G988" s="52" t="s">
        <v>202</v>
      </c>
      <c r="H988" s="20" t="s">
        <v>414</v>
      </c>
      <c r="I988" s="52"/>
      <c r="J988" s="52"/>
    </row>
    <row r="989" ht="15" spans="1:10">
      <c r="A989" s="52"/>
      <c r="B989" s="52"/>
      <c r="C989" s="52"/>
      <c r="D989" s="52" t="s">
        <v>1106</v>
      </c>
      <c r="E989" s="52">
        <v>16</v>
      </c>
      <c r="F989" s="52">
        <v>15</v>
      </c>
      <c r="G989" s="52" t="s">
        <v>142</v>
      </c>
      <c r="H989" s="52"/>
      <c r="I989" s="52"/>
      <c r="J989" s="52"/>
    </row>
    <row r="990" ht="16.5" spans="1:10">
      <c r="A990" s="52"/>
      <c r="B990" s="52"/>
      <c r="C990" s="20" t="s">
        <v>880</v>
      </c>
      <c r="D990" s="52" t="s">
        <v>693</v>
      </c>
      <c r="E990" s="52">
        <v>18</v>
      </c>
      <c r="F990" s="52">
        <v>20</v>
      </c>
      <c r="G990" s="52" t="s">
        <v>149</v>
      </c>
      <c r="H990" s="20" t="s">
        <v>354</v>
      </c>
      <c r="I990" s="52"/>
      <c r="J990" s="52"/>
    </row>
    <row r="991" ht="16.5" spans="1:10">
      <c r="A991" s="52"/>
      <c r="B991" s="52"/>
      <c r="C991" s="52"/>
      <c r="D991" s="52" t="s">
        <v>695</v>
      </c>
      <c r="E991" s="52">
        <v>20</v>
      </c>
      <c r="F991" s="52">
        <v>23</v>
      </c>
      <c r="G991" s="52" t="s">
        <v>153</v>
      </c>
      <c r="H991" s="20" t="s">
        <v>880</v>
      </c>
      <c r="I991" s="52"/>
      <c r="J991" s="52"/>
    </row>
    <row r="992" ht="15" spans="1:10">
      <c r="A992" s="52"/>
      <c r="B992" s="52"/>
      <c r="C992" s="52"/>
      <c r="D992" s="52" t="s">
        <v>697</v>
      </c>
      <c r="E992" s="52">
        <v>25</v>
      </c>
      <c r="F992" s="52">
        <v>29</v>
      </c>
      <c r="G992" s="52" t="s">
        <v>984</v>
      </c>
      <c r="H992" s="52"/>
      <c r="I992" s="52"/>
      <c r="J992" s="52"/>
    </row>
    <row r="993" ht="15" spans="1:10">
      <c r="A993" s="52"/>
      <c r="B993" s="52"/>
      <c r="C993" s="52"/>
      <c r="D993" s="52" t="s">
        <v>682</v>
      </c>
      <c r="E993" s="52">
        <v>26</v>
      </c>
      <c r="F993" s="52">
        <v>36</v>
      </c>
      <c r="G993" s="52" t="s">
        <v>309</v>
      </c>
      <c r="H993" s="52"/>
      <c r="I993" s="52"/>
      <c r="J993" s="52"/>
    </row>
    <row r="994" ht="16.5" spans="1:10">
      <c r="A994" s="52"/>
      <c r="B994" s="52"/>
      <c r="C994" s="20" t="s">
        <v>642</v>
      </c>
      <c r="D994" s="52" t="s">
        <v>1107</v>
      </c>
      <c r="E994" s="52">
        <v>27</v>
      </c>
      <c r="F994" s="52">
        <v>47</v>
      </c>
      <c r="G994" s="52" t="s">
        <v>521</v>
      </c>
      <c r="H994" s="52"/>
      <c r="I994" s="52"/>
      <c r="J994" s="52"/>
    </row>
    <row r="995" ht="15" spans="1:10">
      <c r="A995" s="52"/>
      <c r="B995" s="52"/>
      <c r="C995" s="52"/>
      <c r="D995" s="52" t="s">
        <v>1108</v>
      </c>
      <c r="E995" s="52">
        <v>35</v>
      </c>
      <c r="F995" s="52">
        <v>49</v>
      </c>
      <c r="G995" s="52" t="s">
        <v>238</v>
      </c>
      <c r="H995" s="52"/>
      <c r="I995" s="52"/>
      <c r="J995" s="52"/>
    </row>
    <row r="996" ht="15" spans="1:10">
      <c r="A996" s="52" t="s">
        <v>701</v>
      </c>
      <c r="B996" s="52"/>
      <c r="C996" s="52"/>
      <c r="D996" s="52" t="s">
        <v>236</v>
      </c>
      <c r="E996" s="52"/>
      <c r="F996" s="52" t="s">
        <v>236</v>
      </c>
      <c r="G996" s="52"/>
      <c r="H996" s="52" t="s">
        <v>311</v>
      </c>
      <c r="I996" s="52"/>
      <c r="J996" s="52"/>
    </row>
    <row r="997" ht="15" spans="1:10">
      <c r="A997" s="52" t="s">
        <v>855</v>
      </c>
      <c r="B997" s="52"/>
      <c r="C997" s="52"/>
      <c r="D997" s="52" t="s">
        <v>314</v>
      </c>
      <c r="E997" s="52"/>
      <c r="F997" s="52" t="s">
        <v>314</v>
      </c>
      <c r="G997" s="52"/>
      <c r="H997" s="52" t="s">
        <v>313</v>
      </c>
      <c r="I997" s="52"/>
      <c r="J997" s="52"/>
    </row>
    <row r="998" ht="16.5" spans="1:10">
      <c r="A998" s="52" t="s">
        <v>1109</v>
      </c>
      <c r="B998" s="52"/>
      <c r="C998" s="52"/>
      <c r="D998" s="20" t="s">
        <v>986</v>
      </c>
      <c r="E998" s="55"/>
      <c r="F998" s="55"/>
      <c r="G998" s="20" t="s">
        <v>1110</v>
      </c>
      <c r="H998" s="52" t="s">
        <v>1035</v>
      </c>
      <c r="I998" s="52"/>
      <c r="J998" s="52"/>
    </row>
    <row r="999" ht="16.5" spans="1:10">
      <c r="A999" s="52" t="s">
        <v>1105</v>
      </c>
      <c r="B999" s="52"/>
      <c r="C999" s="52"/>
      <c r="D999" s="20" t="s">
        <v>276</v>
      </c>
      <c r="E999" s="56" t="s">
        <v>321</v>
      </c>
      <c r="F999" s="56" t="s">
        <v>321</v>
      </c>
      <c r="G999" s="20" t="s">
        <v>374</v>
      </c>
      <c r="H999" s="52" t="s">
        <v>237</v>
      </c>
      <c r="I999" s="52"/>
      <c r="J999" s="52"/>
    </row>
    <row r="1000" ht="16.5" spans="1:10">
      <c r="A1000" s="52"/>
      <c r="B1000" s="52"/>
      <c r="C1000" s="52"/>
      <c r="D1000" s="52"/>
      <c r="E1000" s="57" t="s">
        <v>324</v>
      </c>
      <c r="F1000" s="108" t="s">
        <v>324</v>
      </c>
      <c r="G1000" s="20" t="s">
        <v>642</v>
      </c>
      <c r="H1000" s="52" t="s">
        <v>860</v>
      </c>
      <c r="I1000" s="52"/>
      <c r="J1000" s="52"/>
    </row>
    <row r="1001" ht="15" spans="1:10">
      <c r="A1001" s="93" t="s">
        <v>325</v>
      </c>
      <c r="B1001" s="93"/>
      <c r="C1001" s="93"/>
      <c r="D1001" s="93"/>
      <c r="E1001" s="93"/>
      <c r="F1001" s="93"/>
      <c r="G1001" s="93"/>
      <c r="H1001" s="93"/>
      <c r="I1001" s="93"/>
      <c r="J1001" s="93"/>
    </row>
    <row r="1002" ht="22.5" spans="1:10">
      <c r="A1002" s="101" t="s">
        <v>1111</v>
      </c>
      <c r="B1002" s="101"/>
      <c r="C1002" s="101"/>
      <c r="D1002" s="101"/>
      <c r="E1002" s="101"/>
      <c r="F1002" s="101"/>
      <c r="G1002" s="101"/>
      <c r="H1002" s="101"/>
      <c r="I1002" s="101"/>
      <c r="J1002" s="101"/>
    </row>
    <row r="1003" ht="15" spans="1:10">
      <c r="A1003" s="102" t="s">
        <v>244</v>
      </c>
      <c r="B1003" s="102" t="s">
        <v>1112</v>
      </c>
      <c r="C1003" s="102"/>
      <c r="D1003" s="102"/>
      <c r="E1003" s="102" t="s">
        <v>246</v>
      </c>
      <c r="F1003" s="102"/>
      <c r="G1003" s="102" t="s">
        <v>247</v>
      </c>
      <c r="H1003" s="102"/>
      <c r="I1003" s="102" t="s">
        <v>248</v>
      </c>
      <c r="J1003" s="102">
        <v>16323</v>
      </c>
    </row>
    <row r="1004" ht="15" spans="1:10">
      <c r="A1004" s="103" t="s">
        <v>52</v>
      </c>
      <c r="B1004" s="103" t="s">
        <v>669</v>
      </c>
      <c r="C1004" s="103"/>
      <c r="D1004" s="103" t="s">
        <v>250</v>
      </c>
      <c r="E1004" s="103" t="s">
        <v>624</v>
      </c>
      <c r="F1004" s="103"/>
      <c r="G1004" s="103" t="s">
        <v>252</v>
      </c>
      <c r="H1004" s="103" t="s">
        <v>904</v>
      </c>
      <c r="I1004" s="103" t="s">
        <v>254</v>
      </c>
      <c r="J1004" s="103" t="s">
        <v>438</v>
      </c>
    </row>
    <row r="1005" ht="15" spans="1:10">
      <c r="A1005" s="103" t="s">
        <v>256</v>
      </c>
      <c r="B1005" s="103" t="s">
        <v>709</v>
      </c>
      <c r="C1005" s="103"/>
      <c r="D1005" s="103" t="s">
        <v>258</v>
      </c>
      <c r="E1005" s="103"/>
      <c r="F1005" s="103" t="s">
        <v>1113</v>
      </c>
      <c r="G1005" s="103" t="s">
        <v>260</v>
      </c>
      <c r="H1005" s="103" t="s">
        <v>1114</v>
      </c>
      <c r="I1005" s="52" t="s">
        <v>262</v>
      </c>
      <c r="J1005" s="52" t="s">
        <v>1115</v>
      </c>
    </row>
    <row r="1006" ht="31.5" spans="1:10">
      <c r="A1006" s="54" t="s">
        <v>264</v>
      </c>
      <c r="B1006" s="54"/>
      <c r="C1006" s="54">
        <v>3</v>
      </c>
      <c r="D1006" s="54"/>
      <c r="E1006" s="54"/>
      <c r="F1006" s="54">
        <v>2</v>
      </c>
      <c r="G1006" s="54"/>
      <c r="H1006" s="54"/>
      <c r="I1006" s="54" t="s">
        <v>716</v>
      </c>
      <c r="J1006" s="54"/>
    </row>
    <row r="1007" ht="15" spans="1:10">
      <c r="A1007" s="54"/>
      <c r="B1007" s="54"/>
      <c r="C1007" s="103">
        <v>1</v>
      </c>
      <c r="D1007" s="103"/>
      <c r="E1007" s="103" t="s">
        <v>266</v>
      </c>
      <c r="F1007" s="103"/>
      <c r="G1007" s="103">
        <v>0</v>
      </c>
      <c r="H1007" s="103"/>
      <c r="I1007" s="54"/>
      <c r="J1007" s="54"/>
    </row>
    <row r="1008" ht="15" spans="1:10">
      <c r="A1008" s="54"/>
      <c r="B1008" s="54"/>
      <c r="C1008" s="103">
        <v>2</v>
      </c>
      <c r="D1008" s="103"/>
      <c r="E1008" s="103" t="s">
        <v>267</v>
      </c>
      <c r="F1008" s="103"/>
      <c r="G1008" s="103">
        <v>2</v>
      </c>
      <c r="H1008" s="103"/>
      <c r="I1008" s="54"/>
      <c r="J1008" s="54"/>
    </row>
    <row r="1009" ht="15" spans="1:10">
      <c r="A1009" s="103" t="s">
        <v>268</v>
      </c>
      <c r="B1009" s="103"/>
      <c r="C1009" s="103"/>
      <c r="D1009" s="103"/>
      <c r="E1009" s="103"/>
      <c r="F1009" s="103" t="s">
        <v>268</v>
      </c>
      <c r="G1009" s="103"/>
      <c r="H1009" s="103"/>
      <c r="I1009" s="103"/>
      <c r="J1009" s="103"/>
    </row>
    <row r="1010" ht="15" spans="1:10">
      <c r="A1010" s="103" t="s">
        <v>94</v>
      </c>
      <c r="B1010" s="103" t="s">
        <v>93</v>
      </c>
      <c r="C1010" s="103" t="s">
        <v>269</v>
      </c>
      <c r="D1010" s="103" t="s">
        <v>270</v>
      </c>
      <c r="E1010" s="103" t="s">
        <v>82</v>
      </c>
      <c r="F1010" s="103" t="s">
        <v>82</v>
      </c>
      <c r="G1010" s="103" t="s">
        <v>270</v>
      </c>
      <c r="H1010" s="103" t="s">
        <v>269</v>
      </c>
      <c r="I1010" s="103" t="s">
        <v>93</v>
      </c>
      <c r="J1010" s="103" t="s">
        <v>94</v>
      </c>
    </row>
    <row r="1011" ht="16.5" spans="1:10">
      <c r="A1011" s="52"/>
      <c r="B1011" s="52"/>
      <c r="C1011" s="52"/>
      <c r="D1011" s="52" t="s">
        <v>116</v>
      </c>
      <c r="E1011" s="52">
        <v>1</v>
      </c>
      <c r="F1011" s="52">
        <v>2</v>
      </c>
      <c r="G1011" s="52" t="s">
        <v>225</v>
      </c>
      <c r="H1011" s="20" t="s">
        <v>602</v>
      </c>
      <c r="I1011" s="52"/>
      <c r="J1011" s="52"/>
    </row>
    <row r="1012" ht="15" spans="1:10">
      <c r="A1012" s="52"/>
      <c r="B1012" s="52"/>
      <c r="C1012" s="52"/>
      <c r="D1012" s="52" t="s">
        <v>122</v>
      </c>
      <c r="E1012" s="52">
        <v>3</v>
      </c>
      <c r="F1012" s="52">
        <v>5</v>
      </c>
      <c r="G1012" s="52" t="s">
        <v>1116</v>
      </c>
      <c r="H1012" s="52"/>
      <c r="I1012" s="52"/>
      <c r="J1012" s="52"/>
    </row>
    <row r="1013" ht="16.5" spans="1:10">
      <c r="A1013" s="52"/>
      <c r="B1013" s="52"/>
      <c r="C1013" s="20" t="s">
        <v>287</v>
      </c>
      <c r="D1013" s="52" t="s">
        <v>545</v>
      </c>
      <c r="E1013" s="52">
        <v>4</v>
      </c>
      <c r="F1013" s="52">
        <v>6</v>
      </c>
      <c r="G1013" s="52" t="s">
        <v>718</v>
      </c>
      <c r="H1013" s="52"/>
      <c r="I1013" s="52"/>
      <c r="J1013" s="52"/>
    </row>
    <row r="1014" ht="16.5" spans="1:10">
      <c r="A1014" s="52"/>
      <c r="B1014" s="52"/>
      <c r="C1014" s="20" t="s">
        <v>1117</v>
      </c>
      <c r="D1014" s="52" t="s">
        <v>233</v>
      </c>
      <c r="E1014" s="52">
        <v>10</v>
      </c>
      <c r="F1014" s="52">
        <v>7</v>
      </c>
      <c r="G1014" s="52" t="s">
        <v>719</v>
      </c>
      <c r="H1014" s="52"/>
      <c r="I1014" s="52"/>
      <c r="J1014" s="52"/>
    </row>
    <row r="1015" ht="15" spans="1:10">
      <c r="A1015" s="52"/>
      <c r="B1015" s="52"/>
      <c r="C1015" s="52"/>
      <c r="D1015" s="52" t="s">
        <v>963</v>
      </c>
      <c r="E1015" s="52">
        <v>21</v>
      </c>
      <c r="F1015" s="52">
        <v>10</v>
      </c>
      <c r="G1015" s="52" t="s">
        <v>734</v>
      </c>
      <c r="H1015" s="52"/>
      <c r="I1015" s="52"/>
      <c r="J1015" s="52"/>
    </row>
    <row r="1016" ht="16.5" spans="1:10">
      <c r="A1016" s="52"/>
      <c r="B1016" s="20" t="s">
        <v>399</v>
      </c>
      <c r="C1016" s="52"/>
      <c r="D1016" s="52" t="s">
        <v>289</v>
      </c>
      <c r="E1016" s="52">
        <v>22</v>
      </c>
      <c r="F1016" s="52">
        <v>11</v>
      </c>
      <c r="G1016" s="52" t="s">
        <v>723</v>
      </c>
      <c r="H1016" s="52"/>
      <c r="I1016" s="52"/>
      <c r="J1016" s="52"/>
    </row>
    <row r="1017" ht="16.5" spans="1:10">
      <c r="A1017" s="52"/>
      <c r="B1017" s="52"/>
      <c r="C1017" s="20" t="s">
        <v>342</v>
      </c>
      <c r="D1017" s="52" t="s">
        <v>155</v>
      </c>
      <c r="E1017" s="52">
        <v>26</v>
      </c>
      <c r="F1017" s="52">
        <v>12</v>
      </c>
      <c r="G1017" s="52" t="s">
        <v>724</v>
      </c>
      <c r="H1017" s="20" t="s">
        <v>273</v>
      </c>
      <c r="I1017" s="52"/>
      <c r="J1017" s="52"/>
    </row>
    <row r="1018" ht="16.5" spans="1:10">
      <c r="A1018" s="52"/>
      <c r="B1018" s="52"/>
      <c r="C1018" s="52"/>
      <c r="D1018" s="52" t="s">
        <v>235</v>
      </c>
      <c r="E1018" s="52">
        <v>30</v>
      </c>
      <c r="F1018" s="52">
        <v>15</v>
      </c>
      <c r="G1018" s="52" t="s">
        <v>736</v>
      </c>
      <c r="H1018" s="20" t="s">
        <v>281</v>
      </c>
      <c r="I1018" s="52"/>
      <c r="J1018" s="52"/>
    </row>
    <row r="1019" ht="16.5" spans="1:10">
      <c r="A1019" s="52"/>
      <c r="B1019" s="52"/>
      <c r="C1019" s="52"/>
      <c r="D1019" s="52" t="s">
        <v>165</v>
      </c>
      <c r="E1019" s="52">
        <v>32</v>
      </c>
      <c r="F1019" s="52">
        <v>25</v>
      </c>
      <c r="G1019" s="52" t="s">
        <v>727</v>
      </c>
      <c r="H1019" s="20" t="s">
        <v>347</v>
      </c>
      <c r="I1019" s="52"/>
      <c r="J1019" s="52"/>
    </row>
    <row r="1020" ht="16.5" spans="1:10">
      <c r="A1020" s="52"/>
      <c r="B1020" s="52"/>
      <c r="C1020" s="52"/>
      <c r="D1020" s="52" t="s">
        <v>404</v>
      </c>
      <c r="E1020" s="52">
        <v>40</v>
      </c>
      <c r="F1020" s="52">
        <v>29</v>
      </c>
      <c r="G1020" s="52" t="s">
        <v>739</v>
      </c>
      <c r="H1020" s="20" t="s">
        <v>596</v>
      </c>
      <c r="I1020" s="52"/>
      <c r="J1020" s="52"/>
    </row>
    <row r="1021" ht="15" spans="1:10">
      <c r="A1021" s="52"/>
      <c r="B1021" s="52"/>
      <c r="C1021" s="52"/>
      <c r="D1021" s="52" t="s">
        <v>237</v>
      </c>
      <c r="E1021" s="52">
        <v>45</v>
      </c>
      <c r="F1021" s="52">
        <v>45</v>
      </c>
      <c r="G1021" s="52" t="s">
        <v>1118</v>
      </c>
      <c r="H1021" s="52"/>
      <c r="I1021" s="52"/>
      <c r="J1021" s="52"/>
    </row>
    <row r="1022" ht="15" spans="1:10">
      <c r="A1022" s="103" t="s">
        <v>296</v>
      </c>
      <c r="B1022" s="103"/>
      <c r="C1022" s="103"/>
      <c r="D1022" s="103"/>
      <c r="E1022" s="103"/>
      <c r="F1022" s="103" t="s">
        <v>296</v>
      </c>
      <c r="G1022" s="103"/>
      <c r="H1022" s="103"/>
      <c r="I1022" s="103"/>
      <c r="J1022" s="103"/>
    </row>
    <row r="1023" ht="15" spans="1:10">
      <c r="A1023" s="103" t="s">
        <v>94</v>
      </c>
      <c r="B1023" s="103" t="s">
        <v>93</v>
      </c>
      <c r="C1023" s="103" t="s">
        <v>297</v>
      </c>
      <c r="D1023" s="103" t="s">
        <v>270</v>
      </c>
      <c r="E1023" s="103" t="s">
        <v>82</v>
      </c>
      <c r="F1023" s="103" t="s">
        <v>82</v>
      </c>
      <c r="G1023" s="103" t="s">
        <v>270</v>
      </c>
      <c r="H1023" s="103" t="s">
        <v>297</v>
      </c>
      <c r="I1023" s="103" t="s">
        <v>93</v>
      </c>
      <c r="J1023" s="103" t="s">
        <v>94</v>
      </c>
    </row>
    <row r="1024" ht="15" spans="1:10">
      <c r="A1024" s="52"/>
      <c r="B1024" s="52"/>
      <c r="C1024" s="52"/>
      <c r="D1024" s="52" t="s">
        <v>124</v>
      </c>
      <c r="E1024" s="52">
        <v>5</v>
      </c>
      <c r="F1024" s="52">
        <v>1</v>
      </c>
      <c r="G1024" s="52" t="s">
        <v>732</v>
      </c>
      <c r="H1024" s="52"/>
      <c r="I1024" s="52"/>
      <c r="J1024" s="52"/>
    </row>
    <row r="1025" ht="16.5" spans="1:10">
      <c r="A1025" s="52"/>
      <c r="B1025" s="52"/>
      <c r="C1025" s="52"/>
      <c r="D1025" s="52" t="s">
        <v>201</v>
      </c>
      <c r="E1025" s="52">
        <v>11</v>
      </c>
      <c r="F1025" s="52">
        <v>8</v>
      </c>
      <c r="G1025" s="52" t="s">
        <v>721</v>
      </c>
      <c r="H1025" s="20" t="s">
        <v>596</v>
      </c>
      <c r="I1025" s="52"/>
      <c r="J1025" s="52"/>
    </row>
    <row r="1026" ht="15" spans="1:10">
      <c r="A1026" s="52"/>
      <c r="B1026" s="52"/>
      <c r="C1026" s="52"/>
      <c r="D1026" s="52" t="s">
        <v>139</v>
      </c>
      <c r="E1026" s="52">
        <v>12</v>
      </c>
      <c r="F1026" s="52">
        <v>14</v>
      </c>
      <c r="G1026" s="52" t="s">
        <v>725</v>
      </c>
      <c r="H1026" s="52"/>
      <c r="I1026" s="52"/>
      <c r="J1026" s="52"/>
    </row>
    <row r="1027" ht="15" spans="1:10">
      <c r="A1027" s="52"/>
      <c r="B1027" s="52"/>
      <c r="C1027" s="52"/>
      <c r="D1027" s="52" t="s">
        <v>140</v>
      </c>
      <c r="E1027" s="52">
        <v>13</v>
      </c>
      <c r="F1027" s="52">
        <v>18</v>
      </c>
      <c r="G1027" s="52" t="s">
        <v>1119</v>
      </c>
      <c r="H1027" s="52"/>
      <c r="I1027" s="52"/>
      <c r="J1027" s="52"/>
    </row>
    <row r="1028" ht="16.5" spans="1:10">
      <c r="A1028" s="52"/>
      <c r="B1028" s="52"/>
      <c r="C1028" s="52"/>
      <c r="D1028" s="52" t="s">
        <v>202</v>
      </c>
      <c r="E1028" s="52">
        <v>14</v>
      </c>
      <c r="F1028" s="52">
        <v>23</v>
      </c>
      <c r="G1028" s="52" t="s">
        <v>1120</v>
      </c>
      <c r="H1028" s="20" t="s">
        <v>602</v>
      </c>
      <c r="I1028" s="52"/>
      <c r="J1028" s="52"/>
    </row>
    <row r="1029" ht="16.5" spans="1:10">
      <c r="A1029" s="52"/>
      <c r="B1029" s="52"/>
      <c r="C1029" s="52"/>
      <c r="D1029" s="52" t="s">
        <v>142</v>
      </c>
      <c r="E1029" s="52">
        <v>15</v>
      </c>
      <c r="F1029" s="52">
        <v>28</v>
      </c>
      <c r="G1029" s="52" t="s">
        <v>730</v>
      </c>
      <c r="H1029" s="20" t="s">
        <v>347</v>
      </c>
      <c r="I1029" s="52"/>
      <c r="J1029" s="52"/>
    </row>
    <row r="1030" ht="16.5" spans="1:10">
      <c r="A1030" s="52"/>
      <c r="B1030" s="52"/>
      <c r="C1030" s="52"/>
      <c r="D1030" s="52" t="s">
        <v>149</v>
      </c>
      <c r="E1030" s="52">
        <v>20</v>
      </c>
      <c r="F1030" s="52">
        <v>30</v>
      </c>
      <c r="G1030" s="52" t="s">
        <v>740</v>
      </c>
      <c r="H1030" s="20" t="s">
        <v>273</v>
      </c>
      <c r="I1030" s="52"/>
      <c r="J1030" s="52"/>
    </row>
    <row r="1031" ht="16.5" spans="1:10">
      <c r="A1031" s="52"/>
      <c r="B1031" s="52"/>
      <c r="C1031" s="20" t="s">
        <v>287</v>
      </c>
      <c r="D1031" s="52" t="s">
        <v>153</v>
      </c>
      <c r="E1031" s="52">
        <v>23</v>
      </c>
      <c r="F1031" s="52">
        <v>43</v>
      </c>
      <c r="G1031" s="52" t="s">
        <v>1121</v>
      </c>
      <c r="H1031" s="52"/>
      <c r="I1031" s="52"/>
      <c r="J1031" s="52"/>
    </row>
    <row r="1032" ht="15" spans="1:10">
      <c r="A1032" s="52"/>
      <c r="B1032" s="52"/>
      <c r="C1032" s="52"/>
      <c r="D1032" s="52" t="s">
        <v>156</v>
      </c>
      <c r="E1032" s="52">
        <v>27</v>
      </c>
      <c r="F1032" s="52">
        <v>58</v>
      </c>
      <c r="G1032" s="52" t="s">
        <v>1122</v>
      </c>
      <c r="H1032" s="52"/>
      <c r="I1032" s="52"/>
      <c r="J1032" s="52"/>
    </row>
    <row r="1033" ht="16.5" spans="1:10">
      <c r="A1033" s="52"/>
      <c r="B1033" s="52"/>
      <c r="C1033" s="52"/>
      <c r="D1033" s="52" t="s">
        <v>309</v>
      </c>
      <c r="E1033" s="52">
        <v>36</v>
      </c>
      <c r="F1033" s="52">
        <v>61</v>
      </c>
      <c r="G1033" s="52" t="s">
        <v>1123</v>
      </c>
      <c r="H1033" s="20" t="s">
        <v>281</v>
      </c>
      <c r="I1033" s="52"/>
      <c r="J1033" s="52"/>
    </row>
    <row r="1034" ht="16.5" spans="1:10">
      <c r="A1034" s="52"/>
      <c r="B1034" s="52"/>
      <c r="C1034" s="20" t="s">
        <v>1117</v>
      </c>
      <c r="D1034" s="52" t="s">
        <v>521</v>
      </c>
      <c r="E1034" s="52">
        <v>47</v>
      </c>
      <c r="F1034" s="103"/>
      <c r="G1034" s="52"/>
      <c r="H1034" s="52"/>
      <c r="I1034" s="52"/>
      <c r="J1034" s="52"/>
    </row>
    <row r="1035" ht="16.5" spans="1:10">
      <c r="A1035" s="52"/>
      <c r="B1035" s="52"/>
      <c r="C1035" s="20" t="s">
        <v>342</v>
      </c>
      <c r="D1035" s="52" t="s">
        <v>238</v>
      </c>
      <c r="E1035" s="52">
        <v>49</v>
      </c>
      <c r="F1035" s="103"/>
      <c r="G1035" s="52"/>
      <c r="H1035" s="52"/>
      <c r="I1035" s="52"/>
      <c r="J1035" s="52"/>
    </row>
    <row r="1036" ht="15" spans="1:10">
      <c r="A1036" s="52" t="s">
        <v>311</v>
      </c>
      <c r="B1036" s="52"/>
      <c r="C1036" s="52"/>
      <c r="D1036" s="52" t="s">
        <v>236</v>
      </c>
      <c r="E1036" s="52"/>
      <c r="F1036" s="52" t="s">
        <v>236</v>
      </c>
      <c r="G1036" s="52"/>
      <c r="H1036" s="52" t="s">
        <v>743</v>
      </c>
      <c r="I1036" s="52"/>
      <c r="J1036" s="52"/>
    </row>
    <row r="1037" ht="15" spans="1:10">
      <c r="A1037" s="52" t="s">
        <v>313</v>
      </c>
      <c r="B1037" s="52"/>
      <c r="C1037" s="52"/>
      <c r="D1037" s="52" t="s">
        <v>314</v>
      </c>
      <c r="E1037" s="52"/>
      <c r="F1037" s="52" t="s">
        <v>314</v>
      </c>
      <c r="G1037" s="52"/>
      <c r="H1037" s="52" t="s">
        <v>477</v>
      </c>
      <c r="I1037" s="52"/>
      <c r="J1037" s="52"/>
    </row>
    <row r="1038" ht="16.5" spans="1:10">
      <c r="A1038" s="103" t="s">
        <v>1124</v>
      </c>
      <c r="B1038" s="103"/>
      <c r="C1038" s="103"/>
      <c r="D1038" s="20" t="s">
        <v>1046</v>
      </c>
      <c r="E1038" s="55"/>
      <c r="F1038" s="55"/>
      <c r="G1038" s="20" t="s">
        <v>388</v>
      </c>
      <c r="H1038" s="52" t="s">
        <v>1125</v>
      </c>
      <c r="I1038" s="52"/>
      <c r="J1038" s="52"/>
    </row>
    <row r="1039" ht="16.5" spans="1:10">
      <c r="A1039" s="103" t="s">
        <v>1126</v>
      </c>
      <c r="B1039" s="103"/>
      <c r="C1039" s="103"/>
      <c r="D1039" s="20" t="s">
        <v>500</v>
      </c>
      <c r="E1039" s="56" t="s">
        <v>321</v>
      </c>
      <c r="F1039" s="56" t="s">
        <v>321</v>
      </c>
      <c r="G1039" s="20" t="s">
        <v>317</v>
      </c>
      <c r="H1039" s="52" t="s">
        <v>1127</v>
      </c>
      <c r="I1039" s="52"/>
      <c r="J1039" s="52"/>
    </row>
    <row r="1040" ht="16.5" spans="1:10">
      <c r="A1040" s="103" t="s">
        <v>1128</v>
      </c>
      <c r="B1040" s="103"/>
      <c r="C1040" s="103"/>
      <c r="D1040" s="20" t="s">
        <v>392</v>
      </c>
      <c r="E1040" s="57" t="s">
        <v>324</v>
      </c>
      <c r="F1040" s="108" t="s">
        <v>324</v>
      </c>
      <c r="G1040" s="52"/>
      <c r="H1040" s="20"/>
      <c r="I1040" s="20"/>
      <c r="J1040" s="20"/>
    </row>
    <row r="1041" ht="15" spans="1:10">
      <c r="A1041" s="86" t="s">
        <v>1129</v>
      </c>
      <c r="B1041" s="86"/>
      <c r="C1041" s="86"/>
      <c r="D1041" s="86"/>
      <c r="E1041" s="94"/>
      <c r="F1041" s="95"/>
      <c r="G1041" s="86"/>
      <c r="H1041" s="86"/>
      <c r="I1041" s="86"/>
      <c r="J1041" s="86"/>
    </row>
    <row r="1042" ht="15" spans="1:10">
      <c r="A1042" s="96" t="s">
        <v>325</v>
      </c>
      <c r="B1042" s="63"/>
      <c r="C1042" s="87"/>
      <c r="D1042" s="96"/>
      <c r="E1042" s="63"/>
      <c r="F1042" s="87"/>
      <c r="G1042" s="96"/>
      <c r="H1042" s="63"/>
      <c r="I1042" s="87"/>
      <c r="J1042" s="87"/>
    </row>
    <row r="1043" ht="22.5" spans="1:10">
      <c r="A1043" s="101" t="s">
        <v>1130</v>
      </c>
      <c r="B1043" s="101"/>
      <c r="C1043" s="101"/>
      <c r="D1043" s="101"/>
      <c r="E1043" s="101"/>
      <c r="F1043" s="101"/>
      <c r="G1043" s="101"/>
      <c r="H1043" s="101"/>
      <c r="I1043" s="101"/>
      <c r="J1043" s="101"/>
    </row>
    <row r="1044" ht="15" spans="1:10">
      <c r="A1044" s="102" t="s">
        <v>244</v>
      </c>
      <c r="B1044" s="102" t="s">
        <v>1131</v>
      </c>
      <c r="C1044" s="102"/>
      <c r="D1044" s="102"/>
      <c r="E1044" s="102" t="s">
        <v>246</v>
      </c>
      <c r="F1044" s="102"/>
      <c r="G1044" s="102" t="s">
        <v>1132</v>
      </c>
      <c r="H1044" s="102"/>
      <c r="I1044" s="102" t="s">
        <v>248</v>
      </c>
      <c r="J1044" s="102">
        <v>15036</v>
      </c>
    </row>
    <row r="1045" ht="15" spans="1:10">
      <c r="A1045" s="103" t="s">
        <v>52</v>
      </c>
      <c r="B1045" s="103" t="s">
        <v>825</v>
      </c>
      <c r="C1045" s="103"/>
      <c r="D1045" s="103" t="s">
        <v>250</v>
      </c>
      <c r="E1045" s="103" t="s">
        <v>330</v>
      </c>
      <c r="F1045" s="103"/>
      <c r="G1045" s="103" t="s">
        <v>252</v>
      </c>
      <c r="H1045" s="103" t="s">
        <v>1133</v>
      </c>
      <c r="I1045" s="103" t="s">
        <v>254</v>
      </c>
      <c r="J1045" s="103" t="s">
        <v>750</v>
      </c>
    </row>
    <row r="1046" ht="15" spans="1:10">
      <c r="A1046" s="103" t="s">
        <v>256</v>
      </c>
      <c r="B1046" s="103" t="s">
        <v>255</v>
      </c>
      <c r="C1046" s="103"/>
      <c r="D1046" s="103" t="s">
        <v>258</v>
      </c>
      <c r="E1046" s="103"/>
      <c r="F1046" s="103" t="s">
        <v>944</v>
      </c>
      <c r="G1046" s="103" t="s">
        <v>260</v>
      </c>
      <c r="H1046" s="103" t="s">
        <v>441</v>
      </c>
      <c r="I1046" s="52" t="s">
        <v>262</v>
      </c>
      <c r="J1046" s="52" t="s">
        <v>263</v>
      </c>
    </row>
    <row r="1047" ht="31.5" spans="1:10">
      <c r="A1047" s="54" t="s">
        <v>755</v>
      </c>
      <c r="B1047" s="54"/>
      <c r="C1047" s="54">
        <v>3</v>
      </c>
      <c r="D1047" s="54"/>
      <c r="E1047" s="54"/>
      <c r="F1047" s="54">
        <v>4</v>
      </c>
      <c r="G1047" s="54"/>
      <c r="H1047" s="54"/>
      <c r="I1047" s="54" t="s">
        <v>264</v>
      </c>
      <c r="J1047" s="54"/>
    </row>
    <row r="1048" ht="15" spans="1:10">
      <c r="A1048" s="54"/>
      <c r="B1048" s="54"/>
      <c r="C1048" s="103">
        <v>2</v>
      </c>
      <c r="D1048" s="103"/>
      <c r="E1048" s="103" t="s">
        <v>266</v>
      </c>
      <c r="F1048" s="103"/>
      <c r="G1048" s="103">
        <v>3</v>
      </c>
      <c r="H1048" s="103"/>
      <c r="I1048" s="54"/>
      <c r="J1048" s="54"/>
    </row>
    <row r="1049" ht="15" spans="1:10">
      <c r="A1049" s="54"/>
      <c r="B1049" s="54"/>
      <c r="C1049" s="103">
        <v>1</v>
      </c>
      <c r="D1049" s="103"/>
      <c r="E1049" s="103" t="s">
        <v>267</v>
      </c>
      <c r="F1049" s="103"/>
      <c r="G1049" s="103">
        <v>1</v>
      </c>
      <c r="H1049" s="103"/>
      <c r="I1049" s="54"/>
      <c r="J1049" s="54"/>
    </row>
    <row r="1050" ht="15" spans="1:10">
      <c r="A1050" s="103" t="s">
        <v>268</v>
      </c>
      <c r="B1050" s="103"/>
      <c r="C1050" s="103"/>
      <c r="D1050" s="103"/>
      <c r="E1050" s="103"/>
      <c r="F1050" s="103" t="s">
        <v>268</v>
      </c>
      <c r="G1050" s="103"/>
      <c r="H1050" s="103"/>
      <c r="I1050" s="103"/>
      <c r="J1050" s="103"/>
    </row>
    <row r="1051" ht="15" spans="1:10">
      <c r="A1051" s="103" t="s">
        <v>94</v>
      </c>
      <c r="B1051" s="103" t="s">
        <v>93</v>
      </c>
      <c r="C1051" s="103" t="s">
        <v>269</v>
      </c>
      <c r="D1051" s="103" t="s">
        <v>270</v>
      </c>
      <c r="E1051" s="103" t="s">
        <v>82</v>
      </c>
      <c r="F1051" s="103" t="s">
        <v>82</v>
      </c>
      <c r="G1051" s="103" t="s">
        <v>270</v>
      </c>
      <c r="H1051" s="103" t="s">
        <v>269</v>
      </c>
      <c r="I1051" s="103" t="s">
        <v>93</v>
      </c>
      <c r="J1051" s="103" t="s">
        <v>94</v>
      </c>
    </row>
    <row r="1052" ht="16.5" spans="1:10">
      <c r="A1052" s="52"/>
      <c r="B1052" s="20" t="s">
        <v>1004</v>
      </c>
      <c r="C1052" s="20" t="s">
        <v>917</v>
      </c>
      <c r="D1052" s="52" t="s">
        <v>757</v>
      </c>
      <c r="E1052" s="52">
        <v>3</v>
      </c>
      <c r="F1052" s="52">
        <v>1</v>
      </c>
      <c r="G1052" s="52" t="s">
        <v>116</v>
      </c>
      <c r="H1052" s="52"/>
      <c r="I1052" s="52"/>
      <c r="J1052" s="52"/>
    </row>
    <row r="1053" ht="15" spans="1:10">
      <c r="A1053" s="52"/>
      <c r="B1053" s="52"/>
      <c r="C1053" s="52"/>
      <c r="D1053" s="52" t="s">
        <v>758</v>
      </c>
      <c r="E1053" s="52">
        <v>4</v>
      </c>
      <c r="F1053" s="52">
        <v>3</v>
      </c>
      <c r="G1053" s="52" t="s">
        <v>122</v>
      </c>
      <c r="H1053" s="52"/>
      <c r="I1053" s="52"/>
      <c r="J1053" s="52"/>
    </row>
    <row r="1054" ht="16.5" spans="1:10">
      <c r="A1054" s="52"/>
      <c r="B1054" s="52"/>
      <c r="C1054" s="52"/>
      <c r="D1054" s="52" t="s">
        <v>759</v>
      </c>
      <c r="E1054" s="52">
        <v>6</v>
      </c>
      <c r="F1054" s="52">
        <v>4</v>
      </c>
      <c r="G1054" s="52" t="s">
        <v>123</v>
      </c>
      <c r="H1054" s="20" t="s">
        <v>276</v>
      </c>
      <c r="I1054" s="52"/>
      <c r="J1054" s="52"/>
    </row>
    <row r="1055" ht="16.5" spans="1:10">
      <c r="A1055" s="52"/>
      <c r="B1055" s="20" t="s">
        <v>1047</v>
      </c>
      <c r="C1055" s="52"/>
      <c r="D1055" s="52" t="s">
        <v>760</v>
      </c>
      <c r="E1055" s="52">
        <v>7</v>
      </c>
      <c r="F1055" s="52">
        <v>10</v>
      </c>
      <c r="G1055" s="52" t="s">
        <v>233</v>
      </c>
      <c r="H1055" s="20" t="s">
        <v>1134</v>
      </c>
      <c r="I1055" s="52"/>
      <c r="J1055" s="52"/>
    </row>
    <row r="1056" ht="16.5" spans="1:10">
      <c r="A1056" s="52"/>
      <c r="B1056" s="52"/>
      <c r="C1056" s="52"/>
      <c r="D1056" s="52" t="s">
        <v>763</v>
      </c>
      <c r="E1056" s="52">
        <v>11</v>
      </c>
      <c r="F1056" s="52">
        <v>21</v>
      </c>
      <c r="G1056" s="52" t="s">
        <v>963</v>
      </c>
      <c r="H1056" s="20" t="s">
        <v>388</v>
      </c>
      <c r="I1056" s="20" t="s">
        <v>286</v>
      </c>
      <c r="J1056" s="52"/>
    </row>
    <row r="1057" ht="16.5" spans="1:10">
      <c r="A1057" s="52"/>
      <c r="B1057" s="52"/>
      <c r="C1057" s="20" t="s">
        <v>374</v>
      </c>
      <c r="D1057" s="52" t="s">
        <v>812</v>
      </c>
      <c r="E1057" s="52">
        <v>17</v>
      </c>
      <c r="F1057" s="52">
        <v>22</v>
      </c>
      <c r="G1057" s="52" t="s">
        <v>289</v>
      </c>
      <c r="H1057" s="52"/>
      <c r="I1057" s="52"/>
      <c r="J1057" s="52"/>
    </row>
    <row r="1058" ht="16.5" spans="1:10">
      <c r="A1058" s="52"/>
      <c r="B1058" s="52"/>
      <c r="C1058" s="52"/>
      <c r="D1058" s="52" t="s">
        <v>775</v>
      </c>
      <c r="E1058" s="52">
        <v>22</v>
      </c>
      <c r="F1058" s="52">
        <v>26</v>
      </c>
      <c r="G1058" s="52" t="s">
        <v>155</v>
      </c>
      <c r="H1058" s="20" t="s">
        <v>354</v>
      </c>
      <c r="I1058" s="52"/>
      <c r="J1058" s="52"/>
    </row>
    <row r="1059" ht="16.5" spans="1:10">
      <c r="A1059" s="52"/>
      <c r="B1059" s="52"/>
      <c r="C1059" s="20" t="s">
        <v>276</v>
      </c>
      <c r="D1059" s="52" t="s">
        <v>1135</v>
      </c>
      <c r="E1059" s="52">
        <v>33</v>
      </c>
      <c r="F1059" s="52">
        <v>30</v>
      </c>
      <c r="G1059" s="52" t="s">
        <v>235</v>
      </c>
      <c r="H1059" s="20" t="s">
        <v>396</v>
      </c>
      <c r="I1059" s="52"/>
      <c r="J1059" s="52"/>
    </row>
    <row r="1060" ht="16.5" spans="1:10">
      <c r="A1060" s="52"/>
      <c r="B1060" s="52"/>
      <c r="C1060" s="20" t="s">
        <v>869</v>
      </c>
      <c r="D1060" s="52" t="s">
        <v>780</v>
      </c>
      <c r="E1060" s="52">
        <v>34</v>
      </c>
      <c r="F1060" s="52">
        <v>32</v>
      </c>
      <c r="G1060" s="52" t="s">
        <v>165</v>
      </c>
      <c r="H1060" s="52"/>
      <c r="I1060" s="52"/>
      <c r="J1060" s="52"/>
    </row>
    <row r="1061" ht="15" spans="1:10">
      <c r="A1061" s="52"/>
      <c r="B1061" s="52"/>
      <c r="C1061" s="52"/>
      <c r="D1061" s="52" t="s">
        <v>768</v>
      </c>
      <c r="E1061" s="52">
        <v>37</v>
      </c>
      <c r="F1061" s="52">
        <v>40</v>
      </c>
      <c r="G1061" s="52" t="s">
        <v>404</v>
      </c>
      <c r="H1061" s="52"/>
      <c r="I1061" s="52"/>
      <c r="J1061" s="52"/>
    </row>
    <row r="1062" ht="16.5" spans="1:10">
      <c r="A1062" s="52"/>
      <c r="B1062" s="20" t="s">
        <v>1056</v>
      </c>
      <c r="C1062" s="52"/>
      <c r="D1062" s="52" t="s">
        <v>1136</v>
      </c>
      <c r="E1062" s="52">
        <v>60</v>
      </c>
      <c r="F1062" s="52">
        <v>45</v>
      </c>
      <c r="G1062" s="52" t="s">
        <v>237</v>
      </c>
      <c r="H1062" s="52"/>
      <c r="I1062" s="52"/>
      <c r="J1062" s="52"/>
    </row>
    <row r="1063" ht="15" spans="1:10">
      <c r="A1063" s="103" t="s">
        <v>296</v>
      </c>
      <c r="B1063" s="103"/>
      <c r="C1063" s="103"/>
      <c r="D1063" s="103"/>
      <c r="E1063" s="103"/>
      <c r="F1063" s="103" t="s">
        <v>296</v>
      </c>
      <c r="G1063" s="103"/>
      <c r="H1063" s="103"/>
      <c r="I1063" s="103"/>
      <c r="J1063" s="103"/>
    </row>
    <row r="1064" ht="15" spans="1:10">
      <c r="A1064" s="103" t="s">
        <v>94</v>
      </c>
      <c r="B1064" s="103" t="s">
        <v>93</v>
      </c>
      <c r="C1064" s="103" t="s">
        <v>297</v>
      </c>
      <c r="D1064" s="103" t="s">
        <v>270</v>
      </c>
      <c r="E1064" s="103" t="s">
        <v>82</v>
      </c>
      <c r="F1064" s="103" t="s">
        <v>82</v>
      </c>
      <c r="G1064" s="103" t="s">
        <v>270</v>
      </c>
      <c r="H1064" s="103" t="s">
        <v>297</v>
      </c>
      <c r="I1064" s="103" t="s">
        <v>93</v>
      </c>
      <c r="J1064" s="103" t="s">
        <v>94</v>
      </c>
    </row>
    <row r="1065" ht="15" spans="1:10">
      <c r="A1065" s="52"/>
      <c r="B1065" s="52"/>
      <c r="C1065" s="52"/>
      <c r="D1065" s="52" t="s">
        <v>770</v>
      </c>
      <c r="E1065" s="52">
        <v>1</v>
      </c>
      <c r="F1065" s="52">
        <v>6</v>
      </c>
      <c r="G1065" s="52" t="s">
        <v>197</v>
      </c>
      <c r="H1065" s="52"/>
      <c r="I1065" s="52"/>
      <c r="J1065" s="52"/>
    </row>
    <row r="1066" ht="16.5" spans="1:10">
      <c r="A1066" s="52"/>
      <c r="B1066" s="52"/>
      <c r="C1066" s="20" t="s">
        <v>276</v>
      </c>
      <c r="D1066" s="52" t="s">
        <v>1137</v>
      </c>
      <c r="E1066" s="52">
        <v>2</v>
      </c>
      <c r="F1066" s="52">
        <v>11</v>
      </c>
      <c r="G1066" s="52" t="s">
        <v>201</v>
      </c>
      <c r="H1066" s="52"/>
      <c r="I1066" s="52"/>
      <c r="J1066" s="52"/>
    </row>
    <row r="1067" ht="15" spans="1:10">
      <c r="A1067" s="52"/>
      <c r="B1067" s="52"/>
      <c r="C1067" s="52"/>
      <c r="D1067" s="52" t="s">
        <v>771</v>
      </c>
      <c r="E1067" s="52">
        <v>5</v>
      </c>
      <c r="F1067" s="52">
        <v>12</v>
      </c>
      <c r="G1067" s="52" t="s">
        <v>139</v>
      </c>
      <c r="H1067" s="52"/>
      <c r="I1067" s="52"/>
      <c r="J1067" s="52"/>
    </row>
    <row r="1068" ht="16.5" spans="1:10">
      <c r="A1068" s="52"/>
      <c r="B1068" s="52"/>
      <c r="C1068" s="20" t="s">
        <v>374</v>
      </c>
      <c r="D1068" s="52" t="s">
        <v>772</v>
      </c>
      <c r="E1068" s="52">
        <v>8</v>
      </c>
      <c r="F1068" s="52">
        <v>13</v>
      </c>
      <c r="G1068" s="52" t="s">
        <v>140</v>
      </c>
      <c r="H1068" s="20" t="s">
        <v>388</v>
      </c>
      <c r="I1068" s="52"/>
      <c r="J1068" s="52"/>
    </row>
    <row r="1069" ht="15" spans="1:10">
      <c r="A1069" s="52"/>
      <c r="B1069" s="52"/>
      <c r="C1069" s="52"/>
      <c r="D1069" s="52" t="s">
        <v>1138</v>
      </c>
      <c r="E1069" s="52">
        <v>14</v>
      </c>
      <c r="F1069" s="52">
        <v>14</v>
      </c>
      <c r="G1069" s="52" t="s">
        <v>202</v>
      </c>
      <c r="H1069" s="52"/>
      <c r="I1069" s="52"/>
      <c r="J1069" s="52"/>
    </row>
    <row r="1070" ht="15" spans="1:10">
      <c r="A1070" s="52"/>
      <c r="B1070" s="52"/>
      <c r="C1070" s="52"/>
      <c r="D1070" s="52" t="s">
        <v>1139</v>
      </c>
      <c r="E1070" s="52">
        <v>16</v>
      </c>
      <c r="F1070" s="52">
        <v>15</v>
      </c>
      <c r="G1070" s="52" t="s">
        <v>142</v>
      </c>
      <c r="H1070" s="52"/>
      <c r="I1070" s="52"/>
      <c r="J1070" s="52"/>
    </row>
    <row r="1071" ht="16.5" spans="1:10">
      <c r="A1071" s="52"/>
      <c r="B1071" s="52"/>
      <c r="C1071" s="20" t="s">
        <v>869</v>
      </c>
      <c r="D1071" s="52" t="s">
        <v>774</v>
      </c>
      <c r="E1071" s="52">
        <v>19</v>
      </c>
      <c r="F1071" s="52">
        <v>20</v>
      </c>
      <c r="G1071" s="52" t="s">
        <v>149</v>
      </c>
      <c r="H1071" s="20" t="s">
        <v>1134</v>
      </c>
      <c r="I1071" s="52"/>
      <c r="J1071" s="52"/>
    </row>
    <row r="1072" ht="16.5" spans="1:10">
      <c r="A1072" s="52"/>
      <c r="B1072" s="52"/>
      <c r="C1072" s="20" t="s">
        <v>917</v>
      </c>
      <c r="D1072" s="52" t="s">
        <v>776</v>
      </c>
      <c r="E1072" s="52">
        <v>23</v>
      </c>
      <c r="F1072" s="52">
        <v>23</v>
      </c>
      <c r="G1072" s="52" t="s">
        <v>153</v>
      </c>
      <c r="H1072" s="52"/>
      <c r="I1072" s="52"/>
      <c r="J1072" s="52"/>
    </row>
    <row r="1073" ht="16.5" spans="1:10">
      <c r="A1073" s="52"/>
      <c r="B1073" s="52"/>
      <c r="C1073" s="52"/>
      <c r="D1073" s="52" t="s">
        <v>778</v>
      </c>
      <c r="E1073" s="52">
        <v>27</v>
      </c>
      <c r="F1073" s="52">
        <v>29</v>
      </c>
      <c r="G1073" s="52" t="s">
        <v>984</v>
      </c>
      <c r="H1073" s="20" t="s">
        <v>276</v>
      </c>
      <c r="I1073" s="52"/>
      <c r="J1073" s="52"/>
    </row>
    <row r="1074" ht="15" spans="1:10">
      <c r="A1074" s="52"/>
      <c r="B1074" s="52"/>
      <c r="C1074" s="52"/>
      <c r="D1074" s="52" t="s">
        <v>1140</v>
      </c>
      <c r="E1074" s="52">
        <v>28</v>
      </c>
      <c r="F1074" s="52">
        <v>36</v>
      </c>
      <c r="G1074" s="52" t="s">
        <v>309</v>
      </c>
      <c r="H1074" s="52"/>
      <c r="I1074" s="52"/>
      <c r="J1074" s="52"/>
    </row>
    <row r="1075" ht="16.5" spans="1:10">
      <c r="A1075" s="52"/>
      <c r="B1075" s="52"/>
      <c r="C1075" s="52"/>
      <c r="D1075" s="52" t="s">
        <v>779</v>
      </c>
      <c r="E1075" s="52">
        <v>30</v>
      </c>
      <c r="F1075" s="52">
        <v>47</v>
      </c>
      <c r="G1075" s="52" t="s">
        <v>521</v>
      </c>
      <c r="H1075" s="20" t="s">
        <v>396</v>
      </c>
      <c r="I1075" s="52"/>
      <c r="J1075" s="52"/>
    </row>
    <row r="1076" ht="16.5" spans="1:10">
      <c r="A1076" s="52"/>
      <c r="B1076" s="52"/>
      <c r="C1076" s="52"/>
      <c r="D1076" s="52" t="s">
        <v>767</v>
      </c>
      <c r="E1076" s="52">
        <v>31</v>
      </c>
      <c r="F1076" s="52">
        <v>49</v>
      </c>
      <c r="G1076" s="52" t="s">
        <v>238</v>
      </c>
      <c r="H1076" s="20" t="s">
        <v>354</v>
      </c>
      <c r="I1076" s="52"/>
      <c r="J1076" s="52"/>
    </row>
    <row r="1077" ht="15" spans="1:10">
      <c r="A1077" s="52" t="s">
        <v>782</v>
      </c>
      <c r="B1077" s="52"/>
      <c r="C1077" s="52"/>
      <c r="D1077" s="52" t="s">
        <v>236</v>
      </c>
      <c r="E1077" s="52"/>
      <c r="F1077" s="52" t="s">
        <v>236</v>
      </c>
      <c r="G1077" s="52"/>
      <c r="H1077" s="52" t="s">
        <v>311</v>
      </c>
      <c r="I1077" s="52"/>
      <c r="J1077" s="52"/>
    </row>
    <row r="1078" ht="15" spans="1:10">
      <c r="A1078" s="52" t="s">
        <v>1141</v>
      </c>
      <c r="B1078" s="52"/>
      <c r="C1078" s="52"/>
      <c r="D1078" s="52" t="s">
        <v>314</v>
      </c>
      <c r="E1078" s="52"/>
      <c r="F1078" s="52" t="s">
        <v>314</v>
      </c>
      <c r="G1078" s="52"/>
      <c r="H1078" s="52" t="s">
        <v>477</v>
      </c>
      <c r="I1078" s="52"/>
      <c r="J1078" s="52"/>
    </row>
    <row r="1079" ht="16.5" spans="1:10">
      <c r="A1079" s="103" t="s">
        <v>1136</v>
      </c>
      <c r="B1079" s="103"/>
      <c r="C1079" s="103"/>
      <c r="D1079" s="20" t="s">
        <v>1142</v>
      </c>
      <c r="E1079" s="55"/>
      <c r="F1079" s="55"/>
      <c r="G1079" s="20" t="s">
        <v>348</v>
      </c>
      <c r="H1079" s="52" t="s">
        <v>1143</v>
      </c>
      <c r="I1079" s="52"/>
      <c r="J1079" s="52"/>
    </row>
    <row r="1080" ht="16.5" spans="1:10">
      <c r="A1080" s="103" t="s">
        <v>1136</v>
      </c>
      <c r="B1080" s="103"/>
      <c r="C1080" s="103"/>
      <c r="D1080" s="20" t="s">
        <v>1046</v>
      </c>
      <c r="E1080" s="56" t="s">
        <v>321</v>
      </c>
      <c r="F1080" s="56" t="s">
        <v>321</v>
      </c>
      <c r="G1080" s="20" t="s">
        <v>617</v>
      </c>
      <c r="H1080" s="52" t="s">
        <v>954</v>
      </c>
      <c r="I1080" s="52"/>
      <c r="J1080" s="52"/>
    </row>
    <row r="1081" ht="16.5" spans="1:10">
      <c r="A1081" s="103" t="s">
        <v>774</v>
      </c>
      <c r="B1081" s="103"/>
      <c r="C1081" s="103"/>
      <c r="D1081" s="20" t="s">
        <v>345</v>
      </c>
      <c r="E1081" s="56" t="s">
        <v>324</v>
      </c>
      <c r="F1081" s="56" t="s">
        <v>324</v>
      </c>
      <c r="G1081" s="20" t="s">
        <v>632</v>
      </c>
      <c r="H1081" s="52" t="s">
        <v>237</v>
      </c>
      <c r="I1081" s="52"/>
      <c r="J1081" s="52"/>
    </row>
    <row r="1082" ht="16.5" spans="1:10">
      <c r="A1082" s="103"/>
      <c r="B1082" s="103"/>
      <c r="C1082" s="103"/>
      <c r="D1082" s="52"/>
      <c r="E1082" s="99"/>
      <c r="F1082" s="99"/>
      <c r="G1082" s="20" t="s">
        <v>339</v>
      </c>
      <c r="H1082" s="52" t="s">
        <v>899</v>
      </c>
      <c r="I1082" s="52"/>
      <c r="J1082" s="52"/>
    </row>
    <row r="1083" ht="15" spans="1:10">
      <c r="A1083" s="93" t="s">
        <v>325</v>
      </c>
      <c r="B1083" s="93"/>
      <c r="C1083" s="93"/>
      <c r="D1083" s="93"/>
      <c r="E1083" s="93"/>
      <c r="F1083" s="93"/>
      <c r="G1083" s="93"/>
      <c r="H1083" s="93"/>
      <c r="I1083" s="93"/>
      <c r="J1083" s="93"/>
    </row>
    <row r="1084" ht="22.5" spans="1:10">
      <c r="A1084" s="51" t="s">
        <v>1144</v>
      </c>
      <c r="B1084" s="51"/>
      <c r="C1084" s="51"/>
      <c r="D1084" s="51"/>
      <c r="E1084" s="51"/>
      <c r="F1084" s="51"/>
      <c r="G1084" s="51"/>
      <c r="H1084" s="51"/>
      <c r="I1084" s="51"/>
      <c r="J1084" s="51"/>
    </row>
    <row r="1085" ht="15" spans="1:10">
      <c r="A1085" s="52" t="s">
        <v>244</v>
      </c>
      <c r="B1085" s="52" t="s">
        <v>1145</v>
      </c>
      <c r="C1085" s="52"/>
      <c r="D1085" s="52"/>
      <c r="E1085" s="52" t="s">
        <v>246</v>
      </c>
      <c r="F1085" s="52"/>
      <c r="G1085" s="52" t="s">
        <v>1146</v>
      </c>
      <c r="H1085" s="52"/>
      <c r="I1085" s="52" t="s">
        <v>248</v>
      </c>
      <c r="J1085" s="52">
        <v>33612</v>
      </c>
    </row>
    <row r="1086" ht="15" spans="1:10">
      <c r="A1086" s="52" t="s">
        <v>52</v>
      </c>
      <c r="B1086" s="52" t="s">
        <v>1147</v>
      </c>
      <c r="C1086" s="52"/>
      <c r="D1086" s="52" t="s">
        <v>250</v>
      </c>
      <c r="E1086" s="52" t="s">
        <v>251</v>
      </c>
      <c r="F1086" s="52"/>
      <c r="G1086" s="52" t="s">
        <v>252</v>
      </c>
      <c r="H1086" s="52" t="s">
        <v>976</v>
      </c>
      <c r="I1086" s="52" t="s">
        <v>254</v>
      </c>
      <c r="J1086" s="52" t="s">
        <v>1148</v>
      </c>
    </row>
    <row r="1087" ht="15" spans="1:10">
      <c r="A1087" s="52" t="s">
        <v>256</v>
      </c>
      <c r="B1087" s="52" t="s">
        <v>709</v>
      </c>
      <c r="C1087" s="52"/>
      <c r="D1087" s="52" t="s">
        <v>258</v>
      </c>
      <c r="E1087" s="52"/>
      <c r="F1087" s="52" t="s">
        <v>710</v>
      </c>
      <c r="G1087" s="52" t="s">
        <v>260</v>
      </c>
      <c r="H1087" s="52" t="s">
        <v>261</v>
      </c>
      <c r="I1087" s="52" t="s">
        <v>262</v>
      </c>
      <c r="J1087" s="52" t="s">
        <v>539</v>
      </c>
    </row>
    <row r="1088" ht="31.5" spans="1:10">
      <c r="A1088" s="54" t="s">
        <v>791</v>
      </c>
      <c r="B1088" s="54"/>
      <c r="C1088" s="54">
        <v>3</v>
      </c>
      <c r="D1088" s="54"/>
      <c r="E1088" s="54"/>
      <c r="F1088" s="54">
        <v>1</v>
      </c>
      <c r="G1088" s="54"/>
      <c r="H1088" s="54"/>
      <c r="I1088" s="54" t="s">
        <v>264</v>
      </c>
      <c r="J1088" s="54"/>
    </row>
    <row r="1089" ht="15" spans="1:10">
      <c r="A1089" s="54"/>
      <c r="B1089" s="54"/>
      <c r="C1089" s="52">
        <v>1</v>
      </c>
      <c r="D1089" s="52"/>
      <c r="E1089" s="52" t="s">
        <v>266</v>
      </c>
      <c r="F1089" s="52"/>
      <c r="G1089" s="52">
        <v>1</v>
      </c>
      <c r="H1089" s="52"/>
      <c r="I1089" s="54"/>
      <c r="J1089" s="54"/>
    </row>
    <row r="1090" ht="15" spans="1:10">
      <c r="A1090" s="54"/>
      <c r="B1090" s="54"/>
      <c r="C1090" s="52">
        <v>2</v>
      </c>
      <c r="D1090" s="52"/>
      <c r="E1090" s="52" t="s">
        <v>267</v>
      </c>
      <c r="F1090" s="52"/>
      <c r="G1090" s="52">
        <v>0</v>
      </c>
      <c r="H1090" s="52"/>
      <c r="I1090" s="54"/>
      <c r="J1090" s="54"/>
    </row>
    <row r="1091" ht="15" spans="1:10">
      <c r="A1091" s="52" t="s">
        <v>268</v>
      </c>
      <c r="B1091" s="52"/>
      <c r="C1091" s="52"/>
      <c r="D1091" s="52"/>
      <c r="E1091" s="52"/>
      <c r="F1091" s="52" t="s">
        <v>268</v>
      </c>
      <c r="G1091" s="52"/>
      <c r="H1091" s="52"/>
      <c r="I1091" s="52"/>
      <c r="J1091" s="52"/>
    </row>
    <row r="1092" ht="15" spans="1:10">
      <c r="A1092" s="52" t="s">
        <v>94</v>
      </c>
      <c r="B1092" s="52" t="s">
        <v>93</v>
      </c>
      <c r="C1092" s="52" t="s">
        <v>269</v>
      </c>
      <c r="D1092" s="52" t="s">
        <v>270</v>
      </c>
      <c r="E1092" s="52" t="s">
        <v>82</v>
      </c>
      <c r="F1092" s="52" t="s">
        <v>82</v>
      </c>
      <c r="G1092" s="52" t="s">
        <v>270</v>
      </c>
      <c r="H1092" s="52" t="s">
        <v>269</v>
      </c>
      <c r="I1092" s="52" t="s">
        <v>93</v>
      </c>
      <c r="J1092" s="52" t="s">
        <v>94</v>
      </c>
    </row>
    <row r="1093" ht="16.5" spans="1:10">
      <c r="A1093" s="52"/>
      <c r="B1093" s="52"/>
      <c r="C1093" s="20" t="s">
        <v>347</v>
      </c>
      <c r="D1093" s="52" t="s">
        <v>807</v>
      </c>
      <c r="E1093" s="52">
        <v>5</v>
      </c>
      <c r="F1093" s="52">
        <v>1</v>
      </c>
      <c r="G1093" s="52" t="s">
        <v>116</v>
      </c>
      <c r="H1093" s="52"/>
      <c r="I1093" s="52"/>
      <c r="J1093" s="52"/>
    </row>
    <row r="1094" ht="16.5" spans="1:10">
      <c r="A1094" s="52"/>
      <c r="B1094" s="20" t="s">
        <v>414</v>
      </c>
      <c r="C1094" s="52"/>
      <c r="D1094" s="52" t="s">
        <v>808</v>
      </c>
      <c r="E1094" s="52">
        <v>8</v>
      </c>
      <c r="F1094" s="52">
        <v>4</v>
      </c>
      <c r="G1094" s="52" t="s">
        <v>545</v>
      </c>
      <c r="H1094" s="52"/>
      <c r="I1094" s="52"/>
      <c r="J1094" s="52"/>
    </row>
    <row r="1095" ht="16.5" spans="1:10">
      <c r="A1095" s="52"/>
      <c r="B1095" s="52"/>
      <c r="C1095" s="52"/>
      <c r="D1095" s="52" t="s">
        <v>794</v>
      </c>
      <c r="E1095" s="52">
        <v>9</v>
      </c>
      <c r="F1095" s="52">
        <v>5</v>
      </c>
      <c r="G1095" s="52" t="s">
        <v>124</v>
      </c>
      <c r="H1095" s="20" t="s">
        <v>728</v>
      </c>
      <c r="I1095" s="52"/>
      <c r="J1095" s="52"/>
    </row>
    <row r="1096" ht="16.5" spans="1:10">
      <c r="A1096" s="52"/>
      <c r="B1096" s="52"/>
      <c r="C1096" s="52"/>
      <c r="D1096" s="52" t="s">
        <v>795</v>
      </c>
      <c r="E1096" s="52">
        <v>10</v>
      </c>
      <c r="F1096" s="52">
        <v>10</v>
      </c>
      <c r="G1096" s="52" t="s">
        <v>233</v>
      </c>
      <c r="H1096" s="20" t="s">
        <v>642</v>
      </c>
      <c r="I1096" s="52"/>
      <c r="J1096" s="52"/>
    </row>
    <row r="1097" ht="16.5" spans="1:10">
      <c r="A1097" s="52"/>
      <c r="B1097" s="52"/>
      <c r="C1097" s="20" t="s">
        <v>547</v>
      </c>
      <c r="D1097" s="52" t="s">
        <v>796</v>
      </c>
      <c r="E1097" s="52">
        <v>11</v>
      </c>
      <c r="F1097" s="52">
        <v>21</v>
      </c>
      <c r="G1097" s="52" t="s">
        <v>963</v>
      </c>
      <c r="H1097" s="20" t="s">
        <v>880</v>
      </c>
      <c r="I1097" s="52"/>
      <c r="J1097" s="52"/>
    </row>
    <row r="1098" ht="15" spans="1:10">
      <c r="A1098" s="52"/>
      <c r="B1098" s="52"/>
      <c r="C1098" s="52"/>
      <c r="D1098" s="52" t="s">
        <v>797</v>
      </c>
      <c r="E1098" s="52">
        <v>14</v>
      </c>
      <c r="F1098" s="52">
        <v>22</v>
      </c>
      <c r="G1098" s="52" t="s">
        <v>289</v>
      </c>
      <c r="H1098" s="52"/>
      <c r="I1098" s="52"/>
      <c r="J1098" s="52"/>
    </row>
    <row r="1099" ht="16.5" spans="1:10">
      <c r="A1099" s="52"/>
      <c r="B1099" s="52"/>
      <c r="C1099" s="52"/>
      <c r="D1099" s="52" t="s">
        <v>798</v>
      </c>
      <c r="E1099" s="52">
        <v>15</v>
      </c>
      <c r="F1099" s="52">
        <v>26</v>
      </c>
      <c r="G1099" s="52" t="s">
        <v>155</v>
      </c>
      <c r="H1099" s="20" t="s">
        <v>640</v>
      </c>
      <c r="I1099" s="52"/>
      <c r="J1099" s="52"/>
    </row>
    <row r="1100" ht="15" spans="1:10">
      <c r="A1100" s="52"/>
      <c r="B1100" s="52"/>
      <c r="C1100" s="52"/>
      <c r="D1100" s="52" t="s">
        <v>1149</v>
      </c>
      <c r="E1100" s="52">
        <v>19</v>
      </c>
      <c r="F1100" s="52">
        <v>32</v>
      </c>
      <c r="G1100" s="52" t="s">
        <v>165</v>
      </c>
      <c r="H1100" s="52"/>
      <c r="I1100" s="52"/>
      <c r="J1100" s="52"/>
    </row>
    <row r="1101" ht="15" spans="1:10">
      <c r="A1101" s="52"/>
      <c r="B1101" s="52"/>
      <c r="C1101" s="52"/>
      <c r="D1101" s="52" t="s">
        <v>804</v>
      </c>
      <c r="E1101" s="52">
        <v>33</v>
      </c>
      <c r="F1101" s="52">
        <v>40</v>
      </c>
      <c r="G1101" s="52" t="s">
        <v>404</v>
      </c>
      <c r="H1101" s="52"/>
      <c r="I1101" s="52"/>
      <c r="J1101" s="52"/>
    </row>
    <row r="1102" ht="16.5" spans="1:10">
      <c r="A1102" s="52"/>
      <c r="B1102" s="52"/>
      <c r="C1102" s="20" t="s">
        <v>542</v>
      </c>
      <c r="D1102" s="52" t="s">
        <v>1150</v>
      </c>
      <c r="E1102" s="52">
        <v>35</v>
      </c>
      <c r="F1102" s="52">
        <v>45</v>
      </c>
      <c r="G1102" s="52" t="s">
        <v>237</v>
      </c>
      <c r="H1102" s="20" t="s">
        <v>347</v>
      </c>
      <c r="I1102" s="52"/>
      <c r="J1102" s="52"/>
    </row>
    <row r="1103" ht="15" spans="1:10">
      <c r="A1103" s="52"/>
      <c r="B1103" s="52"/>
      <c r="C1103" s="52"/>
      <c r="D1103" s="52" t="s">
        <v>1151</v>
      </c>
      <c r="E1103" s="52">
        <v>55</v>
      </c>
      <c r="F1103" s="52">
        <v>49</v>
      </c>
      <c r="G1103" s="52" t="s">
        <v>238</v>
      </c>
      <c r="H1103" s="52"/>
      <c r="I1103" s="52"/>
      <c r="J1103" s="52"/>
    </row>
    <row r="1104" ht="15" spans="1:10">
      <c r="A1104" s="52" t="s">
        <v>296</v>
      </c>
      <c r="B1104" s="52"/>
      <c r="C1104" s="52"/>
      <c r="D1104" s="52"/>
      <c r="E1104" s="52"/>
      <c r="F1104" s="52" t="s">
        <v>296</v>
      </c>
      <c r="G1104" s="52"/>
      <c r="H1104" s="52"/>
      <c r="I1104" s="52"/>
      <c r="J1104" s="52"/>
    </row>
    <row r="1105" ht="15" spans="1:10">
      <c r="A1105" s="52" t="s">
        <v>94</v>
      </c>
      <c r="B1105" s="52" t="s">
        <v>93</v>
      </c>
      <c r="C1105" s="52" t="s">
        <v>297</v>
      </c>
      <c r="D1105" s="52" t="s">
        <v>270</v>
      </c>
      <c r="E1105" s="52" t="s">
        <v>82</v>
      </c>
      <c r="F1105" s="52" t="s">
        <v>82</v>
      </c>
      <c r="G1105" s="52" t="s">
        <v>270</v>
      </c>
      <c r="H1105" s="52" t="s">
        <v>297</v>
      </c>
      <c r="I1105" s="52" t="s">
        <v>93</v>
      </c>
      <c r="J1105" s="52" t="s">
        <v>94</v>
      </c>
    </row>
    <row r="1106" ht="16.5" spans="1:10">
      <c r="A1106" s="52"/>
      <c r="B1106" s="52"/>
      <c r="C1106" s="20" t="s">
        <v>547</v>
      </c>
      <c r="D1106" s="52" t="s">
        <v>1152</v>
      </c>
      <c r="E1106" s="52">
        <v>17</v>
      </c>
      <c r="F1106" s="52">
        <v>3</v>
      </c>
      <c r="G1106" s="52" t="s">
        <v>122</v>
      </c>
      <c r="H1106" s="20" t="s">
        <v>728</v>
      </c>
      <c r="I1106" s="52"/>
      <c r="J1106" s="52"/>
    </row>
    <row r="1107" ht="15" spans="1:10">
      <c r="A1107" s="52"/>
      <c r="B1107" s="52"/>
      <c r="C1107" s="52"/>
      <c r="D1107" s="52" t="s">
        <v>800</v>
      </c>
      <c r="E1107" s="52">
        <v>21</v>
      </c>
      <c r="F1107" s="52">
        <v>6</v>
      </c>
      <c r="G1107" s="52" t="s">
        <v>197</v>
      </c>
      <c r="H1107" s="52"/>
      <c r="I1107" s="52"/>
      <c r="J1107" s="52"/>
    </row>
    <row r="1108" ht="16.5" spans="1:10">
      <c r="A1108" s="52"/>
      <c r="B1108" s="52"/>
      <c r="C1108" s="20" t="s">
        <v>347</v>
      </c>
      <c r="D1108" s="52" t="s">
        <v>801</v>
      </c>
      <c r="E1108" s="52">
        <v>22</v>
      </c>
      <c r="F1108" s="52">
        <v>11</v>
      </c>
      <c r="G1108" s="52" t="s">
        <v>201</v>
      </c>
      <c r="H1108" s="20" t="s">
        <v>880</v>
      </c>
      <c r="I1108" s="52"/>
      <c r="J1108" s="52"/>
    </row>
    <row r="1109" ht="16.5" spans="1:10">
      <c r="A1109" s="52"/>
      <c r="B1109" s="52"/>
      <c r="C1109" s="20" t="s">
        <v>542</v>
      </c>
      <c r="D1109" s="52" t="s">
        <v>811</v>
      </c>
      <c r="E1109" s="52">
        <v>23</v>
      </c>
      <c r="F1109" s="52">
        <v>12</v>
      </c>
      <c r="G1109" s="52" t="s">
        <v>139</v>
      </c>
      <c r="H1109" s="52"/>
      <c r="I1109" s="52"/>
      <c r="J1109" s="52"/>
    </row>
    <row r="1110" ht="15" spans="1:10">
      <c r="A1110" s="52"/>
      <c r="B1110" s="52"/>
      <c r="C1110" s="52"/>
      <c r="D1110" s="52" t="s">
        <v>803</v>
      </c>
      <c r="E1110" s="52">
        <v>27</v>
      </c>
      <c r="F1110" s="52">
        <v>13</v>
      </c>
      <c r="G1110" s="52" t="s">
        <v>140</v>
      </c>
      <c r="H1110" s="52"/>
      <c r="I1110" s="52"/>
      <c r="J1110" s="52"/>
    </row>
    <row r="1111" ht="16.5" spans="1:10">
      <c r="A1111" s="52"/>
      <c r="B1111" s="52"/>
      <c r="C1111" s="52"/>
      <c r="D1111" s="52" t="s">
        <v>813</v>
      </c>
      <c r="E1111" s="52">
        <v>29</v>
      </c>
      <c r="F1111" s="52">
        <v>14</v>
      </c>
      <c r="G1111" s="52" t="s">
        <v>202</v>
      </c>
      <c r="H1111" s="20" t="s">
        <v>642</v>
      </c>
      <c r="I1111" s="52"/>
      <c r="J1111" s="52"/>
    </row>
    <row r="1112" ht="15" spans="1:10">
      <c r="A1112" s="52"/>
      <c r="B1112" s="52"/>
      <c r="C1112" s="52"/>
      <c r="D1112" s="52" t="s">
        <v>815</v>
      </c>
      <c r="E1112" s="52">
        <v>31</v>
      </c>
      <c r="F1112" s="52">
        <v>20</v>
      </c>
      <c r="G1112" s="52" t="s">
        <v>149</v>
      </c>
      <c r="H1112" s="52"/>
      <c r="I1112" s="52"/>
      <c r="J1112" s="52"/>
    </row>
    <row r="1113" ht="15" spans="1:10">
      <c r="A1113" s="52"/>
      <c r="B1113" s="52"/>
      <c r="C1113" s="52"/>
      <c r="D1113" s="52" t="s">
        <v>1153</v>
      </c>
      <c r="E1113" s="52">
        <v>32</v>
      </c>
      <c r="F1113" s="52">
        <v>23</v>
      </c>
      <c r="G1113" s="52" t="s">
        <v>153</v>
      </c>
      <c r="H1113" s="52"/>
      <c r="I1113" s="52"/>
      <c r="J1113" s="52"/>
    </row>
    <row r="1114" ht="16.5" spans="1:10">
      <c r="A1114" s="52"/>
      <c r="B1114" s="52"/>
      <c r="C1114" s="52"/>
      <c r="D1114" s="52"/>
      <c r="E1114" s="52"/>
      <c r="F1114" s="52">
        <v>27</v>
      </c>
      <c r="G1114" s="52" t="s">
        <v>156</v>
      </c>
      <c r="H1114" s="20" t="s">
        <v>640</v>
      </c>
      <c r="I1114" s="52"/>
      <c r="J1114" s="52"/>
    </row>
    <row r="1115" ht="15" spans="1:10">
      <c r="A1115" s="52"/>
      <c r="B1115" s="52"/>
      <c r="C1115" s="52"/>
      <c r="D1115" s="52"/>
      <c r="E1115" s="52"/>
      <c r="F1115" s="52">
        <v>29</v>
      </c>
      <c r="G1115" s="52" t="s">
        <v>984</v>
      </c>
      <c r="H1115" s="52"/>
      <c r="I1115" s="52"/>
      <c r="J1115" s="52"/>
    </row>
    <row r="1116" ht="15" spans="1:10">
      <c r="A1116" s="52"/>
      <c r="B1116" s="52"/>
      <c r="C1116" s="52"/>
      <c r="D1116" s="52"/>
      <c r="E1116" s="52"/>
      <c r="F1116" s="52">
        <v>36</v>
      </c>
      <c r="G1116" s="52" t="s">
        <v>309</v>
      </c>
      <c r="H1116" s="52"/>
      <c r="I1116" s="52"/>
      <c r="J1116" s="52"/>
    </row>
    <row r="1117" ht="16.5" spans="1:10">
      <c r="A1117" s="52"/>
      <c r="B1117" s="52"/>
      <c r="C1117" s="52"/>
      <c r="D1117" s="52"/>
      <c r="E1117" s="52"/>
      <c r="F1117" s="52">
        <v>47</v>
      </c>
      <c r="G1117" s="52" t="s">
        <v>521</v>
      </c>
      <c r="H1117" s="20" t="s">
        <v>347</v>
      </c>
      <c r="I1117" s="52"/>
      <c r="J1117" s="52"/>
    </row>
    <row r="1118" ht="15" spans="1:10">
      <c r="A1118" s="52" t="s">
        <v>1154</v>
      </c>
      <c r="B1118" s="52"/>
      <c r="C1118" s="52"/>
      <c r="D1118" s="52" t="s">
        <v>236</v>
      </c>
      <c r="E1118" s="52"/>
      <c r="F1118" s="52" t="s">
        <v>236</v>
      </c>
      <c r="G1118" s="52"/>
      <c r="H1118" s="52" t="s">
        <v>311</v>
      </c>
      <c r="I1118" s="52"/>
      <c r="J1118" s="52"/>
    </row>
    <row r="1119" ht="15" spans="1:10">
      <c r="A1119" s="52" t="s">
        <v>1141</v>
      </c>
      <c r="B1119" s="52"/>
      <c r="C1119" s="52"/>
      <c r="D1119" s="52" t="s">
        <v>314</v>
      </c>
      <c r="E1119" s="52"/>
      <c r="F1119" s="52" t="s">
        <v>314</v>
      </c>
      <c r="G1119" s="52"/>
      <c r="H1119" s="52" t="s">
        <v>477</v>
      </c>
      <c r="I1119" s="52"/>
      <c r="J1119" s="52"/>
    </row>
    <row r="1120" ht="16.5" spans="1:10">
      <c r="A1120" s="52" t="s">
        <v>1155</v>
      </c>
      <c r="B1120" s="52"/>
      <c r="C1120" s="52"/>
      <c r="D1120" s="20" t="s">
        <v>1019</v>
      </c>
      <c r="E1120" s="55"/>
      <c r="F1120" s="55"/>
      <c r="G1120" s="20" t="s">
        <v>424</v>
      </c>
      <c r="H1120" s="52" t="s">
        <v>1156</v>
      </c>
      <c r="I1120" s="52"/>
      <c r="J1120" s="52"/>
    </row>
    <row r="1121" ht="16.5" spans="1:10">
      <c r="A1121" s="52" t="s">
        <v>1157</v>
      </c>
      <c r="B1121" s="52"/>
      <c r="C1121" s="52"/>
      <c r="D1121" s="20" t="s">
        <v>320</v>
      </c>
      <c r="E1121" s="56" t="s">
        <v>321</v>
      </c>
      <c r="F1121" s="56" t="s">
        <v>321</v>
      </c>
      <c r="G1121" s="20"/>
      <c r="H1121" s="20"/>
      <c r="I1121" s="20"/>
      <c r="J1121" s="20"/>
    </row>
    <row r="1122" ht="16.5" spans="1:10">
      <c r="A1122" s="52" t="s">
        <v>1158</v>
      </c>
      <c r="B1122" s="52"/>
      <c r="C1122" s="52"/>
      <c r="D1122" s="20" t="s">
        <v>388</v>
      </c>
      <c r="E1122" s="57" t="s">
        <v>324</v>
      </c>
      <c r="F1122" s="108" t="s">
        <v>324</v>
      </c>
      <c r="G1122" s="52"/>
      <c r="H1122" s="20"/>
      <c r="I1122" s="20"/>
      <c r="J1122" s="20"/>
    </row>
    <row r="1123" ht="15" spans="1:10">
      <c r="A1123" s="86" t="s">
        <v>1159</v>
      </c>
      <c r="B1123" s="86"/>
      <c r="C1123" s="86"/>
      <c r="D1123" s="86"/>
      <c r="E1123" s="86"/>
      <c r="F1123" s="86"/>
      <c r="G1123" s="86"/>
      <c r="H1123" s="86"/>
      <c r="I1123" s="86"/>
      <c r="J1123" s="86"/>
    </row>
    <row r="1124" ht="15" spans="1:10">
      <c r="A1124" s="87" t="s">
        <v>325</v>
      </c>
      <c r="B1124" s="87"/>
      <c r="C1124" s="87"/>
      <c r="D1124" s="87"/>
      <c r="E1124" s="87"/>
      <c r="F1124" s="87"/>
      <c r="G1124" s="87"/>
      <c r="H1124" s="96"/>
      <c r="I1124" s="60"/>
      <c r="J1124" s="63"/>
    </row>
    <row r="1125" ht="22.5" spans="1:10">
      <c r="A1125" s="68" t="s">
        <v>1160</v>
      </c>
      <c r="B1125" s="68"/>
      <c r="C1125" s="68"/>
      <c r="D1125" s="68"/>
      <c r="E1125" s="68"/>
      <c r="F1125" s="68"/>
      <c r="G1125" s="68"/>
      <c r="H1125" s="68"/>
      <c r="I1125" s="68"/>
      <c r="J1125" s="68"/>
    </row>
    <row r="1126" ht="15" spans="1:10">
      <c r="A1126" s="80" t="s">
        <v>244</v>
      </c>
      <c r="B1126" s="80" t="s">
        <v>1161</v>
      </c>
      <c r="C1126" s="80"/>
      <c r="D1126" s="80"/>
      <c r="E1126" s="80" t="s">
        <v>246</v>
      </c>
      <c r="F1126" s="80"/>
      <c r="G1126" s="80" t="s">
        <v>247</v>
      </c>
      <c r="H1126" s="80"/>
      <c r="I1126" s="80" t="s">
        <v>248</v>
      </c>
      <c r="J1126" s="80">
        <v>30134</v>
      </c>
    </row>
    <row r="1127" ht="15" spans="1:10">
      <c r="A1127" s="80" t="s">
        <v>52</v>
      </c>
      <c r="B1127" s="80" t="s">
        <v>1162</v>
      </c>
      <c r="C1127" s="80"/>
      <c r="D1127" s="80" t="s">
        <v>250</v>
      </c>
      <c r="E1127" s="80" t="s">
        <v>579</v>
      </c>
      <c r="F1127" s="80"/>
      <c r="G1127" s="80" t="s">
        <v>252</v>
      </c>
      <c r="H1127" s="80" t="s">
        <v>945</v>
      </c>
      <c r="I1127" s="80" t="s">
        <v>254</v>
      </c>
      <c r="J1127" s="80" t="s">
        <v>905</v>
      </c>
    </row>
    <row r="1128" ht="15" spans="1:10">
      <c r="A1128" s="80" t="s">
        <v>256</v>
      </c>
      <c r="B1128" s="80" t="s">
        <v>257</v>
      </c>
      <c r="C1128" s="80"/>
      <c r="D1128" s="80" t="s">
        <v>258</v>
      </c>
      <c r="E1128" s="80"/>
      <c r="F1128" s="80" t="s">
        <v>1113</v>
      </c>
      <c r="G1128" s="80" t="s">
        <v>260</v>
      </c>
      <c r="H1128" s="80" t="s">
        <v>1163</v>
      </c>
      <c r="I1128" s="80" t="s">
        <v>262</v>
      </c>
      <c r="J1128" s="80" t="s">
        <v>1164</v>
      </c>
    </row>
    <row r="1129" ht="31.5" spans="1:10">
      <c r="A1129" s="109" t="s">
        <v>264</v>
      </c>
      <c r="B1129" s="109"/>
      <c r="C1129" s="109">
        <v>3</v>
      </c>
      <c r="D1129" s="109"/>
      <c r="E1129" s="109"/>
      <c r="F1129" s="109">
        <v>0</v>
      </c>
      <c r="G1129" s="109"/>
      <c r="H1129" s="109"/>
      <c r="I1129" s="109" t="s">
        <v>828</v>
      </c>
      <c r="J1129" s="109"/>
    </row>
    <row r="1130" ht="15" spans="1:10">
      <c r="A1130" s="109"/>
      <c r="B1130" s="109"/>
      <c r="C1130" s="80">
        <v>1</v>
      </c>
      <c r="D1130" s="80"/>
      <c r="E1130" s="80" t="s">
        <v>266</v>
      </c>
      <c r="F1130" s="80"/>
      <c r="G1130" s="80">
        <v>0</v>
      </c>
      <c r="H1130" s="80"/>
      <c r="I1130" s="109"/>
      <c r="J1130" s="109"/>
    </row>
    <row r="1131" ht="15" spans="1:10">
      <c r="A1131" s="109"/>
      <c r="B1131" s="109"/>
      <c r="C1131" s="80">
        <v>2</v>
      </c>
      <c r="D1131" s="80"/>
      <c r="E1131" s="80" t="s">
        <v>267</v>
      </c>
      <c r="F1131" s="80"/>
      <c r="G1131" s="80">
        <v>0</v>
      </c>
      <c r="H1131" s="80"/>
      <c r="I1131" s="109"/>
      <c r="J1131" s="109"/>
    </row>
    <row r="1132" ht="15" spans="1:10">
      <c r="A1132" s="80" t="s">
        <v>268</v>
      </c>
      <c r="B1132" s="80"/>
      <c r="C1132" s="80"/>
      <c r="D1132" s="80"/>
      <c r="E1132" s="80"/>
      <c r="F1132" s="80" t="s">
        <v>268</v>
      </c>
      <c r="G1132" s="80"/>
      <c r="H1132" s="80"/>
      <c r="I1132" s="80"/>
      <c r="J1132" s="80"/>
    </row>
    <row r="1133" ht="15" spans="1:10">
      <c r="A1133" s="80" t="s">
        <v>94</v>
      </c>
      <c r="B1133" s="80" t="s">
        <v>93</v>
      </c>
      <c r="C1133" s="80" t="s">
        <v>269</v>
      </c>
      <c r="D1133" s="80" t="s">
        <v>270</v>
      </c>
      <c r="E1133" s="80" t="s">
        <v>82</v>
      </c>
      <c r="F1133" s="80" t="s">
        <v>82</v>
      </c>
      <c r="G1133" s="80" t="s">
        <v>270</v>
      </c>
      <c r="H1133" s="80" t="s">
        <v>269</v>
      </c>
      <c r="I1133" s="80" t="s">
        <v>93</v>
      </c>
      <c r="J1133" s="80" t="s">
        <v>94</v>
      </c>
    </row>
    <row r="1134" ht="15" spans="1:10">
      <c r="A1134" s="80"/>
      <c r="B1134" s="80"/>
      <c r="C1134" s="80"/>
      <c r="D1134" s="80" t="s">
        <v>116</v>
      </c>
      <c r="E1134" s="80">
        <v>1</v>
      </c>
      <c r="F1134" s="80">
        <v>5</v>
      </c>
      <c r="G1134" s="80" t="s">
        <v>830</v>
      </c>
      <c r="H1134" s="80"/>
      <c r="I1134" s="80"/>
      <c r="J1134" s="80"/>
    </row>
    <row r="1135" ht="16.5" spans="1:10">
      <c r="A1135" s="80"/>
      <c r="B1135" s="80"/>
      <c r="C1135" s="80"/>
      <c r="D1135" s="80" t="s">
        <v>122</v>
      </c>
      <c r="E1135" s="80">
        <v>3</v>
      </c>
      <c r="F1135" s="80">
        <v>8</v>
      </c>
      <c r="G1135" s="80" t="s">
        <v>831</v>
      </c>
      <c r="H1135" s="22" t="s">
        <v>351</v>
      </c>
      <c r="I1135" s="80"/>
      <c r="J1135" s="80"/>
    </row>
    <row r="1136" ht="15" spans="1:10">
      <c r="A1136" s="80"/>
      <c r="B1136" s="80"/>
      <c r="C1136" s="80"/>
      <c r="D1136" s="80" t="s">
        <v>545</v>
      </c>
      <c r="E1136" s="80">
        <v>4</v>
      </c>
      <c r="F1136" s="80">
        <v>10</v>
      </c>
      <c r="G1136" s="80" t="s">
        <v>832</v>
      </c>
      <c r="H1136" s="80"/>
      <c r="I1136" s="80"/>
      <c r="J1136" s="80"/>
    </row>
    <row r="1137" ht="16.5" spans="1:10">
      <c r="A1137" s="80"/>
      <c r="B1137" s="80"/>
      <c r="C1137" s="22" t="s">
        <v>344</v>
      </c>
      <c r="D1137" s="80" t="s">
        <v>233</v>
      </c>
      <c r="E1137" s="80">
        <v>10</v>
      </c>
      <c r="F1137" s="80">
        <v>16</v>
      </c>
      <c r="G1137" s="80" t="s">
        <v>834</v>
      </c>
      <c r="H1137" s="22" t="s">
        <v>948</v>
      </c>
      <c r="I1137" s="80"/>
      <c r="J1137" s="80"/>
    </row>
    <row r="1138" ht="16.5" spans="1:10">
      <c r="A1138" s="80"/>
      <c r="B1138" s="80"/>
      <c r="C1138" s="80"/>
      <c r="D1138" s="80" t="s">
        <v>140</v>
      </c>
      <c r="E1138" s="80">
        <v>13</v>
      </c>
      <c r="F1138" s="80">
        <v>20</v>
      </c>
      <c r="G1138" s="80" t="s">
        <v>1165</v>
      </c>
      <c r="H1138" s="22" t="s">
        <v>728</v>
      </c>
      <c r="I1138" s="80"/>
      <c r="J1138" s="80"/>
    </row>
    <row r="1139" ht="16.5" spans="1:10">
      <c r="A1139" s="80"/>
      <c r="B1139" s="80"/>
      <c r="C1139" s="22" t="s">
        <v>979</v>
      </c>
      <c r="D1139" s="80" t="s">
        <v>963</v>
      </c>
      <c r="E1139" s="80">
        <v>21</v>
      </c>
      <c r="F1139" s="80">
        <v>22</v>
      </c>
      <c r="G1139" s="80" t="s">
        <v>1166</v>
      </c>
      <c r="H1139" s="22" t="s">
        <v>344</v>
      </c>
      <c r="I1139" s="80"/>
      <c r="J1139" s="80"/>
    </row>
    <row r="1140" ht="15" spans="1:10">
      <c r="A1140" s="80"/>
      <c r="B1140" s="80"/>
      <c r="C1140" s="80"/>
      <c r="D1140" s="80" t="s">
        <v>289</v>
      </c>
      <c r="E1140" s="80">
        <v>22</v>
      </c>
      <c r="F1140" s="80">
        <v>26</v>
      </c>
      <c r="G1140" s="80" t="s">
        <v>837</v>
      </c>
      <c r="H1140" s="80"/>
      <c r="I1140" s="80"/>
      <c r="J1140" s="80"/>
    </row>
    <row r="1141" ht="16.5" spans="1:10">
      <c r="A1141" s="80"/>
      <c r="B1141" s="80"/>
      <c r="C1141" s="22" t="s">
        <v>347</v>
      </c>
      <c r="D1141" s="80" t="s">
        <v>155</v>
      </c>
      <c r="E1141" s="80">
        <v>26</v>
      </c>
      <c r="F1141" s="80">
        <v>27</v>
      </c>
      <c r="G1141" s="80" t="s">
        <v>1167</v>
      </c>
      <c r="H1141" s="80"/>
      <c r="I1141" s="80"/>
      <c r="J1141" s="80"/>
    </row>
    <row r="1142" ht="16.5" spans="1:10">
      <c r="A1142" s="80"/>
      <c r="B1142" s="80"/>
      <c r="C1142" s="22" t="s">
        <v>339</v>
      </c>
      <c r="D1142" s="80" t="s">
        <v>165</v>
      </c>
      <c r="E1142" s="80">
        <v>32</v>
      </c>
      <c r="F1142" s="80">
        <v>31</v>
      </c>
      <c r="G1142" s="80" t="s">
        <v>852</v>
      </c>
      <c r="H1142" s="80"/>
      <c r="I1142" s="80"/>
      <c r="J1142" s="80"/>
    </row>
    <row r="1143" ht="15" spans="1:10">
      <c r="A1143" s="80"/>
      <c r="B1143" s="80"/>
      <c r="C1143" s="80"/>
      <c r="D1143" s="80" t="s">
        <v>404</v>
      </c>
      <c r="E1143" s="80">
        <v>40</v>
      </c>
      <c r="F1143" s="80">
        <v>33</v>
      </c>
      <c r="G1143" s="80" t="s">
        <v>838</v>
      </c>
      <c r="H1143" s="80"/>
      <c r="I1143" s="80"/>
      <c r="J1143" s="80"/>
    </row>
    <row r="1144" ht="16.5" spans="1:10">
      <c r="A1144" s="80"/>
      <c r="B1144" s="80"/>
      <c r="C1144" s="22" t="s">
        <v>287</v>
      </c>
      <c r="D1144" s="80" t="s">
        <v>237</v>
      </c>
      <c r="E1144" s="80">
        <v>45</v>
      </c>
      <c r="F1144" s="80">
        <v>36</v>
      </c>
      <c r="G1144" s="80" t="s">
        <v>839</v>
      </c>
      <c r="H1144" s="80"/>
      <c r="I1144" s="80"/>
      <c r="J1144" s="80"/>
    </row>
    <row r="1145" ht="15" spans="1:10">
      <c r="A1145" s="80" t="s">
        <v>296</v>
      </c>
      <c r="B1145" s="80"/>
      <c r="C1145" s="80"/>
      <c r="D1145" s="80"/>
      <c r="E1145" s="80"/>
      <c r="F1145" s="80" t="s">
        <v>296</v>
      </c>
      <c r="G1145" s="80"/>
      <c r="H1145" s="80"/>
      <c r="I1145" s="80"/>
      <c r="J1145" s="80"/>
    </row>
    <row r="1146" ht="15" spans="1:10">
      <c r="A1146" s="80" t="s">
        <v>94</v>
      </c>
      <c r="B1146" s="80" t="s">
        <v>93</v>
      </c>
      <c r="C1146" s="80" t="s">
        <v>297</v>
      </c>
      <c r="D1146" s="80" t="s">
        <v>270</v>
      </c>
      <c r="E1146" s="80" t="s">
        <v>82</v>
      </c>
      <c r="F1146" s="80" t="s">
        <v>82</v>
      </c>
      <c r="G1146" s="80" t="s">
        <v>270</v>
      </c>
      <c r="H1146" s="80" t="s">
        <v>297</v>
      </c>
      <c r="I1146" s="80" t="s">
        <v>93</v>
      </c>
      <c r="J1146" s="80" t="s">
        <v>94</v>
      </c>
    </row>
    <row r="1147" ht="15" spans="1:10">
      <c r="A1147" s="80"/>
      <c r="B1147" s="80"/>
      <c r="C1147" s="80"/>
      <c r="D1147" s="80" t="s">
        <v>124</v>
      </c>
      <c r="E1147" s="80">
        <v>5</v>
      </c>
      <c r="F1147" s="80">
        <v>1</v>
      </c>
      <c r="G1147" s="80" t="s">
        <v>842</v>
      </c>
      <c r="H1147" s="80"/>
      <c r="I1147" s="80"/>
      <c r="J1147" s="80"/>
    </row>
    <row r="1148" ht="16.5" spans="1:10">
      <c r="A1148" s="80"/>
      <c r="B1148" s="80"/>
      <c r="C1148" s="22" t="s">
        <v>344</v>
      </c>
      <c r="D1148" s="80" t="s">
        <v>197</v>
      </c>
      <c r="E1148" s="80">
        <v>6</v>
      </c>
      <c r="F1148" s="80">
        <v>2</v>
      </c>
      <c r="G1148" s="80" t="s">
        <v>829</v>
      </c>
      <c r="H1148" s="80"/>
      <c r="I1148" s="80"/>
      <c r="J1148" s="80"/>
    </row>
    <row r="1149" ht="16.5" spans="1:10">
      <c r="A1149" s="80"/>
      <c r="B1149" s="22" t="s">
        <v>342</v>
      </c>
      <c r="C1149" s="22" t="s">
        <v>347</v>
      </c>
      <c r="D1149" s="80" t="s">
        <v>201</v>
      </c>
      <c r="E1149" s="80">
        <v>11</v>
      </c>
      <c r="F1149" s="80">
        <v>3</v>
      </c>
      <c r="G1149" s="80" t="s">
        <v>843</v>
      </c>
      <c r="H1149" s="80"/>
      <c r="I1149" s="80"/>
      <c r="J1149" s="80"/>
    </row>
    <row r="1150" ht="16.5" spans="1:10">
      <c r="A1150" s="80"/>
      <c r="B1150" s="80"/>
      <c r="C1150" s="80"/>
      <c r="D1150" s="80" t="s">
        <v>139</v>
      </c>
      <c r="E1150" s="80">
        <v>12</v>
      </c>
      <c r="F1150" s="80">
        <v>6</v>
      </c>
      <c r="G1150" s="80" t="s">
        <v>844</v>
      </c>
      <c r="H1150" s="22" t="s">
        <v>351</v>
      </c>
      <c r="I1150" s="80"/>
      <c r="J1150" s="80"/>
    </row>
    <row r="1151" ht="16.5" spans="1:10">
      <c r="A1151" s="80"/>
      <c r="B1151" s="80"/>
      <c r="C1151" s="22" t="s">
        <v>287</v>
      </c>
      <c r="D1151" s="80" t="s">
        <v>202</v>
      </c>
      <c r="E1151" s="80">
        <v>14</v>
      </c>
      <c r="F1151" s="80">
        <v>7</v>
      </c>
      <c r="G1151" s="80" t="s">
        <v>845</v>
      </c>
      <c r="H1151" s="22" t="s">
        <v>344</v>
      </c>
      <c r="I1151" s="80"/>
      <c r="J1151" s="80"/>
    </row>
    <row r="1152" ht="16.5" spans="1:10">
      <c r="A1152" s="80"/>
      <c r="B1152" s="80"/>
      <c r="C1152" s="80"/>
      <c r="D1152" s="80" t="s">
        <v>142</v>
      </c>
      <c r="E1152" s="80">
        <v>15</v>
      </c>
      <c r="F1152" s="80">
        <v>11</v>
      </c>
      <c r="G1152" s="80" t="s">
        <v>1168</v>
      </c>
      <c r="H1152" s="22" t="s">
        <v>728</v>
      </c>
      <c r="I1152" s="80"/>
      <c r="J1152" s="80"/>
    </row>
    <row r="1153" ht="16.5" spans="1:10">
      <c r="A1153" s="80"/>
      <c r="B1153" s="80"/>
      <c r="C1153" s="22" t="s">
        <v>979</v>
      </c>
      <c r="D1153" s="80" t="s">
        <v>149</v>
      </c>
      <c r="E1153" s="80">
        <v>20</v>
      </c>
      <c r="F1153" s="80">
        <v>13</v>
      </c>
      <c r="G1153" s="80" t="s">
        <v>846</v>
      </c>
      <c r="H1153" s="80"/>
      <c r="I1153" s="80"/>
      <c r="J1153" s="80"/>
    </row>
    <row r="1154" ht="15" spans="1:10">
      <c r="A1154" s="80"/>
      <c r="B1154" s="80"/>
      <c r="C1154" s="80"/>
      <c r="D1154" s="80" t="s">
        <v>153</v>
      </c>
      <c r="E1154" s="80">
        <v>23</v>
      </c>
      <c r="F1154" s="80">
        <v>14</v>
      </c>
      <c r="G1154" s="80" t="s">
        <v>847</v>
      </c>
      <c r="H1154" s="80"/>
      <c r="I1154" s="80"/>
      <c r="J1154" s="80"/>
    </row>
    <row r="1155" ht="16.5" spans="1:10">
      <c r="A1155" s="80"/>
      <c r="B1155" s="80"/>
      <c r="C1155" s="80"/>
      <c r="D1155" s="80" t="s">
        <v>156</v>
      </c>
      <c r="E1155" s="80">
        <v>27</v>
      </c>
      <c r="F1155" s="80">
        <v>24</v>
      </c>
      <c r="G1155" s="80" t="s">
        <v>836</v>
      </c>
      <c r="H1155" s="22" t="s">
        <v>948</v>
      </c>
      <c r="I1155" s="80"/>
      <c r="J1155" s="80"/>
    </row>
    <row r="1156" ht="16.5" spans="1:10">
      <c r="A1156" s="80"/>
      <c r="B1156" s="80"/>
      <c r="C1156" s="22" t="s">
        <v>339</v>
      </c>
      <c r="D1156" s="80" t="s">
        <v>984</v>
      </c>
      <c r="E1156" s="80">
        <v>29</v>
      </c>
      <c r="F1156" s="80">
        <v>28</v>
      </c>
      <c r="G1156" s="80" t="s">
        <v>850</v>
      </c>
      <c r="H1156" s="80"/>
      <c r="I1156" s="80"/>
      <c r="J1156" s="80"/>
    </row>
    <row r="1157" ht="15" spans="1:10">
      <c r="A1157" s="80"/>
      <c r="B1157" s="80"/>
      <c r="C1157" s="80"/>
      <c r="D1157" s="80" t="s">
        <v>309</v>
      </c>
      <c r="E1157" s="80">
        <v>36</v>
      </c>
      <c r="F1157" s="80">
        <v>29</v>
      </c>
      <c r="G1157" s="80" t="s">
        <v>851</v>
      </c>
      <c r="H1157" s="80"/>
      <c r="I1157" s="80"/>
      <c r="J1157" s="80"/>
    </row>
    <row r="1158" ht="15" spans="1:10">
      <c r="A1158" s="80"/>
      <c r="B1158" s="80"/>
      <c r="C1158" s="80"/>
      <c r="D1158" s="80" t="s">
        <v>239</v>
      </c>
      <c r="E1158" s="80">
        <v>52</v>
      </c>
      <c r="F1158" s="80">
        <v>32</v>
      </c>
      <c r="G1158" s="80" t="s">
        <v>853</v>
      </c>
      <c r="H1158" s="80"/>
      <c r="I1158" s="80"/>
      <c r="J1158" s="80"/>
    </row>
    <row r="1159" ht="15" spans="1:10">
      <c r="A1159" s="80" t="s">
        <v>311</v>
      </c>
      <c r="B1159" s="80"/>
      <c r="C1159" s="80"/>
      <c r="D1159" s="80" t="s">
        <v>236</v>
      </c>
      <c r="E1159" s="80"/>
      <c r="F1159" s="80" t="s">
        <v>236</v>
      </c>
      <c r="G1159" s="80"/>
      <c r="H1159" s="80" t="s">
        <v>1169</v>
      </c>
      <c r="I1159" s="80"/>
      <c r="J1159" s="80"/>
    </row>
    <row r="1160" ht="15" spans="1:10">
      <c r="A1160" s="80" t="s">
        <v>313</v>
      </c>
      <c r="B1160" s="80"/>
      <c r="C1160" s="80"/>
      <c r="D1160" s="80" t="s">
        <v>314</v>
      </c>
      <c r="E1160" s="80"/>
      <c r="F1160" s="80" t="s">
        <v>314</v>
      </c>
      <c r="G1160" s="80"/>
      <c r="H1160" s="80" t="s">
        <v>855</v>
      </c>
      <c r="I1160" s="80"/>
      <c r="J1160" s="80"/>
    </row>
    <row r="1161" ht="16.5" spans="1:10">
      <c r="A1161" s="80" t="s">
        <v>1170</v>
      </c>
      <c r="B1161" s="80"/>
      <c r="C1161" s="80"/>
      <c r="D1161" s="22" t="s">
        <v>744</v>
      </c>
      <c r="E1161" s="110"/>
      <c r="F1161" s="110"/>
      <c r="G1161" s="80"/>
      <c r="H1161" s="22"/>
      <c r="I1161" s="22"/>
      <c r="J1161" s="22"/>
    </row>
    <row r="1162" ht="16.5" spans="1:10">
      <c r="A1162" s="80" t="s">
        <v>1171</v>
      </c>
      <c r="B1162" s="80"/>
      <c r="C1162" s="80"/>
      <c r="D1162" s="22" t="s">
        <v>451</v>
      </c>
      <c r="E1162" s="111" t="s">
        <v>321</v>
      </c>
      <c r="F1162" s="111" t="s">
        <v>321</v>
      </c>
      <c r="G1162" s="22"/>
      <c r="H1162" s="22"/>
      <c r="I1162" s="22"/>
      <c r="J1162" s="22"/>
    </row>
    <row r="1163" ht="16.5" spans="1:10">
      <c r="A1163" s="80" t="s">
        <v>233</v>
      </c>
      <c r="B1163" s="80"/>
      <c r="C1163" s="80"/>
      <c r="D1163" s="22" t="s">
        <v>453</v>
      </c>
      <c r="E1163" s="112" t="s">
        <v>324</v>
      </c>
      <c r="F1163" s="112" t="s">
        <v>324</v>
      </c>
      <c r="G1163" s="80"/>
      <c r="H1163" s="22"/>
      <c r="I1163" s="22"/>
      <c r="J1163" s="22"/>
    </row>
    <row r="1164" ht="15" spans="1:10">
      <c r="A1164" s="113" t="s">
        <v>325</v>
      </c>
      <c r="B1164" s="113"/>
      <c r="C1164" s="113"/>
      <c r="D1164" s="113"/>
      <c r="E1164" s="113"/>
      <c r="F1164" s="113"/>
      <c r="G1164" s="113"/>
      <c r="H1164" s="113"/>
      <c r="I1164" s="113"/>
      <c r="J1164" s="113"/>
    </row>
    <row r="1165" ht="22.5" spans="1:10">
      <c r="A1165" s="51" t="s">
        <v>1172</v>
      </c>
      <c r="B1165" s="51"/>
      <c r="C1165" s="51"/>
      <c r="D1165" s="51"/>
      <c r="E1165" s="51"/>
      <c r="F1165" s="51"/>
      <c r="G1165" s="51"/>
      <c r="H1165" s="51"/>
      <c r="I1165" s="51"/>
      <c r="J1165" s="51"/>
    </row>
    <row r="1166" ht="15" spans="1:10">
      <c r="A1166" s="52" t="s">
        <v>244</v>
      </c>
      <c r="B1166" s="52" t="s">
        <v>1173</v>
      </c>
      <c r="C1166" s="52"/>
      <c r="D1166" s="52"/>
      <c r="E1166" s="52" t="s">
        <v>246</v>
      </c>
      <c r="F1166" s="52"/>
      <c r="G1166" s="52" t="s">
        <v>1174</v>
      </c>
      <c r="H1166" s="52"/>
      <c r="I1166" s="52" t="s">
        <v>248</v>
      </c>
      <c r="J1166" s="52">
        <v>62330</v>
      </c>
    </row>
    <row r="1167" ht="15" spans="1:10">
      <c r="A1167" s="52" t="s">
        <v>52</v>
      </c>
      <c r="B1167" s="52" t="s">
        <v>77</v>
      </c>
      <c r="C1167" s="52"/>
      <c r="D1167" s="52" t="s">
        <v>250</v>
      </c>
      <c r="E1167" s="52" t="s">
        <v>437</v>
      </c>
      <c r="F1167" s="52"/>
      <c r="G1167" s="52" t="s">
        <v>252</v>
      </c>
      <c r="H1167" s="52" t="s">
        <v>865</v>
      </c>
      <c r="I1167" s="52" t="s">
        <v>254</v>
      </c>
      <c r="J1167" s="52" t="s">
        <v>626</v>
      </c>
    </row>
    <row r="1168" ht="15" spans="1:10">
      <c r="A1168" s="52" t="s">
        <v>256</v>
      </c>
      <c r="B1168" s="52" t="s">
        <v>709</v>
      </c>
      <c r="C1168" s="52"/>
      <c r="D1168" s="52" t="s">
        <v>258</v>
      </c>
      <c r="E1168" s="52"/>
      <c r="F1168" s="52" t="s">
        <v>670</v>
      </c>
      <c r="G1168" s="52" t="s">
        <v>260</v>
      </c>
      <c r="H1168" s="52" t="s">
        <v>1175</v>
      </c>
      <c r="I1168" s="52" t="s">
        <v>262</v>
      </c>
      <c r="J1168" s="52" t="s">
        <v>1176</v>
      </c>
    </row>
    <row r="1169" ht="31.5" spans="1:10">
      <c r="A1169" s="54" t="s">
        <v>908</v>
      </c>
      <c r="B1169" s="54"/>
      <c r="C1169" s="54">
        <v>0</v>
      </c>
      <c r="D1169" s="54"/>
      <c r="E1169" s="54"/>
      <c r="F1169" s="54">
        <v>1</v>
      </c>
      <c r="G1169" s="54"/>
      <c r="H1169" s="54"/>
      <c r="I1169" s="54" t="s">
        <v>264</v>
      </c>
      <c r="J1169" s="54"/>
    </row>
    <row r="1170" ht="15" spans="1:10">
      <c r="A1170" s="54"/>
      <c r="B1170" s="54"/>
      <c r="C1170" s="52">
        <v>0</v>
      </c>
      <c r="D1170" s="52"/>
      <c r="E1170" s="52" t="s">
        <v>266</v>
      </c>
      <c r="F1170" s="52"/>
      <c r="G1170" s="52">
        <v>1</v>
      </c>
      <c r="H1170" s="52"/>
      <c r="I1170" s="54"/>
      <c r="J1170" s="54"/>
    </row>
    <row r="1171" ht="15" spans="1:10">
      <c r="A1171" s="54"/>
      <c r="B1171" s="54"/>
      <c r="C1171" s="52">
        <v>0</v>
      </c>
      <c r="D1171" s="52"/>
      <c r="E1171" s="52" t="s">
        <v>267</v>
      </c>
      <c r="F1171" s="52"/>
      <c r="G1171" s="52">
        <v>0</v>
      </c>
      <c r="H1171" s="52"/>
      <c r="I1171" s="54"/>
      <c r="J1171" s="54"/>
    </row>
    <row r="1172" ht="15" spans="1:10">
      <c r="A1172" s="52" t="s">
        <v>268</v>
      </c>
      <c r="B1172" s="52"/>
      <c r="C1172" s="52"/>
      <c r="D1172" s="52"/>
      <c r="E1172" s="52"/>
      <c r="F1172" s="52" t="s">
        <v>268</v>
      </c>
      <c r="G1172" s="52"/>
      <c r="H1172" s="52"/>
      <c r="I1172" s="52"/>
      <c r="J1172" s="52"/>
    </row>
    <row r="1173" ht="15" spans="1:10">
      <c r="A1173" s="52" t="s">
        <v>94</v>
      </c>
      <c r="B1173" s="52" t="s">
        <v>93</v>
      </c>
      <c r="C1173" s="52" t="s">
        <v>269</v>
      </c>
      <c r="D1173" s="52" t="s">
        <v>270</v>
      </c>
      <c r="E1173" s="52" t="s">
        <v>82</v>
      </c>
      <c r="F1173" s="52" t="s">
        <v>82</v>
      </c>
      <c r="G1173" s="52" t="s">
        <v>270</v>
      </c>
      <c r="H1173" s="52" t="s">
        <v>269</v>
      </c>
      <c r="I1173" s="52" t="s">
        <v>93</v>
      </c>
      <c r="J1173" s="52" t="s">
        <v>94</v>
      </c>
    </row>
    <row r="1174" ht="15" spans="1:10">
      <c r="A1174" s="52"/>
      <c r="B1174" s="52"/>
      <c r="C1174" s="52"/>
      <c r="D1174" s="52" t="s">
        <v>909</v>
      </c>
      <c r="E1174" s="52">
        <v>2</v>
      </c>
      <c r="F1174" s="52">
        <v>1</v>
      </c>
      <c r="G1174" s="52" t="s">
        <v>116</v>
      </c>
      <c r="H1174" s="52"/>
      <c r="I1174" s="52"/>
      <c r="J1174" s="52"/>
    </row>
    <row r="1175" ht="16.5" spans="1:10">
      <c r="A1175" s="52"/>
      <c r="B1175" s="20" t="s">
        <v>352</v>
      </c>
      <c r="C1175" s="52"/>
      <c r="D1175" s="52" t="s">
        <v>925</v>
      </c>
      <c r="E1175" s="52">
        <v>4</v>
      </c>
      <c r="F1175" s="52">
        <v>3</v>
      </c>
      <c r="G1175" s="52" t="s">
        <v>122</v>
      </c>
      <c r="H1175" s="52"/>
      <c r="I1175" s="52"/>
      <c r="J1175" s="52"/>
    </row>
    <row r="1176" ht="16.5" spans="1:10">
      <c r="A1176" s="52"/>
      <c r="B1176" s="52"/>
      <c r="C1176" s="20" t="s">
        <v>542</v>
      </c>
      <c r="D1176" s="52" t="s">
        <v>910</v>
      </c>
      <c r="E1176" s="52">
        <v>5</v>
      </c>
      <c r="F1176" s="52">
        <v>4</v>
      </c>
      <c r="G1176" s="52" t="s">
        <v>545</v>
      </c>
      <c r="H1176" s="52"/>
      <c r="I1176" s="52"/>
      <c r="J1176" s="52"/>
    </row>
    <row r="1177" ht="15" spans="1:10">
      <c r="A1177" s="52"/>
      <c r="B1177" s="52"/>
      <c r="C1177" s="52"/>
      <c r="D1177" s="52" t="s">
        <v>914</v>
      </c>
      <c r="E1177" s="52">
        <v>11</v>
      </c>
      <c r="F1177" s="52">
        <v>10</v>
      </c>
      <c r="G1177" s="52" t="s">
        <v>233</v>
      </c>
      <c r="H1177" s="52"/>
      <c r="I1177" s="52"/>
      <c r="J1177" s="52"/>
    </row>
    <row r="1178" ht="16.5" spans="1:10">
      <c r="A1178" s="52"/>
      <c r="B1178" s="52"/>
      <c r="C1178" s="20" t="s">
        <v>374</v>
      </c>
      <c r="D1178" s="52" t="s">
        <v>1177</v>
      </c>
      <c r="E1178" s="52">
        <v>21</v>
      </c>
      <c r="F1178" s="52">
        <v>13</v>
      </c>
      <c r="G1178" s="52" t="s">
        <v>140</v>
      </c>
      <c r="H1178" s="52"/>
      <c r="I1178" s="52"/>
      <c r="J1178" s="52"/>
    </row>
    <row r="1179" ht="16.5" spans="1:10">
      <c r="A1179" s="52"/>
      <c r="B1179" s="20" t="s">
        <v>744</v>
      </c>
      <c r="C1179" s="20" t="s">
        <v>347</v>
      </c>
      <c r="D1179" s="52" t="s">
        <v>916</v>
      </c>
      <c r="E1179" s="52">
        <v>22</v>
      </c>
      <c r="F1179" s="52">
        <v>21</v>
      </c>
      <c r="G1179" s="52" t="s">
        <v>963</v>
      </c>
      <c r="H1179" s="20" t="s">
        <v>388</v>
      </c>
      <c r="I1179" s="52"/>
      <c r="J1179" s="52"/>
    </row>
    <row r="1180" ht="16.5" spans="1:10">
      <c r="A1180" s="52"/>
      <c r="B1180" s="52"/>
      <c r="C1180" s="20" t="s">
        <v>1064</v>
      </c>
      <c r="D1180" s="52" t="s">
        <v>1178</v>
      </c>
      <c r="E1180" s="52">
        <v>25</v>
      </c>
      <c r="F1180" s="52">
        <v>22</v>
      </c>
      <c r="G1180" s="52" t="s">
        <v>289</v>
      </c>
      <c r="H1180" s="52"/>
      <c r="I1180" s="52"/>
      <c r="J1180" s="52"/>
    </row>
    <row r="1181" ht="15" spans="1:10">
      <c r="A1181" s="52"/>
      <c r="B1181" s="52"/>
      <c r="C1181" s="52"/>
      <c r="D1181" s="52" t="s">
        <v>919</v>
      </c>
      <c r="E1181" s="52">
        <v>26</v>
      </c>
      <c r="F1181" s="52">
        <v>30</v>
      </c>
      <c r="G1181" s="52" t="s">
        <v>235</v>
      </c>
      <c r="H1181" s="52"/>
      <c r="I1181" s="52"/>
      <c r="J1181" s="52"/>
    </row>
    <row r="1182" ht="15" spans="1:10">
      <c r="A1182" s="52"/>
      <c r="B1182" s="52"/>
      <c r="C1182" s="52"/>
      <c r="D1182" s="52" t="s">
        <v>1179</v>
      </c>
      <c r="E1182" s="52">
        <v>27</v>
      </c>
      <c r="F1182" s="52">
        <v>32</v>
      </c>
      <c r="G1182" s="52" t="s">
        <v>165</v>
      </c>
      <c r="H1182" s="52"/>
      <c r="I1182" s="52"/>
      <c r="J1182" s="52"/>
    </row>
    <row r="1183" ht="16.5" spans="1:10">
      <c r="A1183" s="52"/>
      <c r="B1183" s="52"/>
      <c r="C1183" s="20" t="s">
        <v>1180</v>
      </c>
      <c r="D1183" s="52" t="s">
        <v>934</v>
      </c>
      <c r="E1183" s="52">
        <v>30</v>
      </c>
      <c r="F1183" s="52">
        <v>40</v>
      </c>
      <c r="G1183" s="52" t="s">
        <v>404</v>
      </c>
      <c r="H1183" s="52"/>
      <c r="I1183" s="52"/>
      <c r="J1183" s="52"/>
    </row>
    <row r="1184" ht="16.5" spans="1:10">
      <c r="A1184" s="52"/>
      <c r="B1184" s="52"/>
      <c r="C1184" s="52"/>
      <c r="D1184" s="52" t="s">
        <v>921</v>
      </c>
      <c r="E1184" s="52">
        <v>38</v>
      </c>
      <c r="F1184" s="52">
        <v>45</v>
      </c>
      <c r="G1184" s="52" t="s">
        <v>237</v>
      </c>
      <c r="H1184" s="20" t="s">
        <v>339</v>
      </c>
      <c r="I1184" s="52"/>
      <c r="J1184" s="52"/>
    </row>
    <row r="1185" ht="15" spans="1:10">
      <c r="A1185" s="52" t="s">
        <v>296</v>
      </c>
      <c r="B1185" s="52"/>
      <c r="C1185" s="52"/>
      <c r="D1185" s="52"/>
      <c r="E1185" s="52"/>
      <c r="F1185" s="52" t="s">
        <v>296</v>
      </c>
      <c r="G1185" s="52"/>
      <c r="H1185" s="52"/>
      <c r="I1185" s="52"/>
      <c r="J1185" s="52"/>
    </row>
    <row r="1186" ht="15" spans="1:10">
      <c r="A1186" s="52" t="s">
        <v>297</v>
      </c>
      <c r="B1186" s="52" t="s">
        <v>93</v>
      </c>
      <c r="C1186" s="52" t="s">
        <v>297</v>
      </c>
      <c r="D1186" s="52" t="s">
        <v>270</v>
      </c>
      <c r="E1186" s="52" t="s">
        <v>82</v>
      </c>
      <c r="F1186" s="52" t="s">
        <v>82</v>
      </c>
      <c r="G1186" s="52" t="s">
        <v>270</v>
      </c>
      <c r="H1186" s="52" t="s">
        <v>297</v>
      </c>
      <c r="I1186" s="52" t="s">
        <v>93</v>
      </c>
      <c r="J1186" s="52" t="s">
        <v>94</v>
      </c>
    </row>
    <row r="1187" ht="15" spans="1:10">
      <c r="A1187" s="52"/>
      <c r="B1187" s="52"/>
      <c r="C1187" s="52"/>
      <c r="D1187" s="52" t="s">
        <v>1181</v>
      </c>
      <c r="E1187" s="52">
        <v>1</v>
      </c>
      <c r="F1187" s="52">
        <v>5</v>
      </c>
      <c r="G1187" s="52" t="s">
        <v>124</v>
      </c>
      <c r="H1187" s="52"/>
      <c r="I1187" s="52"/>
      <c r="J1187" s="52"/>
    </row>
    <row r="1188" ht="15" spans="1:10">
      <c r="A1188" s="52"/>
      <c r="B1188" s="52"/>
      <c r="C1188" s="52"/>
      <c r="D1188" s="52" t="s">
        <v>926</v>
      </c>
      <c r="E1188" s="52">
        <v>8</v>
      </c>
      <c r="F1188" s="52">
        <v>6</v>
      </c>
      <c r="G1188" s="52" t="s">
        <v>197</v>
      </c>
      <c r="H1188" s="52"/>
      <c r="I1188" s="52"/>
      <c r="J1188" s="52"/>
    </row>
    <row r="1189" ht="16.5" spans="1:10">
      <c r="A1189" s="52"/>
      <c r="B1189" s="52"/>
      <c r="C1189" s="52"/>
      <c r="D1189" s="52" t="s">
        <v>927</v>
      </c>
      <c r="E1189" s="52">
        <v>9</v>
      </c>
      <c r="F1189" s="52">
        <v>11</v>
      </c>
      <c r="G1189" s="52" t="s">
        <v>201</v>
      </c>
      <c r="H1189" s="20" t="s">
        <v>339</v>
      </c>
      <c r="I1189" s="52"/>
      <c r="J1189" s="52"/>
    </row>
    <row r="1190" ht="16.5" spans="1:10">
      <c r="A1190" s="52"/>
      <c r="B1190" s="20" t="s">
        <v>589</v>
      </c>
      <c r="C1190" s="20" t="s">
        <v>347</v>
      </c>
      <c r="D1190" s="52" t="s">
        <v>913</v>
      </c>
      <c r="E1190" s="52">
        <v>10</v>
      </c>
      <c r="F1190" s="52">
        <v>12</v>
      </c>
      <c r="G1190" s="52" t="s">
        <v>139</v>
      </c>
      <c r="H1190" s="52"/>
      <c r="I1190" s="52"/>
      <c r="J1190" s="52"/>
    </row>
    <row r="1191" ht="16.5" spans="1:10">
      <c r="A1191" s="52"/>
      <c r="B1191" s="52"/>
      <c r="C1191" s="20" t="s">
        <v>1064</v>
      </c>
      <c r="D1191" s="52" t="s">
        <v>915</v>
      </c>
      <c r="E1191" s="52">
        <v>16</v>
      </c>
      <c r="F1191" s="52">
        <v>15</v>
      </c>
      <c r="G1191" s="52" t="s">
        <v>142</v>
      </c>
      <c r="H1191" s="52"/>
      <c r="I1191" s="52"/>
      <c r="J1191" s="52"/>
    </row>
    <row r="1192" ht="15" spans="1:10">
      <c r="A1192" s="52"/>
      <c r="B1192" s="52"/>
      <c r="C1192" s="52"/>
      <c r="D1192" s="52" t="s">
        <v>928</v>
      </c>
      <c r="E1192" s="52">
        <v>17</v>
      </c>
      <c r="F1192" s="52">
        <v>20</v>
      </c>
      <c r="G1192" s="52" t="s">
        <v>149</v>
      </c>
      <c r="H1192" s="52"/>
      <c r="I1192" s="52"/>
      <c r="J1192" s="52"/>
    </row>
    <row r="1193" ht="15" spans="1:10">
      <c r="A1193" s="52"/>
      <c r="B1193" s="52"/>
      <c r="C1193" s="52"/>
      <c r="D1193" s="52" t="s">
        <v>929</v>
      </c>
      <c r="E1193" s="52">
        <v>18</v>
      </c>
      <c r="F1193" s="52">
        <v>23</v>
      </c>
      <c r="G1193" s="52" t="s">
        <v>153</v>
      </c>
      <c r="H1193" s="52"/>
      <c r="I1193" s="52"/>
      <c r="J1193" s="52"/>
    </row>
    <row r="1194" ht="15" spans="1:10">
      <c r="A1194" s="52"/>
      <c r="B1194" s="52"/>
      <c r="C1194" s="52"/>
      <c r="D1194" s="52" t="s">
        <v>1182</v>
      </c>
      <c r="E1194" s="52">
        <v>24</v>
      </c>
      <c r="F1194" s="52">
        <v>27</v>
      </c>
      <c r="G1194" s="52" t="s">
        <v>156</v>
      </c>
      <c r="H1194" s="52"/>
      <c r="I1194" s="52"/>
      <c r="J1194" s="52"/>
    </row>
    <row r="1195" ht="15" spans="1:10">
      <c r="A1195" s="52"/>
      <c r="B1195" s="52"/>
      <c r="C1195" s="52"/>
      <c r="D1195" s="52" t="s">
        <v>933</v>
      </c>
      <c r="E1195" s="52">
        <v>29</v>
      </c>
      <c r="F1195" s="52">
        <v>29</v>
      </c>
      <c r="G1195" s="52" t="s">
        <v>984</v>
      </c>
      <c r="H1195" s="52"/>
      <c r="I1195" s="52"/>
      <c r="J1195" s="52"/>
    </row>
    <row r="1196" ht="16.5" spans="1:10">
      <c r="A1196" s="52"/>
      <c r="B1196" s="52"/>
      <c r="C1196" s="20" t="s">
        <v>1180</v>
      </c>
      <c r="D1196" s="52" t="s">
        <v>920</v>
      </c>
      <c r="E1196" s="52">
        <v>33</v>
      </c>
      <c r="F1196" s="52">
        <v>36</v>
      </c>
      <c r="G1196" s="52" t="s">
        <v>309</v>
      </c>
      <c r="H1196" s="52"/>
      <c r="I1196" s="52"/>
      <c r="J1196" s="52"/>
    </row>
    <row r="1197" ht="16.5" spans="1:10">
      <c r="A1197" s="52"/>
      <c r="B1197" s="52"/>
      <c r="C1197" s="20" t="s">
        <v>542</v>
      </c>
      <c r="D1197" s="52" t="s">
        <v>806</v>
      </c>
      <c r="E1197" s="52">
        <v>36</v>
      </c>
      <c r="F1197" s="52">
        <v>47</v>
      </c>
      <c r="G1197" s="52" t="s">
        <v>521</v>
      </c>
      <c r="H1197" s="52"/>
      <c r="I1197" s="52"/>
      <c r="J1197" s="52"/>
    </row>
    <row r="1198" ht="16.5" spans="1:10">
      <c r="A1198" s="52"/>
      <c r="B1198" s="52"/>
      <c r="C1198" s="20" t="s">
        <v>374</v>
      </c>
      <c r="D1198" s="52" t="s">
        <v>923</v>
      </c>
      <c r="E1198" s="52">
        <v>40</v>
      </c>
      <c r="F1198" s="52">
        <v>49</v>
      </c>
      <c r="G1198" s="52" t="s">
        <v>238</v>
      </c>
      <c r="H1198" s="20" t="s">
        <v>388</v>
      </c>
      <c r="I1198" s="52"/>
      <c r="J1198" s="52"/>
    </row>
    <row r="1199" ht="15" spans="1:10">
      <c r="A1199" s="52" t="s">
        <v>936</v>
      </c>
      <c r="B1199" s="52"/>
      <c r="C1199" s="52"/>
      <c r="D1199" s="52" t="s">
        <v>236</v>
      </c>
      <c r="E1199" s="52"/>
      <c r="F1199" s="52" t="s">
        <v>236</v>
      </c>
      <c r="G1199" s="52"/>
      <c r="H1199" s="52" t="s">
        <v>311</v>
      </c>
      <c r="I1199" s="52"/>
      <c r="J1199" s="52"/>
    </row>
    <row r="1200" ht="15" spans="1:10">
      <c r="A1200" s="79" t="s">
        <v>1183</v>
      </c>
      <c r="B1200" s="79"/>
      <c r="C1200" s="79"/>
      <c r="D1200" s="52" t="s">
        <v>314</v>
      </c>
      <c r="E1200" s="52"/>
      <c r="F1200" s="52" t="s">
        <v>314</v>
      </c>
      <c r="G1200" s="52"/>
      <c r="H1200" s="79" t="s">
        <v>313</v>
      </c>
      <c r="I1200" s="79"/>
      <c r="J1200" s="79"/>
    </row>
    <row r="1201" ht="16.5" spans="1:10">
      <c r="A1201" s="52"/>
      <c r="B1201" s="52"/>
      <c r="C1201" s="52"/>
      <c r="D1201" s="52"/>
      <c r="E1201" s="55" t="s">
        <v>321</v>
      </c>
      <c r="F1201" s="55" t="s">
        <v>321</v>
      </c>
      <c r="G1201" s="20" t="s">
        <v>784</v>
      </c>
      <c r="H1201" s="52" t="s">
        <v>573</v>
      </c>
      <c r="I1201" s="52"/>
      <c r="J1201" s="52"/>
    </row>
    <row r="1202" ht="16.5" spans="1:10">
      <c r="A1202" s="52"/>
      <c r="B1202" s="52"/>
      <c r="C1202" s="52"/>
      <c r="D1202" s="52"/>
      <c r="E1202" s="57" t="s">
        <v>324</v>
      </c>
      <c r="F1202" s="57" t="s">
        <v>324</v>
      </c>
      <c r="G1202" s="52"/>
      <c r="H1202" s="20"/>
      <c r="I1202" s="20"/>
      <c r="J1202" s="20"/>
    </row>
    <row r="1203" ht="15" spans="1:10">
      <c r="A1203" s="93" t="s">
        <v>325</v>
      </c>
      <c r="B1203" s="93"/>
      <c r="C1203" s="93"/>
      <c r="D1203" s="93"/>
      <c r="E1203" s="93"/>
      <c r="F1203" s="93"/>
      <c r="G1203" s="93"/>
      <c r="H1203" s="93"/>
      <c r="I1203" s="93"/>
      <c r="J1203" s="93"/>
    </row>
  </sheetData>
  <mergeCells count="1108">
    <mergeCell ref="A1:J1"/>
    <mergeCell ref="B2:D2"/>
    <mergeCell ref="E2:F2"/>
    <mergeCell ref="G2:H2"/>
    <mergeCell ref="B3:C3"/>
    <mergeCell ref="E3:F3"/>
    <mergeCell ref="B4:C4"/>
    <mergeCell ref="D4:E4"/>
    <mergeCell ref="C5:E5"/>
    <mergeCell ref="F5:H5"/>
    <mergeCell ref="C6:D6"/>
    <mergeCell ref="E6:F6"/>
    <mergeCell ref="G6:H6"/>
    <mergeCell ref="C7:D7"/>
    <mergeCell ref="E7:F7"/>
    <mergeCell ref="G7:H7"/>
    <mergeCell ref="A8:E8"/>
    <mergeCell ref="F8:J8"/>
    <mergeCell ref="A21:E21"/>
    <mergeCell ref="F21:J21"/>
    <mergeCell ref="A35:C35"/>
    <mergeCell ref="D35:E35"/>
    <mergeCell ref="F35:G35"/>
    <mergeCell ref="H35:J35"/>
    <mergeCell ref="A36:C36"/>
    <mergeCell ref="D36:E36"/>
    <mergeCell ref="F36:G36"/>
    <mergeCell ref="H36:J36"/>
    <mergeCell ref="A37:C37"/>
    <mergeCell ref="H37:J37"/>
    <mergeCell ref="A38:C38"/>
    <mergeCell ref="H38:J38"/>
    <mergeCell ref="A39:C39"/>
    <mergeCell ref="H39:J39"/>
    <mergeCell ref="A40:J40"/>
    <mergeCell ref="A41:J41"/>
    <mergeCell ref="B42:D42"/>
    <mergeCell ref="E42:F42"/>
    <mergeCell ref="G42:H42"/>
    <mergeCell ref="B43:C43"/>
    <mergeCell ref="E43:F43"/>
    <mergeCell ref="B44:C44"/>
    <mergeCell ref="D44:E44"/>
    <mergeCell ref="C45:E45"/>
    <mergeCell ref="F45:H45"/>
    <mergeCell ref="C46:D46"/>
    <mergeCell ref="E46:F46"/>
    <mergeCell ref="G46:H46"/>
    <mergeCell ref="C47:D47"/>
    <mergeCell ref="E47:F47"/>
    <mergeCell ref="G47:H47"/>
    <mergeCell ref="A48:E48"/>
    <mergeCell ref="F48:J48"/>
    <mergeCell ref="A61:E61"/>
    <mergeCell ref="F61:J61"/>
    <mergeCell ref="A75:C75"/>
    <mergeCell ref="D75:E75"/>
    <mergeCell ref="F75:G75"/>
    <mergeCell ref="H75:J75"/>
    <mergeCell ref="A76:C76"/>
    <mergeCell ref="D76:E76"/>
    <mergeCell ref="F76:G76"/>
    <mergeCell ref="H76:J76"/>
    <mergeCell ref="A77:C77"/>
    <mergeCell ref="H77:J77"/>
    <mergeCell ref="A78:C78"/>
    <mergeCell ref="H78:J78"/>
    <mergeCell ref="A79:J79"/>
    <mergeCell ref="A80:J80"/>
    <mergeCell ref="B81:D81"/>
    <mergeCell ref="E81:F81"/>
    <mergeCell ref="G81:H81"/>
    <mergeCell ref="B82:C82"/>
    <mergeCell ref="E82:F82"/>
    <mergeCell ref="B83:C83"/>
    <mergeCell ref="D83:E83"/>
    <mergeCell ref="C84:E84"/>
    <mergeCell ref="F84:H84"/>
    <mergeCell ref="C85:D85"/>
    <mergeCell ref="E85:F85"/>
    <mergeCell ref="G85:H85"/>
    <mergeCell ref="C86:D86"/>
    <mergeCell ref="E86:F86"/>
    <mergeCell ref="G86:H86"/>
    <mergeCell ref="A87:E87"/>
    <mergeCell ref="F87:J87"/>
    <mergeCell ref="A100:E100"/>
    <mergeCell ref="F100:J100"/>
    <mergeCell ref="A114:C114"/>
    <mergeCell ref="D114:E114"/>
    <mergeCell ref="F114:G114"/>
    <mergeCell ref="H114:J114"/>
    <mergeCell ref="A115:C115"/>
    <mergeCell ref="D115:E115"/>
    <mergeCell ref="F115:G115"/>
    <mergeCell ref="H115:J115"/>
    <mergeCell ref="A116:C116"/>
    <mergeCell ref="H116:J116"/>
    <mergeCell ref="A117:C117"/>
    <mergeCell ref="H117:J117"/>
    <mergeCell ref="A118:C118"/>
    <mergeCell ref="H118:J118"/>
    <mergeCell ref="A119:J119"/>
    <mergeCell ref="A120:J120"/>
    <mergeCell ref="B121:D121"/>
    <mergeCell ref="E121:F121"/>
    <mergeCell ref="G121:H121"/>
    <mergeCell ref="B122:C122"/>
    <mergeCell ref="E122:F122"/>
    <mergeCell ref="B123:C123"/>
    <mergeCell ref="D123:E123"/>
    <mergeCell ref="C124:E124"/>
    <mergeCell ref="F124:H124"/>
    <mergeCell ref="C125:D125"/>
    <mergeCell ref="E125:F125"/>
    <mergeCell ref="G125:H125"/>
    <mergeCell ref="C126:D126"/>
    <mergeCell ref="E126:F126"/>
    <mergeCell ref="G126:H126"/>
    <mergeCell ref="A127:E127"/>
    <mergeCell ref="F127:J127"/>
    <mergeCell ref="A140:E140"/>
    <mergeCell ref="F140:J140"/>
    <mergeCell ref="A154:C154"/>
    <mergeCell ref="D154:E154"/>
    <mergeCell ref="F154:G154"/>
    <mergeCell ref="H154:J154"/>
    <mergeCell ref="A155:C155"/>
    <mergeCell ref="D155:E155"/>
    <mergeCell ref="F155:G155"/>
    <mergeCell ref="H155:J155"/>
    <mergeCell ref="A156:C156"/>
    <mergeCell ref="H156:J156"/>
    <mergeCell ref="A157:C157"/>
    <mergeCell ref="H157:J157"/>
    <mergeCell ref="A158:J158"/>
    <mergeCell ref="A159:J159"/>
    <mergeCell ref="B160:D160"/>
    <mergeCell ref="E160:F160"/>
    <mergeCell ref="G160:H160"/>
    <mergeCell ref="B161:C161"/>
    <mergeCell ref="E161:F161"/>
    <mergeCell ref="B162:C162"/>
    <mergeCell ref="D162:E162"/>
    <mergeCell ref="C163:E163"/>
    <mergeCell ref="F163:H163"/>
    <mergeCell ref="C164:D164"/>
    <mergeCell ref="E164:F164"/>
    <mergeCell ref="G164:H164"/>
    <mergeCell ref="C165:D165"/>
    <mergeCell ref="E165:F165"/>
    <mergeCell ref="G165:H165"/>
    <mergeCell ref="A166:E166"/>
    <mergeCell ref="F166:J166"/>
    <mergeCell ref="A179:E179"/>
    <mergeCell ref="F179:J179"/>
    <mergeCell ref="A193:C193"/>
    <mergeCell ref="D193:E193"/>
    <mergeCell ref="F193:G193"/>
    <mergeCell ref="H193:J193"/>
    <mergeCell ref="A194:C194"/>
    <mergeCell ref="D194:E194"/>
    <mergeCell ref="F194:G194"/>
    <mergeCell ref="H194:J194"/>
    <mergeCell ref="A195:C195"/>
    <mergeCell ref="H195:J195"/>
    <mergeCell ref="A196:C196"/>
    <mergeCell ref="H196:J196"/>
    <mergeCell ref="A197:J197"/>
    <mergeCell ref="A198:J198"/>
    <mergeCell ref="A199:J199"/>
    <mergeCell ref="B200:D200"/>
    <mergeCell ref="E200:F200"/>
    <mergeCell ref="G200:H200"/>
    <mergeCell ref="B201:C201"/>
    <mergeCell ref="E201:F201"/>
    <mergeCell ref="B202:C202"/>
    <mergeCell ref="D202:E202"/>
    <mergeCell ref="C203:E203"/>
    <mergeCell ref="F203:H203"/>
    <mergeCell ref="C204:D204"/>
    <mergeCell ref="E204:F204"/>
    <mergeCell ref="G204:H204"/>
    <mergeCell ref="C205:D205"/>
    <mergeCell ref="E205:F205"/>
    <mergeCell ref="G205:H205"/>
    <mergeCell ref="A206:E206"/>
    <mergeCell ref="F206:J206"/>
    <mergeCell ref="A219:E219"/>
    <mergeCell ref="F219:J219"/>
    <mergeCell ref="A232:C232"/>
    <mergeCell ref="D232:E232"/>
    <mergeCell ref="F232:G232"/>
    <mergeCell ref="H232:J232"/>
    <mergeCell ref="A233:C233"/>
    <mergeCell ref="D233:E233"/>
    <mergeCell ref="F233:G233"/>
    <mergeCell ref="H233:J233"/>
    <mergeCell ref="A234:C234"/>
    <mergeCell ref="H234:J234"/>
    <mergeCell ref="A235:C235"/>
    <mergeCell ref="H235:J235"/>
    <mergeCell ref="A236:C236"/>
    <mergeCell ref="H236:J236"/>
    <mergeCell ref="A237:C237"/>
    <mergeCell ref="H237:J237"/>
    <mergeCell ref="A238:J238"/>
    <mergeCell ref="A239:J239"/>
    <mergeCell ref="B240:D240"/>
    <mergeCell ref="E240:F240"/>
    <mergeCell ref="G240:H240"/>
    <mergeCell ref="B241:C241"/>
    <mergeCell ref="E241:F241"/>
    <mergeCell ref="B242:C242"/>
    <mergeCell ref="D242:E242"/>
    <mergeCell ref="C243:E243"/>
    <mergeCell ref="F243:H243"/>
    <mergeCell ref="C244:D244"/>
    <mergeCell ref="E244:F244"/>
    <mergeCell ref="G244:H244"/>
    <mergeCell ref="C245:D245"/>
    <mergeCell ref="E245:F245"/>
    <mergeCell ref="G245:H245"/>
    <mergeCell ref="A246:E246"/>
    <mergeCell ref="F246:J246"/>
    <mergeCell ref="A259:E259"/>
    <mergeCell ref="F259:J259"/>
    <mergeCell ref="A273:C273"/>
    <mergeCell ref="D273:E273"/>
    <mergeCell ref="F273:G273"/>
    <mergeCell ref="H273:J273"/>
    <mergeCell ref="A274:C274"/>
    <mergeCell ref="D274:E274"/>
    <mergeCell ref="F274:G274"/>
    <mergeCell ref="H274:J274"/>
    <mergeCell ref="A275:C275"/>
    <mergeCell ref="H275:J275"/>
    <mergeCell ref="A276:C276"/>
    <mergeCell ref="H276:J276"/>
    <mergeCell ref="A277:C277"/>
    <mergeCell ref="H277:J277"/>
    <mergeCell ref="A278:J278"/>
    <mergeCell ref="A279:J279"/>
    <mergeCell ref="B280:D280"/>
    <mergeCell ref="E280:F280"/>
    <mergeCell ref="G280:H280"/>
    <mergeCell ref="B281:C281"/>
    <mergeCell ref="E281:F281"/>
    <mergeCell ref="B282:C282"/>
    <mergeCell ref="D282:E282"/>
    <mergeCell ref="C283:E283"/>
    <mergeCell ref="F283:H283"/>
    <mergeCell ref="C284:D284"/>
    <mergeCell ref="E284:F284"/>
    <mergeCell ref="G284:H284"/>
    <mergeCell ref="C285:D285"/>
    <mergeCell ref="E285:F285"/>
    <mergeCell ref="G285:H285"/>
    <mergeCell ref="A286:E286"/>
    <mergeCell ref="F286:J286"/>
    <mergeCell ref="A299:E299"/>
    <mergeCell ref="F299:J299"/>
    <mergeCell ref="A313:C313"/>
    <mergeCell ref="D313:E313"/>
    <mergeCell ref="F313:G313"/>
    <mergeCell ref="H313:J313"/>
    <mergeCell ref="A314:C314"/>
    <mergeCell ref="D314:E314"/>
    <mergeCell ref="F314:G314"/>
    <mergeCell ref="H314:J314"/>
    <mergeCell ref="A315:C315"/>
    <mergeCell ref="H315:J315"/>
    <mergeCell ref="A316:C316"/>
    <mergeCell ref="H316:J316"/>
    <mergeCell ref="A317:C317"/>
    <mergeCell ref="H317:J317"/>
    <mergeCell ref="A318:J318"/>
    <mergeCell ref="A319:J319"/>
    <mergeCell ref="A320:J320"/>
    <mergeCell ref="B321:D321"/>
    <mergeCell ref="E321:F321"/>
    <mergeCell ref="G321:H321"/>
    <mergeCell ref="B322:C322"/>
    <mergeCell ref="E322:F322"/>
    <mergeCell ref="B323:C323"/>
    <mergeCell ref="D323:E323"/>
    <mergeCell ref="C324:E324"/>
    <mergeCell ref="F324:H324"/>
    <mergeCell ref="C325:D325"/>
    <mergeCell ref="E325:F325"/>
    <mergeCell ref="G325:H325"/>
    <mergeCell ref="C326:D326"/>
    <mergeCell ref="E326:F326"/>
    <mergeCell ref="G326:H326"/>
    <mergeCell ref="A327:E327"/>
    <mergeCell ref="F327:J327"/>
    <mergeCell ref="A340:E340"/>
    <mergeCell ref="F340:J340"/>
    <mergeCell ref="A354:C354"/>
    <mergeCell ref="D354:E354"/>
    <mergeCell ref="F354:G354"/>
    <mergeCell ref="H354:J354"/>
    <mergeCell ref="A355:C355"/>
    <mergeCell ref="D355:E355"/>
    <mergeCell ref="F355:G355"/>
    <mergeCell ref="H355:J355"/>
    <mergeCell ref="A356:C356"/>
    <mergeCell ref="H356:J356"/>
    <mergeCell ref="A357:C357"/>
    <mergeCell ref="H357:J357"/>
    <mergeCell ref="A358:J358"/>
    <mergeCell ref="A359:J359"/>
    <mergeCell ref="B360:D360"/>
    <mergeCell ref="E360:F360"/>
    <mergeCell ref="G360:H360"/>
    <mergeCell ref="B361:C361"/>
    <mergeCell ref="E361:F361"/>
    <mergeCell ref="B362:C362"/>
    <mergeCell ref="D362:E362"/>
    <mergeCell ref="C363:E363"/>
    <mergeCell ref="F363:H363"/>
    <mergeCell ref="C364:D364"/>
    <mergeCell ref="E364:F364"/>
    <mergeCell ref="G364:H364"/>
    <mergeCell ref="C365:D365"/>
    <mergeCell ref="E365:F365"/>
    <mergeCell ref="G365:H365"/>
    <mergeCell ref="A366:E366"/>
    <mergeCell ref="F366:J366"/>
    <mergeCell ref="A379:E379"/>
    <mergeCell ref="F379:J379"/>
    <mergeCell ref="A393:C393"/>
    <mergeCell ref="D393:E393"/>
    <mergeCell ref="F393:G393"/>
    <mergeCell ref="H393:J393"/>
    <mergeCell ref="A394:C394"/>
    <mergeCell ref="D394:E394"/>
    <mergeCell ref="F394:G394"/>
    <mergeCell ref="H394:J394"/>
    <mergeCell ref="A395:C395"/>
    <mergeCell ref="H395:J395"/>
    <mergeCell ref="A396:C396"/>
    <mergeCell ref="H396:J396"/>
    <mergeCell ref="A397:J397"/>
    <mergeCell ref="A398:J398"/>
    <mergeCell ref="B399:D399"/>
    <mergeCell ref="E399:F399"/>
    <mergeCell ref="G399:H399"/>
    <mergeCell ref="B400:C400"/>
    <mergeCell ref="E400:F400"/>
    <mergeCell ref="B401:C401"/>
    <mergeCell ref="D401:E401"/>
    <mergeCell ref="C402:E402"/>
    <mergeCell ref="F402:H402"/>
    <mergeCell ref="C403:D403"/>
    <mergeCell ref="E403:F403"/>
    <mergeCell ref="G403:H403"/>
    <mergeCell ref="C404:D404"/>
    <mergeCell ref="E404:F404"/>
    <mergeCell ref="G404:H404"/>
    <mergeCell ref="A405:E405"/>
    <mergeCell ref="F405:J405"/>
    <mergeCell ref="A418:E418"/>
    <mergeCell ref="F418:J418"/>
    <mergeCell ref="A432:C432"/>
    <mergeCell ref="D432:E432"/>
    <mergeCell ref="F432:G432"/>
    <mergeCell ref="H432:J432"/>
    <mergeCell ref="A433:C433"/>
    <mergeCell ref="D433:E433"/>
    <mergeCell ref="F433:G433"/>
    <mergeCell ref="H433:J433"/>
    <mergeCell ref="A434:C434"/>
    <mergeCell ref="H434:J434"/>
    <mergeCell ref="A435:C435"/>
    <mergeCell ref="H435:J435"/>
    <mergeCell ref="A436:C436"/>
    <mergeCell ref="H436:J436"/>
    <mergeCell ref="A437:J437"/>
    <mergeCell ref="A438:J438"/>
    <mergeCell ref="B439:D439"/>
    <mergeCell ref="E439:F439"/>
    <mergeCell ref="G439:H439"/>
    <mergeCell ref="B440:C440"/>
    <mergeCell ref="E440:F440"/>
    <mergeCell ref="B441:C441"/>
    <mergeCell ref="D441:E441"/>
    <mergeCell ref="C442:E442"/>
    <mergeCell ref="F442:H442"/>
    <mergeCell ref="C443:D443"/>
    <mergeCell ref="E443:F443"/>
    <mergeCell ref="G443:H443"/>
    <mergeCell ref="C444:D444"/>
    <mergeCell ref="E444:F444"/>
    <mergeCell ref="G444:H444"/>
    <mergeCell ref="A445:E445"/>
    <mergeCell ref="F445:J445"/>
    <mergeCell ref="A458:E458"/>
    <mergeCell ref="F458:J458"/>
    <mergeCell ref="A472:C472"/>
    <mergeCell ref="D472:E472"/>
    <mergeCell ref="F472:G472"/>
    <mergeCell ref="H472:J472"/>
    <mergeCell ref="A473:C473"/>
    <mergeCell ref="D473:E473"/>
    <mergeCell ref="F473:G473"/>
    <mergeCell ref="H473:J473"/>
    <mergeCell ref="A474:C474"/>
    <mergeCell ref="H474:J474"/>
    <mergeCell ref="A475:C475"/>
    <mergeCell ref="H475:J475"/>
    <mergeCell ref="A476:J476"/>
    <mergeCell ref="A477:J477"/>
    <mergeCell ref="A478:J478"/>
    <mergeCell ref="B479:D479"/>
    <mergeCell ref="E479:F479"/>
    <mergeCell ref="G479:H479"/>
    <mergeCell ref="B480:C480"/>
    <mergeCell ref="E480:F480"/>
    <mergeCell ref="B481:C481"/>
    <mergeCell ref="D481:E481"/>
    <mergeCell ref="C482:E482"/>
    <mergeCell ref="F482:H482"/>
    <mergeCell ref="C483:D483"/>
    <mergeCell ref="E483:F483"/>
    <mergeCell ref="G483:H483"/>
    <mergeCell ref="C484:D484"/>
    <mergeCell ref="E484:F484"/>
    <mergeCell ref="G484:H484"/>
    <mergeCell ref="A485:E485"/>
    <mergeCell ref="F485:J485"/>
    <mergeCell ref="A498:E498"/>
    <mergeCell ref="F498:J498"/>
    <mergeCell ref="A512:C512"/>
    <mergeCell ref="D512:E512"/>
    <mergeCell ref="F512:G512"/>
    <mergeCell ref="H512:J512"/>
    <mergeCell ref="A513:C513"/>
    <mergeCell ref="D513:E513"/>
    <mergeCell ref="F513:G513"/>
    <mergeCell ref="H513:J513"/>
    <mergeCell ref="A514:C514"/>
    <mergeCell ref="H514:J514"/>
    <mergeCell ref="A515:C515"/>
    <mergeCell ref="H515:J515"/>
    <mergeCell ref="A516:J516"/>
    <mergeCell ref="A517:J517"/>
    <mergeCell ref="A518:J518"/>
    <mergeCell ref="B519:D519"/>
    <mergeCell ref="E519:F519"/>
    <mergeCell ref="G519:H519"/>
    <mergeCell ref="B520:C520"/>
    <mergeCell ref="E520:F520"/>
    <mergeCell ref="B521:C521"/>
    <mergeCell ref="D521:E521"/>
    <mergeCell ref="C522:E522"/>
    <mergeCell ref="F522:H522"/>
    <mergeCell ref="C523:D523"/>
    <mergeCell ref="E523:F523"/>
    <mergeCell ref="G523:H523"/>
    <mergeCell ref="C524:D524"/>
    <mergeCell ref="E524:F524"/>
    <mergeCell ref="G524:H524"/>
    <mergeCell ref="A525:E525"/>
    <mergeCell ref="F525:J525"/>
    <mergeCell ref="A538:E538"/>
    <mergeCell ref="F538:J538"/>
    <mergeCell ref="A552:C552"/>
    <mergeCell ref="D552:E552"/>
    <mergeCell ref="F552:G552"/>
    <mergeCell ref="H552:J552"/>
    <mergeCell ref="A553:C553"/>
    <mergeCell ref="D553:E553"/>
    <mergeCell ref="F553:G553"/>
    <mergeCell ref="H553:J553"/>
    <mergeCell ref="A554:C554"/>
    <mergeCell ref="H554:J554"/>
    <mergeCell ref="A555:C555"/>
    <mergeCell ref="H555:J555"/>
    <mergeCell ref="A556:C556"/>
    <mergeCell ref="H556:J556"/>
    <mergeCell ref="A557:J557"/>
    <mergeCell ref="A558:J558"/>
    <mergeCell ref="B559:D559"/>
    <mergeCell ref="E559:F559"/>
    <mergeCell ref="G559:H559"/>
    <mergeCell ref="B560:C560"/>
    <mergeCell ref="E560:F560"/>
    <mergeCell ref="B561:C561"/>
    <mergeCell ref="D561:E561"/>
    <mergeCell ref="C562:E562"/>
    <mergeCell ref="F562:H562"/>
    <mergeCell ref="C563:D563"/>
    <mergeCell ref="E563:F563"/>
    <mergeCell ref="G563:H563"/>
    <mergeCell ref="C564:D564"/>
    <mergeCell ref="E564:F564"/>
    <mergeCell ref="G564:H564"/>
    <mergeCell ref="A565:E565"/>
    <mergeCell ref="F565:J565"/>
    <mergeCell ref="A578:E578"/>
    <mergeCell ref="F578:J578"/>
    <mergeCell ref="A592:C592"/>
    <mergeCell ref="D592:E592"/>
    <mergeCell ref="F592:G592"/>
    <mergeCell ref="H592:J592"/>
    <mergeCell ref="A593:C593"/>
    <mergeCell ref="D593:E593"/>
    <mergeCell ref="F593:G593"/>
    <mergeCell ref="H593:J593"/>
    <mergeCell ref="A594:C594"/>
    <mergeCell ref="H594:J594"/>
    <mergeCell ref="A595:C595"/>
    <mergeCell ref="H595:J595"/>
    <mergeCell ref="A596:C596"/>
    <mergeCell ref="H596:J596"/>
    <mergeCell ref="A597:J597"/>
    <mergeCell ref="A598:J598"/>
    <mergeCell ref="B599:D599"/>
    <mergeCell ref="E599:F599"/>
    <mergeCell ref="G599:H599"/>
    <mergeCell ref="B600:C600"/>
    <mergeCell ref="E600:F600"/>
    <mergeCell ref="B601:C601"/>
    <mergeCell ref="D601:E601"/>
    <mergeCell ref="C602:E602"/>
    <mergeCell ref="F602:H602"/>
    <mergeCell ref="C603:D603"/>
    <mergeCell ref="E603:F603"/>
    <mergeCell ref="G603:H603"/>
    <mergeCell ref="C604:D604"/>
    <mergeCell ref="E604:F604"/>
    <mergeCell ref="G604:H604"/>
    <mergeCell ref="A605:E605"/>
    <mergeCell ref="F605:J605"/>
    <mergeCell ref="A618:E618"/>
    <mergeCell ref="F618:J618"/>
    <mergeCell ref="A632:C632"/>
    <mergeCell ref="D632:E632"/>
    <mergeCell ref="F632:G632"/>
    <mergeCell ref="H632:J632"/>
    <mergeCell ref="A633:C633"/>
    <mergeCell ref="D633:E633"/>
    <mergeCell ref="F633:G633"/>
    <mergeCell ref="H633:J633"/>
    <mergeCell ref="A634:C634"/>
    <mergeCell ref="H634:J634"/>
    <mergeCell ref="A635:C635"/>
    <mergeCell ref="H635:J635"/>
    <mergeCell ref="A636:J636"/>
    <mergeCell ref="A637:J637"/>
    <mergeCell ref="B638:D638"/>
    <mergeCell ref="E638:F638"/>
    <mergeCell ref="G638:H638"/>
    <mergeCell ref="B639:C639"/>
    <mergeCell ref="E639:F639"/>
    <mergeCell ref="B640:C640"/>
    <mergeCell ref="D640:E640"/>
    <mergeCell ref="C641:E641"/>
    <mergeCell ref="F641:H641"/>
    <mergeCell ref="C642:D642"/>
    <mergeCell ref="E642:F642"/>
    <mergeCell ref="G642:H642"/>
    <mergeCell ref="C643:D643"/>
    <mergeCell ref="E643:F643"/>
    <mergeCell ref="G643:H643"/>
    <mergeCell ref="A644:E644"/>
    <mergeCell ref="F644:J644"/>
    <mergeCell ref="A657:E657"/>
    <mergeCell ref="F657:J657"/>
    <mergeCell ref="A671:C671"/>
    <mergeCell ref="D671:E671"/>
    <mergeCell ref="F671:G671"/>
    <mergeCell ref="H671:J671"/>
    <mergeCell ref="A672:C672"/>
    <mergeCell ref="D672:E672"/>
    <mergeCell ref="F672:G672"/>
    <mergeCell ref="H672:J672"/>
    <mergeCell ref="A673:C673"/>
    <mergeCell ref="H673:J673"/>
    <mergeCell ref="A674:C674"/>
    <mergeCell ref="H674:J674"/>
    <mergeCell ref="A675:C675"/>
    <mergeCell ref="H675:J675"/>
    <mergeCell ref="A676:J676"/>
    <mergeCell ref="A677:J677"/>
    <mergeCell ref="A678:J678"/>
    <mergeCell ref="B679:D679"/>
    <mergeCell ref="E679:F679"/>
    <mergeCell ref="G679:H679"/>
    <mergeCell ref="B680:C680"/>
    <mergeCell ref="E680:F680"/>
    <mergeCell ref="B681:C681"/>
    <mergeCell ref="D681:E681"/>
    <mergeCell ref="C682:E682"/>
    <mergeCell ref="F682:H682"/>
    <mergeCell ref="C683:D683"/>
    <mergeCell ref="E683:F683"/>
    <mergeCell ref="G683:H683"/>
    <mergeCell ref="C684:D684"/>
    <mergeCell ref="E684:F684"/>
    <mergeCell ref="G684:H684"/>
    <mergeCell ref="A685:E685"/>
    <mergeCell ref="F685:J685"/>
    <mergeCell ref="A698:E698"/>
    <mergeCell ref="F698:J698"/>
    <mergeCell ref="A712:C712"/>
    <mergeCell ref="D712:E712"/>
    <mergeCell ref="F712:G712"/>
    <mergeCell ref="H712:J712"/>
    <mergeCell ref="A713:C713"/>
    <mergeCell ref="D713:E713"/>
    <mergeCell ref="F713:G713"/>
    <mergeCell ref="H713:J713"/>
    <mergeCell ref="A714:C714"/>
    <mergeCell ref="H714:J714"/>
    <mergeCell ref="A715:C715"/>
    <mergeCell ref="H715:J715"/>
    <mergeCell ref="A716:J716"/>
    <mergeCell ref="A717:J717"/>
    <mergeCell ref="A718:J718"/>
    <mergeCell ref="B719:D719"/>
    <mergeCell ref="E719:F719"/>
    <mergeCell ref="G719:H719"/>
    <mergeCell ref="B720:C720"/>
    <mergeCell ref="E720:F720"/>
    <mergeCell ref="B721:C721"/>
    <mergeCell ref="D721:E721"/>
    <mergeCell ref="C722:E722"/>
    <mergeCell ref="F722:H722"/>
    <mergeCell ref="C723:D723"/>
    <mergeCell ref="E723:F723"/>
    <mergeCell ref="G723:H723"/>
    <mergeCell ref="C724:D724"/>
    <mergeCell ref="E724:F724"/>
    <mergeCell ref="G724:H724"/>
    <mergeCell ref="A725:E725"/>
    <mergeCell ref="F725:J725"/>
    <mergeCell ref="A738:E738"/>
    <mergeCell ref="F738:J738"/>
    <mergeCell ref="A752:C752"/>
    <mergeCell ref="D752:E752"/>
    <mergeCell ref="F752:G752"/>
    <mergeCell ref="H752:J752"/>
    <mergeCell ref="A753:C753"/>
    <mergeCell ref="D753:E753"/>
    <mergeCell ref="F753:G753"/>
    <mergeCell ref="H753:J753"/>
    <mergeCell ref="A754:C754"/>
    <mergeCell ref="H754:J754"/>
    <mergeCell ref="A755:C755"/>
    <mergeCell ref="H755:J755"/>
    <mergeCell ref="A756:C756"/>
    <mergeCell ref="H756:J756"/>
    <mergeCell ref="A757:C757"/>
    <mergeCell ref="H757:J757"/>
    <mergeCell ref="A758:J758"/>
    <mergeCell ref="A759:J759"/>
    <mergeCell ref="A760:J760"/>
    <mergeCell ref="B761:D761"/>
    <mergeCell ref="E761:F761"/>
    <mergeCell ref="G761:H761"/>
    <mergeCell ref="B762:C762"/>
    <mergeCell ref="E762:F762"/>
    <mergeCell ref="B763:C763"/>
    <mergeCell ref="D763:E763"/>
    <mergeCell ref="C764:E764"/>
    <mergeCell ref="F764:H764"/>
    <mergeCell ref="C765:D765"/>
    <mergeCell ref="E765:F765"/>
    <mergeCell ref="G765:H765"/>
    <mergeCell ref="C766:D766"/>
    <mergeCell ref="E766:F766"/>
    <mergeCell ref="G766:H766"/>
    <mergeCell ref="A767:E767"/>
    <mergeCell ref="F767:J767"/>
    <mergeCell ref="A780:E780"/>
    <mergeCell ref="F780:J780"/>
    <mergeCell ref="A794:C794"/>
    <mergeCell ref="D794:E794"/>
    <mergeCell ref="F794:G794"/>
    <mergeCell ref="H794:J794"/>
    <mergeCell ref="A795:C795"/>
    <mergeCell ref="D795:E795"/>
    <mergeCell ref="F795:G795"/>
    <mergeCell ref="H795:J795"/>
    <mergeCell ref="A796:C796"/>
    <mergeCell ref="H796:J796"/>
    <mergeCell ref="A797:C797"/>
    <mergeCell ref="H797:J797"/>
    <mergeCell ref="A798:J798"/>
    <mergeCell ref="A799:J799"/>
    <mergeCell ref="B800:D800"/>
    <mergeCell ref="E800:F800"/>
    <mergeCell ref="G800:H800"/>
    <mergeCell ref="B801:C801"/>
    <mergeCell ref="E801:F801"/>
    <mergeCell ref="B802:C802"/>
    <mergeCell ref="D802:E802"/>
    <mergeCell ref="C803:E803"/>
    <mergeCell ref="F803:H803"/>
    <mergeCell ref="C804:D804"/>
    <mergeCell ref="E804:F804"/>
    <mergeCell ref="G804:H804"/>
    <mergeCell ref="C805:D805"/>
    <mergeCell ref="E805:F805"/>
    <mergeCell ref="G805:H805"/>
    <mergeCell ref="A806:E806"/>
    <mergeCell ref="F806:J806"/>
    <mergeCell ref="A819:E819"/>
    <mergeCell ref="F819:J819"/>
    <mergeCell ref="A833:C833"/>
    <mergeCell ref="D833:E833"/>
    <mergeCell ref="F833:G833"/>
    <mergeCell ref="H833:J833"/>
    <mergeCell ref="A834:C834"/>
    <mergeCell ref="D834:E834"/>
    <mergeCell ref="F834:G834"/>
    <mergeCell ref="H834:J834"/>
    <mergeCell ref="A835:C835"/>
    <mergeCell ref="H835:J835"/>
    <mergeCell ref="A836:C836"/>
    <mergeCell ref="H836:J836"/>
    <mergeCell ref="A837:C837"/>
    <mergeCell ref="H837:J837"/>
    <mergeCell ref="A838:C838"/>
    <mergeCell ref="H838:J838"/>
    <mergeCell ref="A839:J839"/>
    <mergeCell ref="A840:J840"/>
    <mergeCell ref="B841:D841"/>
    <mergeCell ref="E841:F841"/>
    <mergeCell ref="G841:H841"/>
    <mergeCell ref="B842:C842"/>
    <mergeCell ref="E842:F842"/>
    <mergeCell ref="B843:C843"/>
    <mergeCell ref="D843:E843"/>
    <mergeCell ref="C844:E844"/>
    <mergeCell ref="F844:H844"/>
    <mergeCell ref="C845:D845"/>
    <mergeCell ref="E845:F845"/>
    <mergeCell ref="G845:H845"/>
    <mergeCell ref="C846:D846"/>
    <mergeCell ref="E846:F846"/>
    <mergeCell ref="G846:H846"/>
    <mergeCell ref="A847:E847"/>
    <mergeCell ref="F847:J847"/>
    <mergeCell ref="A860:E860"/>
    <mergeCell ref="F860:J860"/>
    <mergeCell ref="A874:C874"/>
    <mergeCell ref="D874:E874"/>
    <mergeCell ref="F874:G874"/>
    <mergeCell ref="H874:J874"/>
    <mergeCell ref="A875:C875"/>
    <mergeCell ref="D875:E875"/>
    <mergeCell ref="F875:G875"/>
    <mergeCell ref="H875:J875"/>
    <mergeCell ref="A876:C876"/>
    <mergeCell ref="H876:J876"/>
    <mergeCell ref="A877:C877"/>
    <mergeCell ref="H877:J877"/>
    <mergeCell ref="A878:J878"/>
    <mergeCell ref="A879:J879"/>
    <mergeCell ref="B880:D880"/>
    <mergeCell ref="E880:F880"/>
    <mergeCell ref="G880:H880"/>
    <mergeCell ref="B881:C881"/>
    <mergeCell ref="E881:F881"/>
    <mergeCell ref="B882:C882"/>
    <mergeCell ref="D882:E882"/>
    <mergeCell ref="C883:E883"/>
    <mergeCell ref="F883:H883"/>
    <mergeCell ref="C884:D884"/>
    <mergeCell ref="E884:F884"/>
    <mergeCell ref="G884:H884"/>
    <mergeCell ref="C885:D885"/>
    <mergeCell ref="E885:F885"/>
    <mergeCell ref="G885:H885"/>
    <mergeCell ref="A886:E886"/>
    <mergeCell ref="F886:J886"/>
    <mergeCell ref="A899:E899"/>
    <mergeCell ref="F899:J899"/>
    <mergeCell ref="A913:C913"/>
    <mergeCell ref="D913:E913"/>
    <mergeCell ref="F913:G913"/>
    <mergeCell ref="H913:J913"/>
    <mergeCell ref="A914:C914"/>
    <mergeCell ref="D914:E914"/>
    <mergeCell ref="F914:G914"/>
    <mergeCell ref="H914:J914"/>
    <mergeCell ref="A915:C915"/>
    <mergeCell ref="H915:J915"/>
    <mergeCell ref="A916:C916"/>
    <mergeCell ref="H916:J916"/>
    <mergeCell ref="A917:C917"/>
    <mergeCell ref="H917:J917"/>
    <mergeCell ref="A918:C918"/>
    <mergeCell ref="H918:J918"/>
    <mergeCell ref="A919:J919"/>
    <mergeCell ref="A920:J920"/>
    <mergeCell ref="B921:D921"/>
    <mergeCell ref="E921:F921"/>
    <mergeCell ref="G921:H921"/>
    <mergeCell ref="B922:C922"/>
    <mergeCell ref="E922:F922"/>
    <mergeCell ref="B923:C923"/>
    <mergeCell ref="D923:E923"/>
    <mergeCell ref="C924:E924"/>
    <mergeCell ref="F924:H924"/>
    <mergeCell ref="C925:D925"/>
    <mergeCell ref="E925:F925"/>
    <mergeCell ref="G925:H925"/>
    <mergeCell ref="C926:D926"/>
    <mergeCell ref="E926:F926"/>
    <mergeCell ref="G926:H926"/>
    <mergeCell ref="A927:E927"/>
    <mergeCell ref="F927:J927"/>
    <mergeCell ref="A940:E940"/>
    <mergeCell ref="F940:J940"/>
    <mergeCell ref="A954:C954"/>
    <mergeCell ref="D954:E954"/>
    <mergeCell ref="F954:G954"/>
    <mergeCell ref="H954:J954"/>
    <mergeCell ref="A955:C955"/>
    <mergeCell ref="D955:E955"/>
    <mergeCell ref="F955:G955"/>
    <mergeCell ref="H955:J955"/>
    <mergeCell ref="A956:C956"/>
    <mergeCell ref="H956:J956"/>
    <mergeCell ref="A957:C957"/>
    <mergeCell ref="H957:J957"/>
    <mergeCell ref="A958:C958"/>
    <mergeCell ref="H958:J958"/>
    <mergeCell ref="A959:C959"/>
    <mergeCell ref="H959:J959"/>
    <mergeCell ref="A960:J960"/>
    <mergeCell ref="A961:J961"/>
    <mergeCell ref="A962:J962"/>
    <mergeCell ref="B963:D963"/>
    <mergeCell ref="E963:F963"/>
    <mergeCell ref="G963:H963"/>
    <mergeCell ref="B964:C964"/>
    <mergeCell ref="E964:F964"/>
    <mergeCell ref="B965:C965"/>
    <mergeCell ref="D965:E965"/>
    <mergeCell ref="C966:E966"/>
    <mergeCell ref="F966:H966"/>
    <mergeCell ref="C967:D967"/>
    <mergeCell ref="E967:F967"/>
    <mergeCell ref="G967:H967"/>
    <mergeCell ref="C968:D968"/>
    <mergeCell ref="E968:F968"/>
    <mergeCell ref="G968:H968"/>
    <mergeCell ref="A969:E969"/>
    <mergeCell ref="F969:J969"/>
    <mergeCell ref="A982:E982"/>
    <mergeCell ref="F982:J982"/>
    <mergeCell ref="A996:C996"/>
    <mergeCell ref="D996:E996"/>
    <mergeCell ref="F996:G996"/>
    <mergeCell ref="H996:J996"/>
    <mergeCell ref="A997:C997"/>
    <mergeCell ref="D997:E997"/>
    <mergeCell ref="F997:G997"/>
    <mergeCell ref="H997:J997"/>
    <mergeCell ref="A998:C998"/>
    <mergeCell ref="H998:J998"/>
    <mergeCell ref="A999:C999"/>
    <mergeCell ref="H999:J999"/>
    <mergeCell ref="A1000:C1000"/>
    <mergeCell ref="H1000:J1000"/>
    <mergeCell ref="A1001:J1001"/>
    <mergeCell ref="A1002:J1002"/>
    <mergeCell ref="B1003:D1003"/>
    <mergeCell ref="E1003:F1003"/>
    <mergeCell ref="G1003:H1003"/>
    <mergeCell ref="B1004:C1004"/>
    <mergeCell ref="E1004:F1004"/>
    <mergeCell ref="B1005:C1005"/>
    <mergeCell ref="D1005:E1005"/>
    <mergeCell ref="C1006:E1006"/>
    <mergeCell ref="F1006:H1006"/>
    <mergeCell ref="C1007:D1007"/>
    <mergeCell ref="E1007:F1007"/>
    <mergeCell ref="G1007:H1007"/>
    <mergeCell ref="C1008:D1008"/>
    <mergeCell ref="E1008:F1008"/>
    <mergeCell ref="G1008:H1008"/>
    <mergeCell ref="A1009:E1009"/>
    <mergeCell ref="F1009:J1009"/>
    <mergeCell ref="A1022:E1022"/>
    <mergeCell ref="F1022:J1022"/>
    <mergeCell ref="A1036:C1036"/>
    <mergeCell ref="D1036:E1036"/>
    <mergeCell ref="F1036:G1036"/>
    <mergeCell ref="H1036:J1036"/>
    <mergeCell ref="A1037:C1037"/>
    <mergeCell ref="D1037:E1037"/>
    <mergeCell ref="F1037:G1037"/>
    <mergeCell ref="H1037:J1037"/>
    <mergeCell ref="A1038:C1038"/>
    <mergeCell ref="H1038:J1038"/>
    <mergeCell ref="A1039:C1039"/>
    <mergeCell ref="H1039:J1039"/>
    <mergeCell ref="A1040:C1040"/>
    <mergeCell ref="H1040:J1040"/>
    <mergeCell ref="A1041:J1041"/>
    <mergeCell ref="A1042:J1042"/>
    <mergeCell ref="A1043:J1043"/>
    <mergeCell ref="B1044:D1044"/>
    <mergeCell ref="E1044:F1044"/>
    <mergeCell ref="G1044:H1044"/>
    <mergeCell ref="B1045:C1045"/>
    <mergeCell ref="E1045:F1045"/>
    <mergeCell ref="B1046:C1046"/>
    <mergeCell ref="D1046:E1046"/>
    <mergeCell ref="C1047:E1047"/>
    <mergeCell ref="F1047:H1047"/>
    <mergeCell ref="C1048:D1048"/>
    <mergeCell ref="E1048:F1048"/>
    <mergeCell ref="G1048:H1048"/>
    <mergeCell ref="C1049:D1049"/>
    <mergeCell ref="E1049:F1049"/>
    <mergeCell ref="G1049:H1049"/>
    <mergeCell ref="A1050:E1050"/>
    <mergeCell ref="F1050:J1050"/>
    <mergeCell ref="A1063:E1063"/>
    <mergeCell ref="F1063:J1063"/>
    <mergeCell ref="A1077:C1077"/>
    <mergeCell ref="D1077:E1077"/>
    <mergeCell ref="F1077:G1077"/>
    <mergeCell ref="H1077:J1077"/>
    <mergeCell ref="A1078:C1078"/>
    <mergeCell ref="D1078:E1078"/>
    <mergeCell ref="F1078:G1078"/>
    <mergeCell ref="H1078:J1078"/>
    <mergeCell ref="A1079:C1079"/>
    <mergeCell ref="H1079:J1079"/>
    <mergeCell ref="A1080:C1080"/>
    <mergeCell ref="H1080:J1080"/>
    <mergeCell ref="A1081:C1081"/>
    <mergeCell ref="H1081:J1081"/>
    <mergeCell ref="A1082:C1082"/>
    <mergeCell ref="H1082:J1082"/>
    <mergeCell ref="A1083:J1083"/>
    <mergeCell ref="A1084:J1084"/>
    <mergeCell ref="B1085:D1085"/>
    <mergeCell ref="E1085:F1085"/>
    <mergeCell ref="G1085:H1085"/>
    <mergeCell ref="B1086:C1086"/>
    <mergeCell ref="E1086:F1086"/>
    <mergeCell ref="B1087:C1087"/>
    <mergeCell ref="D1087:E1087"/>
    <mergeCell ref="C1088:E1088"/>
    <mergeCell ref="F1088:H1088"/>
    <mergeCell ref="C1089:D1089"/>
    <mergeCell ref="E1089:F1089"/>
    <mergeCell ref="G1089:H1089"/>
    <mergeCell ref="C1090:D1090"/>
    <mergeCell ref="E1090:F1090"/>
    <mergeCell ref="G1090:H1090"/>
    <mergeCell ref="A1091:E1091"/>
    <mergeCell ref="F1091:J1091"/>
    <mergeCell ref="A1104:E1104"/>
    <mergeCell ref="F1104:J1104"/>
    <mergeCell ref="A1118:C1118"/>
    <mergeCell ref="D1118:E1118"/>
    <mergeCell ref="F1118:G1118"/>
    <mergeCell ref="H1118:J1118"/>
    <mergeCell ref="A1119:C1119"/>
    <mergeCell ref="D1119:E1119"/>
    <mergeCell ref="F1119:G1119"/>
    <mergeCell ref="H1119:J1119"/>
    <mergeCell ref="A1120:C1120"/>
    <mergeCell ref="H1120:J1120"/>
    <mergeCell ref="A1121:C1121"/>
    <mergeCell ref="H1121:J1121"/>
    <mergeCell ref="A1122:C1122"/>
    <mergeCell ref="H1122:J1122"/>
    <mergeCell ref="A1123:J1123"/>
    <mergeCell ref="A1124:J1124"/>
    <mergeCell ref="A1125:J1125"/>
    <mergeCell ref="B1126:D1126"/>
    <mergeCell ref="E1126:F1126"/>
    <mergeCell ref="G1126:H1126"/>
    <mergeCell ref="B1127:C1127"/>
    <mergeCell ref="E1127:F1127"/>
    <mergeCell ref="B1128:C1128"/>
    <mergeCell ref="D1128:E1128"/>
    <mergeCell ref="C1129:E1129"/>
    <mergeCell ref="F1129:H1129"/>
    <mergeCell ref="C1130:D1130"/>
    <mergeCell ref="E1130:F1130"/>
    <mergeCell ref="G1130:H1130"/>
    <mergeCell ref="C1131:D1131"/>
    <mergeCell ref="E1131:F1131"/>
    <mergeCell ref="G1131:H1131"/>
    <mergeCell ref="A1132:E1132"/>
    <mergeCell ref="F1132:J1132"/>
    <mergeCell ref="A1145:E1145"/>
    <mergeCell ref="F1145:J1145"/>
    <mergeCell ref="A1159:C1159"/>
    <mergeCell ref="D1159:E1159"/>
    <mergeCell ref="F1159:G1159"/>
    <mergeCell ref="H1159:J1159"/>
    <mergeCell ref="A1160:C1160"/>
    <mergeCell ref="D1160:E1160"/>
    <mergeCell ref="F1160:G1160"/>
    <mergeCell ref="H1160:J1160"/>
    <mergeCell ref="A1161:C1161"/>
    <mergeCell ref="H1161:J1161"/>
    <mergeCell ref="A1162:C1162"/>
    <mergeCell ref="H1162:J1162"/>
    <mergeCell ref="A1163:C1163"/>
    <mergeCell ref="H1163:J1163"/>
    <mergeCell ref="A1164:J1164"/>
    <mergeCell ref="A1165:J1165"/>
    <mergeCell ref="B1166:D1166"/>
    <mergeCell ref="E1166:F1166"/>
    <mergeCell ref="G1166:H1166"/>
    <mergeCell ref="B1167:C1167"/>
    <mergeCell ref="E1167:F1167"/>
    <mergeCell ref="B1168:C1168"/>
    <mergeCell ref="D1168:E1168"/>
    <mergeCell ref="C1169:E1169"/>
    <mergeCell ref="F1169:H1169"/>
    <mergeCell ref="C1170:D1170"/>
    <mergeCell ref="E1170:F1170"/>
    <mergeCell ref="G1170:H1170"/>
    <mergeCell ref="C1171:D1171"/>
    <mergeCell ref="E1171:F1171"/>
    <mergeCell ref="G1171:H1171"/>
    <mergeCell ref="A1172:E1172"/>
    <mergeCell ref="F1172:J1172"/>
    <mergeCell ref="A1185:E1185"/>
    <mergeCell ref="F1185:J1185"/>
    <mergeCell ref="A1199:C1199"/>
    <mergeCell ref="D1199:E1199"/>
    <mergeCell ref="F1199:G1199"/>
    <mergeCell ref="H1199:J1199"/>
    <mergeCell ref="A1200:C1200"/>
    <mergeCell ref="D1200:E1200"/>
    <mergeCell ref="F1200:G1200"/>
    <mergeCell ref="H1200:J1200"/>
    <mergeCell ref="A1201:C1201"/>
    <mergeCell ref="H1201:J1201"/>
    <mergeCell ref="A1202:C1202"/>
    <mergeCell ref="H1202:J1202"/>
    <mergeCell ref="A1203:J1203"/>
    <mergeCell ref="A5:B7"/>
    <mergeCell ref="I5:J7"/>
    <mergeCell ref="A45:B47"/>
    <mergeCell ref="I45:J47"/>
    <mergeCell ref="A84:B86"/>
    <mergeCell ref="I84:J86"/>
    <mergeCell ref="A124:B126"/>
    <mergeCell ref="I124:J126"/>
    <mergeCell ref="A163:B165"/>
    <mergeCell ref="I163:J165"/>
    <mergeCell ref="A203:B205"/>
    <mergeCell ref="I203:J205"/>
    <mergeCell ref="A243:B245"/>
    <mergeCell ref="I243:J245"/>
    <mergeCell ref="A283:B285"/>
    <mergeCell ref="I283:J285"/>
    <mergeCell ref="A324:B326"/>
    <mergeCell ref="I324:J326"/>
    <mergeCell ref="A363:B365"/>
    <mergeCell ref="I363:J365"/>
    <mergeCell ref="A402:B404"/>
    <mergeCell ref="I402:J404"/>
    <mergeCell ref="A442:B444"/>
    <mergeCell ref="I442:J444"/>
    <mergeCell ref="A482:B484"/>
    <mergeCell ref="I482:J484"/>
    <mergeCell ref="A522:B524"/>
    <mergeCell ref="I522:J524"/>
    <mergeCell ref="A562:B564"/>
    <mergeCell ref="I562:J564"/>
    <mergeCell ref="A602:B604"/>
    <mergeCell ref="I602:J604"/>
    <mergeCell ref="A641:B643"/>
    <mergeCell ref="I641:J643"/>
    <mergeCell ref="A682:B684"/>
    <mergeCell ref="I682:J684"/>
    <mergeCell ref="A722:B724"/>
    <mergeCell ref="I722:J724"/>
    <mergeCell ref="A764:B766"/>
    <mergeCell ref="I764:J766"/>
    <mergeCell ref="A803:B805"/>
    <mergeCell ref="I803:J805"/>
    <mergeCell ref="A844:B846"/>
    <mergeCell ref="I844:J846"/>
    <mergeCell ref="A883:B885"/>
    <mergeCell ref="I883:J885"/>
    <mergeCell ref="A924:B926"/>
    <mergeCell ref="I924:J926"/>
    <mergeCell ref="A966:B968"/>
    <mergeCell ref="I966:J968"/>
    <mergeCell ref="A1006:B1008"/>
    <mergeCell ref="I1006:J1008"/>
    <mergeCell ref="A1047:B1049"/>
    <mergeCell ref="I1047:J1049"/>
    <mergeCell ref="A1088:B1090"/>
    <mergeCell ref="I1088:J1090"/>
    <mergeCell ref="A1129:B1131"/>
    <mergeCell ref="I1129:J1131"/>
    <mergeCell ref="A1169:B1171"/>
    <mergeCell ref="I1169:J1171"/>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4"/>
  <sheetViews>
    <sheetView showGridLines="0" topLeftCell="A31" workbookViewId="0">
      <selection activeCell="G46" sqref="G46:H46"/>
    </sheetView>
  </sheetViews>
  <sheetFormatPr defaultColWidth="9" defaultRowHeight="13.5"/>
  <cols>
    <col min="1" max="10" width="12.625" style="97" customWidth="1"/>
  </cols>
  <sheetData>
    <row r="1" ht="22.5" spans="1:10">
      <c r="A1" s="51" t="s">
        <v>1184</v>
      </c>
      <c r="B1" s="51"/>
      <c r="C1" s="51"/>
      <c r="D1" s="51"/>
      <c r="E1" s="51"/>
      <c r="F1" s="51"/>
      <c r="G1" s="51"/>
      <c r="H1" s="51"/>
      <c r="I1" s="51"/>
      <c r="J1" s="51"/>
    </row>
    <row r="2" ht="15" spans="1:10">
      <c r="A2" s="52" t="s">
        <v>244</v>
      </c>
      <c r="B2" s="52" t="s">
        <v>1185</v>
      </c>
      <c r="C2" s="52"/>
      <c r="D2" s="52"/>
      <c r="E2" s="52" t="s">
        <v>246</v>
      </c>
      <c r="F2" s="52"/>
      <c r="G2" s="52" t="s">
        <v>1186</v>
      </c>
      <c r="H2" s="52"/>
      <c r="I2" s="52" t="s">
        <v>248</v>
      </c>
      <c r="J2" s="52">
        <v>10689</v>
      </c>
    </row>
    <row r="3" ht="15" spans="1:10">
      <c r="A3" s="52" t="s">
        <v>52</v>
      </c>
      <c r="B3" s="52" t="s">
        <v>905</v>
      </c>
      <c r="C3" s="52"/>
      <c r="D3" s="52" t="s">
        <v>250</v>
      </c>
      <c r="E3" s="52" t="s">
        <v>865</v>
      </c>
      <c r="F3" s="52"/>
      <c r="G3" s="52" t="s">
        <v>252</v>
      </c>
      <c r="H3" s="52"/>
      <c r="I3" s="52" t="s">
        <v>713</v>
      </c>
      <c r="J3" s="52"/>
    </row>
    <row r="4" ht="15" spans="1:10">
      <c r="A4" s="52" t="s">
        <v>254</v>
      </c>
      <c r="B4" s="52" t="s">
        <v>1187</v>
      </c>
      <c r="C4" s="52"/>
      <c r="D4" s="52" t="s">
        <v>260</v>
      </c>
      <c r="E4" s="52" t="s">
        <v>1188</v>
      </c>
      <c r="F4" s="52"/>
      <c r="G4" s="52" t="s">
        <v>262</v>
      </c>
      <c r="H4" s="52"/>
      <c r="I4" s="52" t="s">
        <v>1189</v>
      </c>
      <c r="J4" s="52"/>
    </row>
    <row r="5" ht="31.5" spans="1:10">
      <c r="A5" s="54" t="s">
        <v>1190</v>
      </c>
      <c r="B5" s="54"/>
      <c r="C5" s="54">
        <v>2</v>
      </c>
      <c r="D5" s="54"/>
      <c r="E5" s="54"/>
      <c r="F5" s="54">
        <v>6</v>
      </c>
      <c r="G5" s="54"/>
      <c r="H5" s="54"/>
      <c r="I5" s="54" t="s">
        <v>264</v>
      </c>
      <c r="J5" s="54"/>
    </row>
    <row r="6" ht="15" spans="1:10">
      <c r="A6" s="54"/>
      <c r="B6" s="54"/>
      <c r="C6" s="52">
        <v>1</v>
      </c>
      <c r="D6" s="52"/>
      <c r="E6" s="52" t="s">
        <v>266</v>
      </c>
      <c r="F6" s="52"/>
      <c r="G6" s="52">
        <v>1</v>
      </c>
      <c r="H6" s="52"/>
      <c r="I6" s="54"/>
      <c r="J6" s="54"/>
    </row>
    <row r="7" ht="15" spans="1:10">
      <c r="A7" s="54"/>
      <c r="B7" s="54"/>
      <c r="C7" s="52">
        <v>1</v>
      </c>
      <c r="D7" s="52"/>
      <c r="E7" s="52" t="s">
        <v>267</v>
      </c>
      <c r="F7" s="52"/>
      <c r="G7" s="52">
        <v>5</v>
      </c>
      <c r="H7" s="52"/>
      <c r="I7" s="54"/>
      <c r="J7" s="54"/>
    </row>
    <row r="8" ht="15" spans="1:10">
      <c r="A8" s="52" t="s">
        <v>268</v>
      </c>
      <c r="B8" s="52"/>
      <c r="C8" s="52"/>
      <c r="D8" s="52"/>
      <c r="E8" s="52"/>
      <c r="F8" s="52" t="s">
        <v>268</v>
      </c>
      <c r="G8" s="52"/>
      <c r="H8" s="52"/>
      <c r="I8" s="52"/>
      <c r="J8" s="52"/>
    </row>
    <row r="9" ht="15" spans="1:10">
      <c r="A9" s="52" t="s">
        <v>94</v>
      </c>
      <c r="B9" s="52" t="s">
        <v>93</v>
      </c>
      <c r="C9" s="52" t="s">
        <v>269</v>
      </c>
      <c r="D9" s="52" t="s">
        <v>270</v>
      </c>
      <c r="E9" s="52" t="s">
        <v>82</v>
      </c>
      <c r="F9" s="52" t="s">
        <v>82</v>
      </c>
      <c r="G9" s="52" t="s">
        <v>270</v>
      </c>
      <c r="H9" s="52" t="s">
        <v>269</v>
      </c>
      <c r="I9" s="52" t="s">
        <v>93</v>
      </c>
      <c r="J9" s="52" t="s">
        <v>94</v>
      </c>
    </row>
    <row r="10" ht="16.5" spans="1:10">
      <c r="A10" s="52"/>
      <c r="B10" s="52"/>
      <c r="C10" s="20"/>
      <c r="D10" s="52" t="s">
        <v>1191</v>
      </c>
      <c r="E10" s="52">
        <v>2</v>
      </c>
      <c r="F10" s="52">
        <v>3</v>
      </c>
      <c r="G10" s="52" t="s">
        <v>122</v>
      </c>
      <c r="H10" s="52"/>
      <c r="I10" s="20" t="s">
        <v>275</v>
      </c>
      <c r="J10" s="52"/>
    </row>
    <row r="11" ht="16.5" spans="1:10">
      <c r="A11" s="52"/>
      <c r="B11" s="20" t="s">
        <v>429</v>
      </c>
      <c r="C11" s="52"/>
      <c r="D11" s="52" t="s">
        <v>1192</v>
      </c>
      <c r="E11" s="52">
        <v>5</v>
      </c>
      <c r="F11" s="52">
        <v>4</v>
      </c>
      <c r="G11" s="52" t="s">
        <v>545</v>
      </c>
      <c r="H11" s="52"/>
      <c r="I11" s="52"/>
      <c r="J11" s="52"/>
    </row>
    <row r="12" ht="16.5" spans="1:10">
      <c r="A12" s="52"/>
      <c r="B12" s="52"/>
      <c r="C12" s="20"/>
      <c r="D12" s="52" t="s">
        <v>1193</v>
      </c>
      <c r="E12" s="52">
        <v>6</v>
      </c>
      <c r="F12" s="52">
        <v>5</v>
      </c>
      <c r="G12" s="52" t="s">
        <v>124</v>
      </c>
      <c r="H12" s="52"/>
      <c r="I12" s="52"/>
      <c r="J12" s="52"/>
    </row>
    <row r="13" ht="16.5" spans="1:10">
      <c r="A13" s="52"/>
      <c r="B13" s="52"/>
      <c r="C13" s="20"/>
      <c r="D13" s="52" t="s">
        <v>1194</v>
      </c>
      <c r="E13" s="52">
        <v>8</v>
      </c>
      <c r="F13" s="52">
        <v>6</v>
      </c>
      <c r="G13" s="52" t="s">
        <v>197</v>
      </c>
      <c r="H13" s="20" t="s">
        <v>728</v>
      </c>
      <c r="I13" s="20" t="s">
        <v>592</v>
      </c>
      <c r="J13" s="52"/>
    </row>
    <row r="14" ht="16.5" spans="1:10">
      <c r="A14" s="52"/>
      <c r="B14" s="52"/>
      <c r="C14" s="20"/>
      <c r="D14" s="52" t="s">
        <v>1195</v>
      </c>
      <c r="E14" s="52">
        <v>11</v>
      </c>
      <c r="F14" s="52">
        <v>9</v>
      </c>
      <c r="G14" s="52" t="s">
        <v>232</v>
      </c>
      <c r="H14" s="52"/>
      <c r="I14" s="52"/>
      <c r="J14" s="52"/>
    </row>
    <row r="15" ht="16.5" spans="1:10">
      <c r="A15" s="52"/>
      <c r="B15" s="52"/>
      <c r="C15" s="20" t="s">
        <v>1180</v>
      </c>
      <c r="D15" s="52" t="s">
        <v>1196</v>
      </c>
      <c r="E15" s="52">
        <v>13</v>
      </c>
      <c r="F15" s="52">
        <v>12</v>
      </c>
      <c r="G15" s="52" t="s">
        <v>139</v>
      </c>
      <c r="H15" s="52"/>
      <c r="I15" s="52"/>
      <c r="J15" s="52"/>
    </row>
    <row r="16" ht="16.5" spans="1:10">
      <c r="A16" s="52"/>
      <c r="B16" s="52"/>
      <c r="C16" s="20" t="s">
        <v>869</v>
      </c>
      <c r="D16" s="52" t="s">
        <v>1197</v>
      </c>
      <c r="E16" s="52">
        <v>19</v>
      </c>
      <c r="F16" s="52">
        <v>22</v>
      </c>
      <c r="G16" s="52" t="s">
        <v>289</v>
      </c>
      <c r="H16" s="52"/>
      <c r="I16" s="52"/>
      <c r="J16" s="52"/>
    </row>
    <row r="17" ht="16.5" spans="1:10">
      <c r="A17" s="52"/>
      <c r="B17" s="52"/>
      <c r="C17" s="20"/>
      <c r="D17" s="52" t="s">
        <v>1198</v>
      </c>
      <c r="E17" s="52">
        <v>21</v>
      </c>
      <c r="F17" s="52">
        <v>30</v>
      </c>
      <c r="G17" s="52" t="s">
        <v>235</v>
      </c>
      <c r="H17" s="20" t="s">
        <v>587</v>
      </c>
      <c r="I17" s="52"/>
      <c r="J17" s="52"/>
    </row>
    <row r="18" ht="16.5" spans="1:10">
      <c r="A18" s="52"/>
      <c r="B18" s="52"/>
      <c r="C18" s="20" t="s">
        <v>456</v>
      </c>
      <c r="D18" s="52" t="s">
        <v>1199</v>
      </c>
      <c r="E18" s="52">
        <v>26</v>
      </c>
      <c r="F18" s="52">
        <v>32</v>
      </c>
      <c r="G18" s="52" t="s">
        <v>165</v>
      </c>
      <c r="H18" s="20" t="s">
        <v>948</v>
      </c>
      <c r="I18" s="52"/>
      <c r="J18" s="52"/>
    </row>
    <row r="19" ht="16.5" spans="1:10">
      <c r="A19" s="52"/>
      <c r="B19" s="52"/>
      <c r="C19" s="20" t="s">
        <v>374</v>
      </c>
      <c r="D19" s="52" t="s">
        <v>1200</v>
      </c>
      <c r="E19" s="52">
        <v>27</v>
      </c>
      <c r="F19" s="52">
        <v>47</v>
      </c>
      <c r="G19" s="52" t="s">
        <v>521</v>
      </c>
      <c r="H19" s="20" t="s">
        <v>351</v>
      </c>
      <c r="I19" s="52"/>
      <c r="J19" s="20"/>
    </row>
    <row r="20" ht="16.5" spans="1:10">
      <c r="A20" s="52"/>
      <c r="B20" s="52"/>
      <c r="C20" s="20" t="s">
        <v>453</v>
      </c>
      <c r="D20" s="52" t="s">
        <v>1201</v>
      </c>
      <c r="E20" s="52">
        <v>28</v>
      </c>
      <c r="F20" s="52">
        <v>49</v>
      </c>
      <c r="G20" s="52" t="s">
        <v>238</v>
      </c>
      <c r="H20" s="20" t="s">
        <v>1202</v>
      </c>
      <c r="I20" s="52"/>
      <c r="J20" s="52"/>
    </row>
    <row r="21" ht="15" spans="1:10">
      <c r="A21" s="52" t="s">
        <v>296</v>
      </c>
      <c r="B21" s="52"/>
      <c r="C21" s="52"/>
      <c r="D21" s="52"/>
      <c r="E21" s="52"/>
      <c r="F21" s="52" t="s">
        <v>296</v>
      </c>
      <c r="G21" s="52"/>
      <c r="H21" s="52"/>
      <c r="I21" s="52"/>
      <c r="J21" s="52"/>
    </row>
    <row r="22" ht="15" spans="1:10">
      <c r="A22" s="52" t="s">
        <v>94</v>
      </c>
      <c r="B22" s="52" t="s">
        <v>93</v>
      </c>
      <c r="C22" s="52" t="s">
        <v>297</v>
      </c>
      <c r="D22" s="52" t="s">
        <v>270</v>
      </c>
      <c r="E22" s="52" t="s">
        <v>82</v>
      </c>
      <c r="F22" s="52" t="s">
        <v>82</v>
      </c>
      <c r="G22" s="52" t="s">
        <v>270</v>
      </c>
      <c r="H22" s="52" t="s">
        <v>297</v>
      </c>
      <c r="I22" s="52" t="s">
        <v>93</v>
      </c>
      <c r="J22" s="52" t="s">
        <v>94</v>
      </c>
    </row>
    <row r="23" ht="16.5" spans="1:10">
      <c r="A23" s="52"/>
      <c r="B23" s="52"/>
      <c r="C23" s="20"/>
      <c r="D23" s="52" t="s">
        <v>1203</v>
      </c>
      <c r="E23" s="52">
        <v>1</v>
      </c>
      <c r="F23" s="52">
        <v>1</v>
      </c>
      <c r="G23" s="52" t="s">
        <v>116</v>
      </c>
      <c r="H23" s="52"/>
      <c r="I23" s="52"/>
      <c r="J23" s="52"/>
    </row>
    <row r="24" ht="16.5" spans="1:10">
      <c r="A24" s="52"/>
      <c r="B24" s="52"/>
      <c r="C24" s="20" t="s">
        <v>453</v>
      </c>
      <c r="D24" s="52" t="s">
        <v>1204</v>
      </c>
      <c r="E24" s="52">
        <v>7</v>
      </c>
      <c r="F24" s="52">
        <v>2</v>
      </c>
      <c r="G24" s="52" t="s">
        <v>196</v>
      </c>
      <c r="H24" s="52"/>
      <c r="I24" s="52"/>
      <c r="J24" s="52"/>
    </row>
    <row r="25" ht="16.5" spans="1:10">
      <c r="A25" s="52"/>
      <c r="B25" s="52"/>
      <c r="C25" s="20"/>
      <c r="D25" s="52" t="s">
        <v>1205</v>
      </c>
      <c r="E25" s="52">
        <v>10</v>
      </c>
      <c r="F25" s="52">
        <v>11</v>
      </c>
      <c r="G25" s="52" t="s">
        <v>201</v>
      </c>
      <c r="H25" s="52"/>
      <c r="I25" s="52"/>
      <c r="J25" s="52"/>
    </row>
    <row r="26" ht="16.5" spans="1:10">
      <c r="A26" s="52"/>
      <c r="B26" s="52"/>
      <c r="C26" s="20"/>
      <c r="D26" s="52" t="s">
        <v>1206</v>
      </c>
      <c r="E26" s="52">
        <v>14</v>
      </c>
      <c r="F26" s="52">
        <v>13</v>
      </c>
      <c r="G26" s="52" t="s">
        <v>140</v>
      </c>
      <c r="H26" s="20"/>
      <c r="I26" s="52"/>
      <c r="J26" s="20"/>
    </row>
    <row r="27" ht="16.5" spans="1:10">
      <c r="A27" s="52"/>
      <c r="B27" s="52"/>
      <c r="C27" s="20" t="s">
        <v>456</v>
      </c>
      <c r="D27" s="52" t="s">
        <v>1207</v>
      </c>
      <c r="E27" s="52">
        <v>15</v>
      </c>
      <c r="F27" s="52">
        <v>14</v>
      </c>
      <c r="G27" s="52" t="s">
        <v>202</v>
      </c>
      <c r="H27" s="20" t="s">
        <v>587</v>
      </c>
      <c r="I27" s="52"/>
      <c r="J27" s="20"/>
    </row>
    <row r="28" ht="16.5" spans="1:10">
      <c r="A28" s="52"/>
      <c r="B28" s="52"/>
      <c r="C28" s="20"/>
      <c r="D28" s="52" t="s">
        <v>1208</v>
      </c>
      <c r="E28" s="52">
        <v>22</v>
      </c>
      <c r="F28" s="52">
        <v>15</v>
      </c>
      <c r="G28" s="52" t="s">
        <v>142</v>
      </c>
      <c r="H28" s="20" t="s">
        <v>948</v>
      </c>
      <c r="I28" s="52"/>
      <c r="J28" s="20"/>
    </row>
    <row r="29" ht="16.5" spans="1:10">
      <c r="A29" s="52"/>
      <c r="B29" s="52"/>
      <c r="C29" s="20"/>
      <c r="D29" s="52" t="s">
        <v>1209</v>
      </c>
      <c r="E29" s="52">
        <v>23</v>
      </c>
      <c r="F29" s="52">
        <v>17</v>
      </c>
      <c r="G29" s="52" t="s">
        <v>517</v>
      </c>
      <c r="H29" s="20"/>
      <c r="I29" s="52"/>
      <c r="J29" s="20"/>
    </row>
    <row r="30" ht="16.5" spans="1:10">
      <c r="A30" s="52"/>
      <c r="B30" s="20" t="s">
        <v>275</v>
      </c>
      <c r="C30" s="20" t="s">
        <v>869</v>
      </c>
      <c r="D30" s="52" t="s">
        <v>1210</v>
      </c>
      <c r="E30" s="52">
        <v>29</v>
      </c>
      <c r="F30" s="52">
        <v>20</v>
      </c>
      <c r="G30" s="52" t="s">
        <v>149</v>
      </c>
      <c r="H30" s="20" t="s">
        <v>728</v>
      </c>
      <c r="I30" s="20" t="s">
        <v>557</v>
      </c>
      <c r="J30" s="20"/>
    </row>
    <row r="31" ht="16.5" spans="1:10">
      <c r="A31" s="52"/>
      <c r="B31" s="52"/>
      <c r="C31" s="20" t="s">
        <v>1180</v>
      </c>
      <c r="D31" s="52" t="s">
        <v>1211</v>
      </c>
      <c r="E31" s="52">
        <v>31</v>
      </c>
      <c r="F31" s="52">
        <v>23</v>
      </c>
      <c r="G31" s="52" t="s">
        <v>153</v>
      </c>
      <c r="H31" s="20"/>
      <c r="I31" s="52"/>
      <c r="J31" s="20"/>
    </row>
    <row r="32" ht="16.5" spans="1:10">
      <c r="A32" s="52"/>
      <c r="B32" s="52"/>
      <c r="C32" s="20"/>
      <c r="D32" s="52" t="s">
        <v>1212</v>
      </c>
      <c r="E32" s="52">
        <v>37</v>
      </c>
      <c r="F32" s="52">
        <v>27</v>
      </c>
      <c r="G32" s="52" t="s">
        <v>156</v>
      </c>
      <c r="H32" s="20" t="s">
        <v>1202</v>
      </c>
      <c r="I32" s="52"/>
      <c r="J32" s="20"/>
    </row>
    <row r="33" ht="16.5" spans="1:10">
      <c r="A33" s="52"/>
      <c r="B33" s="52"/>
      <c r="C33" s="20" t="s">
        <v>374</v>
      </c>
      <c r="D33" s="52" t="s">
        <v>1213</v>
      </c>
      <c r="E33" s="52">
        <v>42</v>
      </c>
      <c r="F33" s="52">
        <v>36</v>
      </c>
      <c r="G33" s="52" t="s">
        <v>309</v>
      </c>
      <c r="H33" s="20"/>
      <c r="I33" s="52"/>
      <c r="J33" s="20"/>
    </row>
    <row r="34" ht="16.5" spans="1:10">
      <c r="A34" s="52"/>
      <c r="B34" s="52"/>
      <c r="C34" s="20"/>
      <c r="D34" s="52"/>
      <c r="E34" s="52"/>
      <c r="F34" s="52">
        <v>52</v>
      </c>
      <c r="G34" s="52" t="s">
        <v>239</v>
      </c>
      <c r="H34" s="20" t="s">
        <v>351</v>
      </c>
      <c r="I34" s="52"/>
      <c r="J34" s="20"/>
    </row>
    <row r="35" ht="15" spans="1:10">
      <c r="A35" s="52" t="s">
        <v>1214</v>
      </c>
      <c r="B35" s="52"/>
      <c r="C35" s="52"/>
      <c r="D35" s="52" t="s">
        <v>236</v>
      </c>
      <c r="E35" s="52"/>
      <c r="F35" s="52" t="s">
        <v>236</v>
      </c>
      <c r="G35" s="52"/>
      <c r="H35" s="52" t="s">
        <v>311</v>
      </c>
      <c r="I35" s="52"/>
      <c r="J35" s="52"/>
    </row>
    <row r="36" ht="15" spans="1:10">
      <c r="A36" s="52" t="s">
        <v>969</v>
      </c>
      <c r="B36" s="52"/>
      <c r="C36" s="52"/>
      <c r="D36" s="52" t="s">
        <v>314</v>
      </c>
      <c r="E36" s="52"/>
      <c r="F36" s="52" t="s">
        <v>314</v>
      </c>
      <c r="G36" s="52"/>
      <c r="H36" s="52" t="s">
        <v>477</v>
      </c>
      <c r="I36" s="52"/>
      <c r="J36" s="52"/>
    </row>
    <row r="37" ht="16.5" spans="1:10">
      <c r="A37" s="52" t="s">
        <v>1200</v>
      </c>
      <c r="B37" s="52"/>
      <c r="C37" s="52"/>
      <c r="D37" s="20" t="s">
        <v>428</v>
      </c>
      <c r="E37" s="55"/>
      <c r="F37" s="55"/>
      <c r="G37" s="20" t="s">
        <v>686</v>
      </c>
      <c r="H37" s="52" t="s">
        <v>1215</v>
      </c>
      <c r="I37" s="52"/>
      <c r="J37" s="52"/>
    </row>
    <row r="38" ht="16.5" spans="1:10">
      <c r="A38" s="52" t="s">
        <v>1197</v>
      </c>
      <c r="B38" s="52"/>
      <c r="C38" s="52"/>
      <c r="D38" s="20" t="s">
        <v>408</v>
      </c>
      <c r="E38" s="56"/>
      <c r="F38" s="56"/>
      <c r="G38" s="20" t="s">
        <v>363</v>
      </c>
      <c r="H38" s="52" t="s">
        <v>289</v>
      </c>
      <c r="I38" s="52"/>
      <c r="J38" s="52"/>
    </row>
    <row r="39" ht="16.5" spans="1:10">
      <c r="A39" s="52"/>
      <c r="B39" s="52"/>
      <c r="C39" s="52"/>
      <c r="D39" s="20"/>
      <c r="E39" s="56" t="s">
        <v>321</v>
      </c>
      <c r="F39" s="56" t="s">
        <v>321</v>
      </c>
      <c r="G39" s="20" t="s">
        <v>869</v>
      </c>
      <c r="H39" s="52" t="s">
        <v>232</v>
      </c>
      <c r="I39" s="52"/>
      <c r="J39" s="52"/>
    </row>
    <row r="40" ht="16.5" spans="1:10">
      <c r="A40" s="52"/>
      <c r="B40" s="52"/>
      <c r="C40" s="52"/>
      <c r="D40" s="20"/>
      <c r="E40" s="56" t="s">
        <v>324</v>
      </c>
      <c r="F40" s="56" t="s">
        <v>324</v>
      </c>
      <c r="G40" s="20" t="s">
        <v>589</v>
      </c>
      <c r="H40" s="52" t="s">
        <v>1216</v>
      </c>
      <c r="I40" s="52"/>
      <c r="J40" s="52"/>
    </row>
    <row r="41" ht="16.5" spans="1:10">
      <c r="A41" s="52"/>
      <c r="B41" s="52"/>
      <c r="C41" s="52"/>
      <c r="D41" s="20"/>
      <c r="E41" s="98"/>
      <c r="F41" s="98"/>
      <c r="G41" s="20" t="s">
        <v>287</v>
      </c>
      <c r="H41" s="52" t="s">
        <v>1217</v>
      </c>
      <c r="I41" s="52"/>
      <c r="J41" s="52"/>
    </row>
    <row r="42" ht="16.5" spans="1:10">
      <c r="A42" s="52"/>
      <c r="B42" s="52"/>
      <c r="C42" s="52"/>
      <c r="D42" s="20"/>
      <c r="E42" s="99"/>
      <c r="F42" s="99"/>
      <c r="G42" s="20" t="s">
        <v>345</v>
      </c>
      <c r="H42" s="52" t="s">
        <v>1218</v>
      </c>
      <c r="I42" s="52"/>
      <c r="J42" s="52"/>
    </row>
    <row r="43" ht="15" spans="1:10">
      <c r="A43" s="86" t="s">
        <v>1219</v>
      </c>
      <c r="B43" s="86"/>
      <c r="C43" s="86"/>
      <c r="D43" s="86"/>
      <c r="E43" s="86"/>
      <c r="F43" s="86"/>
      <c r="G43" s="86"/>
      <c r="H43" s="86"/>
      <c r="I43" s="86"/>
      <c r="J43" s="86"/>
    </row>
    <row r="44" ht="15" spans="1:10">
      <c r="A44" s="87" t="s">
        <v>1220</v>
      </c>
      <c r="B44" s="87"/>
      <c r="C44" s="87"/>
      <c r="D44" s="87"/>
      <c r="E44" s="87"/>
      <c r="F44" s="87"/>
      <c r="G44" s="87"/>
      <c r="H44" s="87"/>
      <c r="I44" s="87"/>
      <c r="J44" s="87"/>
    </row>
    <row r="45" ht="22.5" spans="1:10">
      <c r="A45" s="51" t="s">
        <v>1221</v>
      </c>
      <c r="B45" s="51"/>
      <c r="C45" s="51"/>
      <c r="D45" s="51"/>
      <c r="E45" s="51"/>
      <c r="F45" s="51"/>
      <c r="G45" s="51"/>
      <c r="H45" s="51"/>
      <c r="I45" s="51"/>
      <c r="J45" s="51"/>
    </row>
    <row r="46" ht="15" spans="1:10">
      <c r="A46" s="52" t="s">
        <v>244</v>
      </c>
      <c r="B46" s="52" t="s">
        <v>1222</v>
      </c>
      <c r="C46" s="52"/>
      <c r="D46" s="52"/>
      <c r="E46" s="52" t="s">
        <v>246</v>
      </c>
      <c r="F46" s="52"/>
      <c r="G46" s="52" t="s">
        <v>247</v>
      </c>
      <c r="H46" s="52"/>
      <c r="I46" s="52" t="s">
        <v>248</v>
      </c>
      <c r="J46" s="52">
        <v>23032</v>
      </c>
    </row>
    <row r="47" ht="15" spans="1:10">
      <c r="A47" s="53" t="s">
        <v>52</v>
      </c>
      <c r="B47" s="52" t="s">
        <v>578</v>
      </c>
      <c r="C47" s="52"/>
      <c r="D47" s="53" t="s">
        <v>250</v>
      </c>
      <c r="E47" s="52" t="s">
        <v>579</v>
      </c>
      <c r="F47" s="52"/>
      <c r="G47" s="53" t="s">
        <v>252</v>
      </c>
      <c r="H47" s="53" t="s">
        <v>487</v>
      </c>
      <c r="I47" s="53" t="s">
        <v>254</v>
      </c>
      <c r="J47" s="53" t="s">
        <v>750</v>
      </c>
    </row>
    <row r="48" ht="15" spans="1:10">
      <c r="A48" s="53" t="s">
        <v>256</v>
      </c>
      <c r="B48" s="52" t="s">
        <v>249</v>
      </c>
      <c r="C48" s="52"/>
      <c r="D48" s="53" t="s">
        <v>258</v>
      </c>
      <c r="E48" s="53"/>
      <c r="F48" s="52" t="s">
        <v>713</v>
      </c>
      <c r="G48" s="53" t="s">
        <v>260</v>
      </c>
      <c r="H48" s="53" t="s">
        <v>1223</v>
      </c>
      <c r="I48" s="53" t="s">
        <v>262</v>
      </c>
      <c r="J48" s="53" t="s">
        <v>491</v>
      </c>
    </row>
    <row r="49" ht="31.5" spans="1:10">
      <c r="A49" s="54" t="s">
        <v>264</v>
      </c>
      <c r="B49" s="54"/>
      <c r="C49" s="54">
        <v>2</v>
      </c>
      <c r="D49" s="54"/>
      <c r="E49" s="54"/>
      <c r="F49" s="54">
        <v>3</v>
      </c>
      <c r="G49" s="54"/>
      <c r="H49" s="54"/>
      <c r="I49" s="54" t="s">
        <v>492</v>
      </c>
      <c r="J49" s="54"/>
    </row>
    <row r="50" ht="15" spans="1:10">
      <c r="A50" s="54"/>
      <c r="B50" s="54"/>
      <c r="C50" s="52">
        <v>0</v>
      </c>
      <c r="D50" s="52"/>
      <c r="E50" s="52" t="s">
        <v>266</v>
      </c>
      <c r="F50" s="52"/>
      <c r="G50" s="52">
        <v>1</v>
      </c>
      <c r="H50" s="52"/>
      <c r="I50" s="54"/>
      <c r="J50" s="54"/>
    </row>
    <row r="51" ht="15" spans="1:10">
      <c r="A51" s="54"/>
      <c r="B51" s="54"/>
      <c r="C51" s="52">
        <v>2</v>
      </c>
      <c r="D51" s="52"/>
      <c r="E51" s="52" t="s">
        <v>267</v>
      </c>
      <c r="F51" s="52"/>
      <c r="G51" s="52">
        <v>2</v>
      </c>
      <c r="H51" s="52"/>
      <c r="I51" s="54"/>
      <c r="J51" s="54"/>
    </row>
    <row r="52" ht="15" spans="1:10">
      <c r="A52" s="52" t="s">
        <v>268</v>
      </c>
      <c r="B52" s="52"/>
      <c r="C52" s="52"/>
      <c r="D52" s="52"/>
      <c r="E52" s="52"/>
      <c r="F52" s="52" t="s">
        <v>268</v>
      </c>
      <c r="G52" s="52"/>
      <c r="H52" s="52"/>
      <c r="I52" s="52"/>
      <c r="J52" s="52"/>
    </row>
    <row r="53" ht="15" spans="1:10">
      <c r="A53" s="52" t="s">
        <v>94</v>
      </c>
      <c r="B53" s="52" t="s">
        <v>93</v>
      </c>
      <c r="C53" s="52" t="s">
        <v>269</v>
      </c>
      <c r="D53" s="52" t="s">
        <v>270</v>
      </c>
      <c r="E53" s="52" t="s">
        <v>82</v>
      </c>
      <c r="F53" s="52" t="s">
        <v>82</v>
      </c>
      <c r="G53" s="52" t="s">
        <v>270</v>
      </c>
      <c r="H53" s="52" t="s">
        <v>269</v>
      </c>
      <c r="I53" s="52" t="s">
        <v>93</v>
      </c>
      <c r="J53" s="52" t="s">
        <v>94</v>
      </c>
    </row>
    <row r="54" ht="16.5" spans="1:10">
      <c r="A54" s="52"/>
      <c r="B54" s="52"/>
      <c r="C54" s="20"/>
      <c r="D54" s="52" t="s">
        <v>116</v>
      </c>
      <c r="E54" s="52">
        <v>1</v>
      </c>
      <c r="F54" s="52">
        <v>1</v>
      </c>
      <c r="G54" s="52" t="s">
        <v>510</v>
      </c>
      <c r="H54" s="52"/>
      <c r="I54" s="52"/>
      <c r="J54" s="52"/>
    </row>
    <row r="55" ht="16.5" spans="1:10">
      <c r="A55" s="52"/>
      <c r="B55" s="52"/>
      <c r="C55" s="20"/>
      <c r="D55" s="52" t="s">
        <v>122</v>
      </c>
      <c r="E55" s="52">
        <v>3</v>
      </c>
      <c r="F55" s="52">
        <v>4</v>
      </c>
      <c r="G55" s="52" t="s">
        <v>493</v>
      </c>
      <c r="H55" s="52"/>
      <c r="I55" s="52"/>
      <c r="J55" s="52"/>
    </row>
    <row r="56" ht="16.5" spans="1:10">
      <c r="A56" s="52"/>
      <c r="B56" s="52"/>
      <c r="C56" s="20" t="s">
        <v>1224</v>
      </c>
      <c r="D56" s="52" t="s">
        <v>545</v>
      </c>
      <c r="E56" s="52">
        <v>4</v>
      </c>
      <c r="F56" s="52">
        <v>5</v>
      </c>
      <c r="G56" s="52" t="s">
        <v>495</v>
      </c>
      <c r="H56" s="52"/>
      <c r="I56" s="52"/>
      <c r="J56" s="52"/>
    </row>
    <row r="57" ht="16.5" spans="1:10">
      <c r="A57" s="52"/>
      <c r="B57" s="20" t="s">
        <v>363</v>
      </c>
      <c r="C57" s="20"/>
      <c r="D57" s="52" t="s">
        <v>233</v>
      </c>
      <c r="E57" s="52">
        <v>10</v>
      </c>
      <c r="F57" s="52">
        <v>9</v>
      </c>
      <c r="G57" s="52" t="s">
        <v>496</v>
      </c>
      <c r="H57" s="52"/>
      <c r="I57" s="52"/>
      <c r="J57" s="52"/>
    </row>
    <row r="58" ht="16.5" spans="1:10">
      <c r="A58" s="52"/>
      <c r="B58" s="20" t="s">
        <v>323</v>
      </c>
      <c r="C58" s="20"/>
      <c r="D58" s="52" t="s">
        <v>289</v>
      </c>
      <c r="E58" s="52">
        <v>22</v>
      </c>
      <c r="F58" s="52">
        <v>10</v>
      </c>
      <c r="G58" s="52" t="s">
        <v>499</v>
      </c>
      <c r="H58" s="52"/>
      <c r="I58" s="20" t="s">
        <v>617</v>
      </c>
      <c r="J58" s="52"/>
    </row>
    <row r="59" ht="16.5" spans="1:10">
      <c r="A59" s="52"/>
      <c r="B59" s="52"/>
      <c r="C59" s="20" t="s">
        <v>287</v>
      </c>
      <c r="D59" s="52" t="s">
        <v>235</v>
      </c>
      <c r="E59" s="52">
        <v>30</v>
      </c>
      <c r="F59" s="52">
        <v>13</v>
      </c>
      <c r="G59" s="52" t="s">
        <v>502</v>
      </c>
      <c r="H59" s="20" t="s">
        <v>681</v>
      </c>
      <c r="I59" s="52"/>
      <c r="J59" s="52"/>
    </row>
    <row r="60" ht="16.5" spans="1:10">
      <c r="A60" s="52"/>
      <c r="B60" s="20" t="s">
        <v>284</v>
      </c>
      <c r="C60" s="20"/>
      <c r="D60" s="52" t="s">
        <v>165</v>
      </c>
      <c r="E60" s="52">
        <v>32</v>
      </c>
      <c r="F60" s="52">
        <v>15</v>
      </c>
      <c r="G60" s="52" t="s">
        <v>504</v>
      </c>
      <c r="H60" s="52"/>
      <c r="I60" s="52"/>
      <c r="J60" s="52"/>
    </row>
    <row r="61" ht="16.5" spans="1:10">
      <c r="A61" s="52"/>
      <c r="B61" s="52"/>
      <c r="C61" s="20"/>
      <c r="D61" s="52" t="s">
        <v>404</v>
      </c>
      <c r="E61" s="52">
        <v>40</v>
      </c>
      <c r="F61" s="52">
        <v>17</v>
      </c>
      <c r="G61" s="52" t="s">
        <v>516</v>
      </c>
      <c r="H61" s="20" t="s">
        <v>869</v>
      </c>
      <c r="I61" s="20" t="s">
        <v>432</v>
      </c>
      <c r="J61" s="52"/>
    </row>
    <row r="62" ht="16.5" spans="1:10">
      <c r="A62" s="52"/>
      <c r="B62" s="52"/>
      <c r="C62" s="20" t="s">
        <v>880</v>
      </c>
      <c r="D62" s="52" t="s">
        <v>237</v>
      </c>
      <c r="E62" s="52">
        <v>45</v>
      </c>
      <c r="F62" s="52">
        <v>23</v>
      </c>
      <c r="G62" s="52" t="s">
        <v>505</v>
      </c>
      <c r="H62" s="52"/>
      <c r="I62" s="52"/>
      <c r="J62" s="52"/>
    </row>
    <row r="63" ht="16.5" spans="1:10">
      <c r="A63" s="20"/>
      <c r="B63" s="52"/>
      <c r="C63" s="20" t="s">
        <v>820</v>
      </c>
      <c r="D63" s="52" t="s">
        <v>521</v>
      </c>
      <c r="E63" s="52">
        <v>47</v>
      </c>
      <c r="F63" s="52">
        <v>27</v>
      </c>
      <c r="G63" s="52" t="s">
        <v>507</v>
      </c>
      <c r="H63" s="20"/>
      <c r="I63" s="52"/>
      <c r="J63" s="52"/>
    </row>
    <row r="64" ht="16.5" spans="1:10">
      <c r="A64" s="52"/>
      <c r="B64" s="52"/>
      <c r="C64" s="20" t="s">
        <v>347</v>
      </c>
      <c r="D64" s="52" t="s">
        <v>238</v>
      </c>
      <c r="E64" s="52">
        <v>49</v>
      </c>
      <c r="F64" s="52">
        <v>34</v>
      </c>
      <c r="G64" s="52" t="s">
        <v>522</v>
      </c>
      <c r="H64" s="20" t="s">
        <v>589</v>
      </c>
      <c r="I64" s="52"/>
      <c r="J64" s="52"/>
    </row>
    <row r="65" ht="15" spans="1:10">
      <c r="A65" s="52" t="s">
        <v>296</v>
      </c>
      <c r="B65" s="52"/>
      <c r="C65" s="52"/>
      <c r="D65" s="52"/>
      <c r="E65" s="52"/>
      <c r="F65" s="52" t="s">
        <v>296</v>
      </c>
      <c r="G65" s="52"/>
      <c r="H65" s="52"/>
      <c r="I65" s="52"/>
      <c r="J65" s="52"/>
    </row>
    <row r="66" ht="15" spans="1:10">
      <c r="A66" s="52" t="s">
        <v>94</v>
      </c>
      <c r="B66" s="52" t="s">
        <v>93</v>
      </c>
      <c r="C66" s="52" t="s">
        <v>297</v>
      </c>
      <c r="D66" s="52" t="s">
        <v>270</v>
      </c>
      <c r="E66" s="52" t="s">
        <v>82</v>
      </c>
      <c r="F66" s="52" t="s">
        <v>82</v>
      </c>
      <c r="G66" s="52" t="s">
        <v>270</v>
      </c>
      <c r="H66" s="52" t="s">
        <v>297</v>
      </c>
      <c r="I66" s="52" t="s">
        <v>93</v>
      </c>
      <c r="J66" s="52" t="s">
        <v>94</v>
      </c>
    </row>
    <row r="67" ht="16.5" spans="1:10">
      <c r="A67" s="52"/>
      <c r="B67" s="52"/>
      <c r="C67" s="20"/>
      <c r="D67" s="52" t="s">
        <v>124</v>
      </c>
      <c r="E67" s="52">
        <v>5</v>
      </c>
      <c r="F67" s="52">
        <v>3</v>
      </c>
      <c r="G67" s="52" t="s">
        <v>512</v>
      </c>
      <c r="H67" s="52"/>
      <c r="I67" s="52"/>
      <c r="J67" s="52"/>
    </row>
    <row r="68" ht="15" spans="1:10">
      <c r="A68" s="52"/>
      <c r="B68" s="52"/>
      <c r="C68" s="52"/>
      <c r="D68" s="52" t="s">
        <v>197</v>
      </c>
      <c r="E68" s="52">
        <v>6</v>
      </c>
      <c r="F68" s="52">
        <v>6</v>
      </c>
      <c r="G68" s="52" t="s">
        <v>1028</v>
      </c>
      <c r="H68" s="52"/>
      <c r="I68" s="52"/>
      <c r="J68" s="52"/>
    </row>
    <row r="69" ht="16.5" spans="1:10">
      <c r="A69" s="52"/>
      <c r="B69" s="52"/>
      <c r="C69" s="20" t="s">
        <v>820</v>
      </c>
      <c r="D69" s="52" t="s">
        <v>232</v>
      </c>
      <c r="E69" s="52">
        <v>9</v>
      </c>
      <c r="F69" s="52">
        <v>7</v>
      </c>
      <c r="G69" s="52" t="s">
        <v>513</v>
      </c>
      <c r="H69" s="20" t="s">
        <v>869</v>
      </c>
      <c r="I69" s="52"/>
      <c r="J69" s="52"/>
    </row>
    <row r="70" ht="16.5" spans="1:10">
      <c r="A70" s="20"/>
      <c r="B70" s="52"/>
      <c r="C70" s="20" t="s">
        <v>287</v>
      </c>
      <c r="D70" s="52" t="s">
        <v>201</v>
      </c>
      <c r="E70" s="52">
        <v>11</v>
      </c>
      <c r="F70" s="52">
        <v>16</v>
      </c>
      <c r="G70" s="52" t="s">
        <v>515</v>
      </c>
      <c r="H70" s="20" t="s">
        <v>681</v>
      </c>
      <c r="I70" s="52"/>
      <c r="J70" s="52"/>
    </row>
    <row r="71" ht="16.5" spans="1:10">
      <c r="A71" s="20"/>
      <c r="B71" s="52"/>
      <c r="C71" s="20"/>
      <c r="D71" s="52" t="s">
        <v>139</v>
      </c>
      <c r="E71" s="52">
        <v>12</v>
      </c>
      <c r="F71" s="52">
        <v>20</v>
      </c>
      <c r="G71" s="52" t="s">
        <v>518</v>
      </c>
      <c r="H71" s="20" t="s">
        <v>1225</v>
      </c>
      <c r="I71" s="20" t="s">
        <v>284</v>
      </c>
      <c r="J71" s="52"/>
    </row>
    <row r="72" ht="16.5" spans="1:10">
      <c r="A72" s="20"/>
      <c r="B72" s="52"/>
      <c r="C72" s="20"/>
      <c r="D72" s="52" t="s">
        <v>140</v>
      </c>
      <c r="E72" s="52">
        <v>13</v>
      </c>
      <c r="F72" s="52">
        <v>30</v>
      </c>
      <c r="G72" s="52" t="s">
        <v>508</v>
      </c>
      <c r="H72" s="52"/>
      <c r="I72" s="52"/>
      <c r="J72" s="52"/>
    </row>
    <row r="73" ht="16.5" spans="1:10">
      <c r="A73" s="20"/>
      <c r="B73" s="52"/>
      <c r="C73" s="20" t="s">
        <v>880</v>
      </c>
      <c r="D73" s="52" t="s">
        <v>202</v>
      </c>
      <c r="E73" s="52">
        <v>14</v>
      </c>
      <c r="F73" s="52">
        <v>32</v>
      </c>
      <c r="G73" s="52" t="s">
        <v>519</v>
      </c>
      <c r="H73" s="52"/>
      <c r="I73" s="52"/>
      <c r="J73" s="52"/>
    </row>
    <row r="74" ht="16.5" spans="1:10">
      <c r="A74" s="20"/>
      <c r="B74" s="52"/>
      <c r="C74" s="20" t="s">
        <v>1224</v>
      </c>
      <c r="D74" s="52" t="s">
        <v>142</v>
      </c>
      <c r="E74" s="52">
        <v>15</v>
      </c>
      <c r="F74" s="52">
        <v>33</v>
      </c>
      <c r="G74" s="52" t="s">
        <v>520</v>
      </c>
      <c r="H74" s="52"/>
      <c r="I74" s="52"/>
      <c r="J74" s="52"/>
    </row>
    <row r="75" ht="16.5" spans="1:10">
      <c r="A75" s="20"/>
      <c r="B75" s="52"/>
      <c r="C75" s="20"/>
      <c r="D75" s="52" t="s">
        <v>153</v>
      </c>
      <c r="E75" s="52">
        <v>23</v>
      </c>
      <c r="F75" s="52">
        <v>37</v>
      </c>
      <c r="G75" s="52" t="s">
        <v>1226</v>
      </c>
      <c r="H75" s="52"/>
      <c r="I75" s="52"/>
      <c r="J75" s="52"/>
    </row>
    <row r="76" ht="16.5" spans="1:10">
      <c r="A76" s="20"/>
      <c r="B76" s="52"/>
      <c r="C76" s="20" t="s">
        <v>347</v>
      </c>
      <c r="D76" s="52" t="s">
        <v>156</v>
      </c>
      <c r="E76" s="52">
        <v>27</v>
      </c>
      <c r="F76" s="52">
        <v>41</v>
      </c>
      <c r="G76" s="52" t="s">
        <v>523</v>
      </c>
      <c r="H76" s="52"/>
      <c r="I76" s="52"/>
      <c r="J76" s="52"/>
    </row>
    <row r="77" ht="16.5" spans="1:10">
      <c r="A77" s="20"/>
      <c r="B77" s="52"/>
      <c r="C77" s="20"/>
      <c r="D77" s="52" t="s">
        <v>309</v>
      </c>
      <c r="E77" s="52">
        <v>36</v>
      </c>
      <c r="F77" s="52">
        <v>43</v>
      </c>
      <c r="G77" s="52" t="s">
        <v>509</v>
      </c>
      <c r="H77" s="20" t="s">
        <v>414</v>
      </c>
      <c r="I77" s="52"/>
      <c r="J77" s="52"/>
    </row>
    <row r="78" ht="16.5" spans="1:10">
      <c r="A78" s="20"/>
      <c r="B78" s="52"/>
      <c r="C78" s="20"/>
      <c r="D78" s="52" t="s">
        <v>239</v>
      </c>
      <c r="E78" s="52">
        <v>52</v>
      </c>
      <c r="F78" s="52">
        <v>45</v>
      </c>
      <c r="G78" s="52" t="s">
        <v>1032</v>
      </c>
      <c r="H78" s="52"/>
      <c r="I78" s="52"/>
      <c r="J78" s="52"/>
    </row>
    <row r="79" ht="15" spans="1:10">
      <c r="A79" s="52" t="s">
        <v>311</v>
      </c>
      <c r="B79" s="52"/>
      <c r="C79" s="52"/>
      <c r="D79" s="52" t="s">
        <v>236</v>
      </c>
      <c r="E79" s="52"/>
      <c r="F79" s="52" t="s">
        <v>236</v>
      </c>
      <c r="G79" s="52"/>
      <c r="H79" s="52" t="s">
        <v>524</v>
      </c>
      <c r="I79" s="52"/>
      <c r="J79" s="52"/>
    </row>
    <row r="80" ht="15" spans="1:10">
      <c r="A80" s="52" t="s">
        <v>313</v>
      </c>
      <c r="B80" s="52"/>
      <c r="C80" s="52"/>
      <c r="D80" s="52" t="s">
        <v>314</v>
      </c>
      <c r="E80" s="52"/>
      <c r="F80" s="52" t="s">
        <v>314</v>
      </c>
      <c r="G80" s="52"/>
      <c r="H80" s="52" t="s">
        <v>525</v>
      </c>
      <c r="I80" s="52"/>
      <c r="J80" s="52"/>
    </row>
    <row r="81" ht="16.5" spans="1:10">
      <c r="A81" s="52" t="s">
        <v>1227</v>
      </c>
      <c r="B81" s="52"/>
      <c r="C81" s="52"/>
      <c r="D81" s="20" t="s">
        <v>1034</v>
      </c>
      <c r="E81" s="55"/>
      <c r="F81" s="55"/>
      <c r="G81" s="20" t="s">
        <v>483</v>
      </c>
      <c r="H81" s="52" t="s">
        <v>1228</v>
      </c>
      <c r="I81" s="52"/>
      <c r="J81" s="52"/>
    </row>
    <row r="82" ht="16.5" spans="1:10">
      <c r="A82" s="52" t="s">
        <v>478</v>
      </c>
      <c r="B82" s="52"/>
      <c r="C82" s="52"/>
      <c r="D82" s="20" t="s">
        <v>401</v>
      </c>
      <c r="E82" s="56" t="s">
        <v>321</v>
      </c>
      <c r="F82" s="56" t="s">
        <v>321</v>
      </c>
      <c r="G82" s="20" t="s">
        <v>1029</v>
      </c>
      <c r="H82" s="52" t="s">
        <v>1228</v>
      </c>
      <c r="I82" s="52"/>
      <c r="J82" s="52"/>
    </row>
    <row r="83" ht="16.5" spans="1:10">
      <c r="A83" s="52"/>
      <c r="B83" s="52"/>
      <c r="C83" s="52"/>
      <c r="D83" s="20"/>
      <c r="E83" s="57" t="s">
        <v>324</v>
      </c>
      <c r="F83" s="57" t="s">
        <v>324</v>
      </c>
      <c r="G83" s="20" t="s">
        <v>354</v>
      </c>
      <c r="H83" s="52" t="s">
        <v>1228</v>
      </c>
      <c r="I83" s="52"/>
      <c r="J83" s="52"/>
    </row>
    <row r="84" ht="15" spans="1:10">
      <c r="A84" s="93" t="s">
        <v>1220</v>
      </c>
      <c r="B84" s="93"/>
      <c r="C84" s="93"/>
      <c r="D84" s="93"/>
      <c r="E84" s="93"/>
      <c r="F84" s="93"/>
      <c r="G84" s="93"/>
      <c r="H84" s="93"/>
      <c r="I84" s="93"/>
      <c r="J84" s="93"/>
    </row>
  </sheetData>
  <mergeCells count="85">
    <mergeCell ref="A1:J1"/>
    <mergeCell ref="B2:D2"/>
    <mergeCell ref="E2:F2"/>
    <mergeCell ref="G2:H2"/>
    <mergeCell ref="B3:C3"/>
    <mergeCell ref="E3:F3"/>
    <mergeCell ref="G3:H3"/>
    <mergeCell ref="I3:J3"/>
    <mergeCell ref="B4:C4"/>
    <mergeCell ref="E4:F4"/>
    <mergeCell ref="G4:H4"/>
    <mergeCell ref="I4:J4"/>
    <mergeCell ref="C5:E5"/>
    <mergeCell ref="F5:H5"/>
    <mergeCell ref="C6:D6"/>
    <mergeCell ref="E6:F6"/>
    <mergeCell ref="G6:H6"/>
    <mergeCell ref="C7:D7"/>
    <mergeCell ref="E7:F7"/>
    <mergeCell ref="G7:H7"/>
    <mergeCell ref="A8:E8"/>
    <mergeCell ref="F8:J8"/>
    <mergeCell ref="A21:E21"/>
    <mergeCell ref="F21:J21"/>
    <mergeCell ref="A35:C35"/>
    <mergeCell ref="D35:E35"/>
    <mergeCell ref="F35:G35"/>
    <mergeCell ref="H35:J35"/>
    <mergeCell ref="A36:C36"/>
    <mergeCell ref="D36:E36"/>
    <mergeCell ref="F36:G36"/>
    <mergeCell ref="H36:J36"/>
    <mergeCell ref="A37:C37"/>
    <mergeCell ref="H37:J37"/>
    <mergeCell ref="A38:C38"/>
    <mergeCell ref="H38:J38"/>
    <mergeCell ref="A39:C39"/>
    <mergeCell ref="H39:J39"/>
    <mergeCell ref="A40:C40"/>
    <mergeCell ref="H40:J40"/>
    <mergeCell ref="A41:C41"/>
    <mergeCell ref="H41:J41"/>
    <mergeCell ref="A42:C42"/>
    <mergeCell ref="H42:J42"/>
    <mergeCell ref="A43:J43"/>
    <mergeCell ref="A44:J44"/>
    <mergeCell ref="A45:J45"/>
    <mergeCell ref="B46:D46"/>
    <mergeCell ref="E46:F46"/>
    <mergeCell ref="G46:H46"/>
    <mergeCell ref="B47:C47"/>
    <mergeCell ref="E47:F47"/>
    <mergeCell ref="B48:C48"/>
    <mergeCell ref="D48:E48"/>
    <mergeCell ref="C49:E49"/>
    <mergeCell ref="F49:H49"/>
    <mergeCell ref="C50:D50"/>
    <mergeCell ref="E50:F50"/>
    <mergeCell ref="G50:H50"/>
    <mergeCell ref="C51:D51"/>
    <mergeCell ref="E51:F51"/>
    <mergeCell ref="G51:H51"/>
    <mergeCell ref="A52:E52"/>
    <mergeCell ref="F52:J52"/>
    <mergeCell ref="A65:E65"/>
    <mergeCell ref="F65:J65"/>
    <mergeCell ref="A79:C79"/>
    <mergeCell ref="D79:E79"/>
    <mergeCell ref="F79:G79"/>
    <mergeCell ref="H79:J79"/>
    <mergeCell ref="A80:C80"/>
    <mergeCell ref="D80:E80"/>
    <mergeCell ref="F80:G80"/>
    <mergeCell ref="H80:J80"/>
    <mergeCell ref="A81:C81"/>
    <mergeCell ref="H81:J81"/>
    <mergeCell ref="A82:C82"/>
    <mergeCell ref="H82:J82"/>
    <mergeCell ref="A83:C83"/>
    <mergeCell ref="H83:J83"/>
    <mergeCell ref="A84:J84"/>
    <mergeCell ref="A5:B7"/>
    <mergeCell ref="I5:J7"/>
    <mergeCell ref="A49:B51"/>
    <mergeCell ref="I49:J51"/>
  </mergeCell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5"/>
  <sheetViews>
    <sheetView showGridLines="0" workbookViewId="0">
      <selection activeCell="C25" sqref="C25"/>
    </sheetView>
  </sheetViews>
  <sheetFormatPr defaultColWidth="9" defaultRowHeight="16.5"/>
  <cols>
    <col min="1" max="10" width="13.125" style="67" customWidth="1"/>
  </cols>
  <sheetData>
    <row r="1" s="66" customFormat="1" ht="22.5" spans="1:10">
      <c r="A1" s="68" t="s">
        <v>1229</v>
      </c>
      <c r="B1" s="68"/>
      <c r="C1" s="68"/>
      <c r="D1" s="68"/>
      <c r="E1" s="68"/>
      <c r="F1" s="68"/>
      <c r="G1" s="68"/>
      <c r="H1" s="68"/>
      <c r="I1" s="68"/>
      <c r="J1" s="68"/>
    </row>
    <row r="2" s="66" customFormat="1" ht="15" spans="1:10">
      <c r="A2" s="69" t="s">
        <v>244</v>
      </c>
      <c r="B2" s="69" t="s">
        <v>1230</v>
      </c>
      <c r="C2" s="69"/>
      <c r="D2" s="69"/>
      <c r="E2" s="69" t="s">
        <v>246</v>
      </c>
      <c r="F2" s="69"/>
      <c r="G2" s="69" t="s">
        <v>247</v>
      </c>
      <c r="H2" s="69"/>
      <c r="I2" s="69" t="s">
        <v>248</v>
      </c>
      <c r="J2" s="69">
        <v>12966</v>
      </c>
    </row>
    <row r="3" s="66" customFormat="1" ht="15" spans="1:10">
      <c r="A3" s="69" t="s">
        <v>52</v>
      </c>
      <c r="B3" s="69" t="s">
        <v>70</v>
      </c>
      <c r="C3" s="69"/>
      <c r="D3" s="69" t="s">
        <v>250</v>
      </c>
      <c r="E3" s="69" t="s">
        <v>1231</v>
      </c>
      <c r="F3" s="69"/>
      <c r="G3" s="69" t="s">
        <v>252</v>
      </c>
      <c r="H3" s="69" t="s">
        <v>1232</v>
      </c>
      <c r="I3" s="69" t="s">
        <v>254</v>
      </c>
      <c r="J3" s="69" t="s">
        <v>77</v>
      </c>
    </row>
    <row r="4" s="66" customFormat="1" ht="30" spans="1:10">
      <c r="A4" s="69" t="s">
        <v>256</v>
      </c>
      <c r="B4" s="69" t="s">
        <v>1233</v>
      </c>
      <c r="C4" s="69"/>
      <c r="D4" s="69" t="s">
        <v>258</v>
      </c>
      <c r="E4" s="69" t="s">
        <v>1234</v>
      </c>
      <c r="F4" s="69"/>
      <c r="G4" s="69" t="s">
        <v>260</v>
      </c>
      <c r="H4" s="69" t="s">
        <v>1235</v>
      </c>
      <c r="I4" s="69" t="s">
        <v>262</v>
      </c>
      <c r="J4" s="69" t="s">
        <v>1236</v>
      </c>
    </row>
    <row r="5" s="66" customFormat="1" ht="31.5" spans="1:10">
      <c r="A5" s="70" t="s">
        <v>1237</v>
      </c>
      <c r="B5" s="70"/>
      <c r="C5" s="70">
        <v>0</v>
      </c>
      <c r="D5" s="70"/>
      <c r="E5" s="70"/>
      <c r="F5" s="70">
        <v>3</v>
      </c>
      <c r="G5" s="70"/>
      <c r="H5" s="70"/>
      <c r="I5" s="70" t="s">
        <v>1238</v>
      </c>
      <c r="J5" s="70"/>
    </row>
    <row r="6" s="66" customFormat="1" ht="15" spans="1:10">
      <c r="A6" s="70"/>
      <c r="B6" s="70"/>
      <c r="C6" s="69">
        <v>0</v>
      </c>
      <c r="D6" s="69"/>
      <c r="E6" s="69" t="s">
        <v>266</v>
      </c>
      <c r="F6" s="69"/>
      <c r="G6" s="69">
        <v>3</v>
      </c>
      <c r="H6" s="69"/>
      <c r="I6" s="70"/>
      <c r="J6" s="70"/>
    </row>
    <row r="7" s="66" customFormat="1" ht="15" spans="1:10">
      <c r="A7" s="70"/>
      <c r="B7" s="70"/>
      <c r="C7" s="69">
        <v>0</v>
      </c>
      <c r="D7" s="69"/>
      <c r="E7" s="69" t="s">
        <v>267</v>
      </c>
      <c r="F7" s="69"/>
      <c r="G7" s="69">
        <v>0</v>
      </c>
      <c r="H7" s="69"/>
      <c r="I7" s="70"/>
      <c r="J7" s="70"/>
    </row>
    <row r="8" s="66" customFormat="1" ht="15" spans="1:10">
      <c r="A8" s="69" t="s">
        <v>268</v>
      </c>
      <c r="B8" s="69"/>
      <c r="C8" s="69"/>
      <c r="D8" s="69"/>
      <c r="E8" s="69"/>
      <c r="F8" s="69" t="s">
        <v>268</v>
      </c>
      <c r="G8" s="69"/>
      <c r="H8" s="69"/>
      <c r="I8" s="69"/>
      <c r="J8" s="69"/>
    </row>
    <row r="9" s="66" customFormat="1" ht="15" spans="1:10">
      <c r="A9" s="69" t="s">
        <v>94</v>
      </c>
      <c r="B9" s="69" t="s">
        <v>93</v>
      </c>
      <c r="C9" s="69" t="s">
        <v>269</v>
      </c>
      <c r="D9" s="69" t="s">
        <v>270</v>
      </c>
      <c r="E9" s="69" t="s">
        <v>82</v>
      </c>
      <c r="F9" s="69" t="s">
        <v>82</v>
      </c>
      <c r="G9" s="69" t="s">
        <v>270</v>
      </c>
      <c r="H9" s="69" t="s">
        <v>269</v>
      </c>
      <c r="I9" s="69" t="s">
        <v>93</v>
      </c>
      <c r="J9" s="69" t="s">
        <v>94</v>
      </c>
    </row>
    <row r="10" s="66" customFormat="1" spans="1:10">
      <c r="A10" s="69"/>
      <c r="B10" s="69"/>
      <c r="C10" s="71" t="s">
        <v>281</v>
      </c>
      <c r="D10" s="69" t="s">
        <v>792</v>
      </c>
      <c r="E10" s="69">
        <v>3</v>
      </c>
      <c r="F10" s="69">
        <v>1</v>
      </c>
      <c r="G10" s="69" t="s">
        <v>1239</v>
      </c>
      <c r="H10" s="69"/>
      <c r="I10" s="69"/>
      <c r="J10" s="69"/>
    </row>
    <row r="11" s="66" customFormat="1" ht="15" spans="1:10">
      <c r="A11" s="69"/>
      <c r="B11" s="69"/>
      <c r="C11" s="69"/>
      <c r="D11" s="69" t="s">
        <v>232</v>
      </c>
      <c r="E11" s="69">
        <v>9</v>
      </c>
      <c r="F11" s="69">
        <v>3</v>
      </c>
      <c r="G11" s="69" t="s">
        <v>1240</v>
      </c>
      <c r="H11" s="69"/>
      <c r="I11" s="69"/>
      <c r="J11" s="69"/>
    </row>
    <row r="12" s="66" customFormat="1" ht="15" spans="1:10">
      <c r="A12" s="69"/>
      <c r="B12" s="69"/>
      <c r="C12" s="69"/>
      <c r="D12" s="69" t="s">
        <v>233</v>
      </c>
      <c r="E12" s="69">
        <v>10</v>
      </c>
      <c r="F12" s="69">
        <v>4</v>
      </c>
      <c r="G12" s="69" t="s">
        <v>1241</v>
      </c>
      <c r="H12" s="69"/>
      <c r="I12" s="69"/>
      <c r="J12" s="69"/>
    </row>
    <row r="13" s="66" customFormat="1" ht="15" spans="1:10">
      <c r="A13" s="69"/>
      <c r="B13" s="69"/>
      <c r="C13" s="69"/>
      <c r="D13" s="69" t="s">
        <v>139</v>
      </c>
      <c r="E13" s="69">
        <v>12</v>
      </c>
      <c r="F13" s="69">
        <v>6</v>
      </c>
      <c r="G13" s="69" t="s">
        <v>1242</v>
      </c>
      <c r="H13" s="69"/>
      <c r="I13" s="69"/>
      <c r="J13" s="69"/>
    </row>
    <row r="14" s="66" customFormat="1" ht="15" spans="1:10">
      <c r="A14" s="69"/>
      <c r="B14" s="69"/>
      <c r="C14" s="69"/>
      <c r="D14" s="69" t="s">
        <v>140</v>
      </c>
      <c r="E14" s="69">
        <v>13</v>
      </c>
      <c r="F14" s="69">
        <v>7</v>
      </c>
      <c r="G14" s="69" t="s">
        <v>1243</v>
      </c>
      <c r="H14" s="69"/>
      <c r="I14" s="69"/>
      <c r="J14" s="69"/>
    </row>
    <row r="15" s="66" customFormat="1" spans="1:10">
      <c r="A15" s="69"/>
      <c r="B15" s="69"/>
      <c r="C15" s="71" t="s">
        <v>869</v>
      </c>
      <c r="D15" s="69" t="s">
        <v>202</v>
      </c>
      <c r="E15" s="69">
        <v>14</v>
      </c>
      <c r="F15" s="69">
        <v>9</v>
      </c>
      <c r="G15" s="69" t="s">
        <v>1244</v>
      </c>
      <c r="H15" s="71" t="s">
        <v>414</v>
      </c>
      <c r="I15" s="69"/>
      <c r="J15" s="69"/>
    </row>
    <row r="16" s="66" customFormat="1" spans="1:10">
      <c r="A16" s="69"/>
      <c r="B16" s="69"/>
      <c r="C16" s="71" t="s">
        <v>1245</v>
      </c>
      <c r="D16" s="69" t="s">
        <v>142</v>
      </c>
      <c r="E16" s="69">
        <v>15</v>
      </c>
      <c r="F16" s="69">
        <v>10</v>
      </c>
      <c r="G16" s="69" t="s">
        <v>1246</v>
      </c>
      <c r="H16" s="71" t="s">
        <v>281</v>
      </c>
      <c r="I16" s="69"/>
      <c r="J16" s="69"/>
    </row>
    <row r="17" s="66" customFormat="1" spans="1:10">
      <c r="A17" s="69"/>
      <c r="B17" s="69"/>
      <c r="C17" s="71" t="s">
        <v>414</v>
      </c>
      <c r="D17" s="69" t="s">
        <v>963</v>
      </c>
      <c r="E17" s="69">
        <v>21</v>
      </c>
      <c r="F17" s="69">
        <v>15</v>
      </c>
      <c r="G17" s="69" t="s">
        <v>1247</v>
      </c>
      <c r="H17" s="71" t="s">
        <v>584</v>
      </c>
      <c r="I17" s="69"/>
      <c r="J17" s="69"/>
    </row>
    <row r="18" s="66" customFormat="1" spans="1:10">
      <c r="A18" s="69"/>
      <c r="B18" s="69"/>
      <c r="C18" s="69"/>
      <c r="D18" s="69" t="s">
        <v>289</v>
      </c>
      <c r="E18" s="69">
        <v>22</v>
      </c>
      <c r="F18" s="69">
        <v>18</v>
      </c>
      <c r="G18" s="69" t="s">
        <v>1248</v>
      </c>
      <c r="H18" s="71" t="s">
        <v>273</v>
      </c>
      <c r="I18" s="69"/>
      <c r="J18" s="69"/>
    </row>
    <row r="19" s="66" customFormat="1" spans="1:10">
      <c r="A19" s="69"/>
      <c r="B19" s="69"/>
      <c r="C19" s="71" t="s">
        <v>917</v>
      </c>
      <c r="D19" s="69" t="s">
        <v>153</v>
      </c>
      <c r="E19" s="69">
        <v>23</v>
      </c>
      <c r="F19" s="69">
        <v>24</v>
      </c>
      <c r="G19" s="69" t="s">
        <v>1249</v>
      </c>
      <c r="H19" s="69"/>
      <c r="I19" s="69"/>
      <c r="J19" s="69"/>
    </row>
    <row r="20" s="66" customFormat="1" spans="1:10">
      <c r="A20" s="69"/>
      <c r="B20" s="69"/>
      <c r="C20" s="69"/>
      <c r="D20" s="69" t="s">
        <v>404</v>
      </c>
      <c r="E20" s="69">
        <v>40</v>
      </c>
      <c r="F20" s="69">
        <v>27</v>
      </c>
      <c r="G20" s="69" t="s">
        <v>1250</v>
      </c>
      <c r="H20" s="71" t="s">
        <v>635</v>
      </c>
      <c r="I20" s="69"/>
      <c r="J20" s="69"/>
    </row>
    <row r="21" s="66" customFormat="1" ht="15" spans="1:10">
      <c r="A21" s="72" t="s">
        <v>296</v>
      </c>
      <c r="B21" s="72"/>
      <c r="C21" s="72"/>
      <c r="D21" s="72"/>
      <c r="E21" s="72"/>
      <c r="F21" s="69" t="s">
        <v>296</v>
      </c>
      <c r="G21" s="69"/>
      <c r="H21" s="69"/>
      <c r="I21" s="69"/>
      <c r="J21" s="69"/>
    </row>
    <row r="22" s="66" customFormat="1" ht="15" spans="1:10">
      <c r="A22" s="72" t="s">
        <v>94</v>
      </c>
      <c r="B22" s="72" t="s">
        <v>93</v>
      </c>
      <c r="C22" s="69" t="s">
        <v>297</v>
      </c>
      <c r="D22" s="69" t="s">
        <v>270</v>
      </c>
      <c r="E22" s="69" t="s">
        <v>82</v>
      </c>
      <c r="F22" s="69" t="s">
        <v>82</v>
      </c>
      <c r="G22" s="69" t="s">
        <v>270</v>
      </c>
      <c r="H22" s="69" t="s">
        <v>297</v>
      </c>
      <c r="I22" s="69" t="s">
        <v>93</v>
      </c>
      <c r="J22" s="69" t="s">
        <v>94</v>
      </c>
    </row>
    <row r="23" s="66" customFormat="1" spans="1:10">
      <c r="A23" s="69"/>
      <c r="B23" s="69"/>
      <c r="C23" s="69"/>
      <c r="D23" s="69" t="s">
        <v>116</v>
      </c>
      <c r="E23" s="69">
        <v>1</v>
      </c>
      <c r="F23" s="69">
        <v>2</v>
      </c>
      <c r="G23" s="69" t="s">
        <v>1251</v>
      </c>
      <c r="H23" s="71"/>
      <c r="I23" s="69"/>
      <c r="J23" s="69"/>
    </row>
    <row r="24" s="66" customFormat="1" spans="1:10">
      <c r="A24" s="69"/>
      <c r="B24" s="69"/>
      <c r="C24" s="69"/>
      <c r="D24" s="69" t="s">
        <v>123</v>
      </c>
      <c r="E24" s="69">
        <v>4</v>
      </c>
      <c r="F24" s="69">
        <v>11</v>
      </c>
      <c r="G24" s="69" t="s">
        <v>1252</v>
      </c>
      <c r="H24" s="71" t="s">
        <v>635</v>
      </c>
      <c r="I24" s="69"/>
      <c r="J24" s="69"/>
    </row>
    <row r="25" s="66" customFormat="1" spans="1:10">
      <c r="A25" s="69"/>
      <c r="B25" s="71" t="s">
        <v>277</v>
      </c>
      <c r="C25" s="71" t="s">
        <v>281</v>
      </c>
      <c r="D25" s="69" t="s">
        <v>124</v>
      </c>
      <c r="E25" s="69">
        <v>5</v>
      </c>
      <c r="F25" s="69">
        <v>14</v>
      </c>
      <c r="G25" s="69" t="s">
        <v>1253</v>
      </c>
      <c r="H25" s="71" t="s">
        <v>281</v>
      </c>
      <c r="I25" s="69"/>
      <c r="J25" s="69"/>
    </row>
    <row r="26" s="66" customFormat="1" spans="1:10">
      <c r="A26" s="69"/>
      <c r="B26" s="69"/>
      <c r="C26" s="69"/>
      <c r="D26" s="69" t="s">
        <v>201</v>
      </c>
      <c r="E26" s="69">
        <v>11</v>
      </c>
      <c r="F26" s="69">
        <v>16</v>
      </c>
      <c r="G26" s="69" t="s">
        <v>1254</v>
      </c>
      <c r="H26" s="71"/>
      <c r="I26" s="69"/>
      <c r="J26" s="69"/>
    </row>
    <row r="27" s="66" customFormat="1" spans="1:10">
      <c r="A27" s="69"/>
      <c r="B27" s="69"/>
      <c r="C27" s="69"/>
      <c r="D27" s="69" t="s">
        <v>149</v>
      </c>
      <c r="E27" s="69">
        <v>20</v>
      </c>
      <c r="F27" s="69">
        <v>25</v>
      </c>
      <c r="G27" s="69" t="s">
        <v>1255</v>
      </c>
      <c r="H27" s="71" t="s">
        <v>584</v>
      </c>
      <c r="I27" s="69"/>
      <c r="J27" s="69"/>
    </row>
    <row r="28" s="66" customFormat="1" spans="1:10">
      <c r="A28" s="69"/>
      <c r="B28" s="69"/>
      <c r="C28" s="71" t="s">
        <v>1245</v>
      </c>
      <c r="D28" s="69" t="s">
        <v>984</v>
      </c>
      <c r="E28" s="69">
        <v>29</v>
      </c>
      <c r="F28" s="69">
        <v>26</v>
      </c>
      <c r="G28" s="69" t="s">
        <v>1256</v>
      </c>
      <c r="H28" s="71" t="s">
        <v>273</v>
      </c>
      <c r="I28" s="69"/>
      <c r="J28" s="69"/>
    </row>
    <row r="29" s="66" customFormat="1" spans="1:10">
      <c r="A29" s="69"/>
      <c r="B29" s="69"/>
      <c r="C29" s="71" t="s">
        <v>869</v>
      </c>
      <c r="D29" s="69" t="s">
        <v>235</v>
      </c>
      <c r="E29" s="69">
        <v>30</v>
      </c>
      <c r="F29" s="69">
        <v>29</v>
      </c>
      <c r="G29" s="69" t="s">
        <v>1257</v>
      </c>
      <c r="H29" s="71" t="s">
        <v>414</v>
      </c>
      <c r="I29" s="69"/>
      <c r="J29" s="69"/>
    </row>
    <row r="30" s="66" customFormat="1" spans="1:10">
      <c r="A30" s="69"/>
      <c r="B30" s="69"/>
      <c r="C30" s="71" t="s">
        <v>917</v>
      </c>
      <c r="D30" s="69" t="s">
        <v>165</v>
      </c>
      <c r="E30" s="69">
        <v>32</v>
      </c>
      <c r="F30" s="69">
        <v>30</v>
      </c>
      <c r="G30" s="69" t="s">
        <v>1258</v>
      </c>
      <c r="H30" s="71"/>
      <c r="I30" s="69"/>
      <c r="J30" s="69"/>
    </row>
    <row r="31" s="66" customFormat="1" spans="1:10">
      <c r="A31" s="69"/>
      <c r="B31" s="69"/>
      <c r="C31" s="71" t="s">
        <v>414</v>
      </c>
      <c r="D31" s="69" t="s">
        <v>309</v>
      </c>
      <c r="E31" s="69">
        <v>36</v>
      </c>
      <c r="F31" s="69">
        <v>31</v>
      </c>
      <c r="G31" s="69" t="s">
        <v>1259</v>
      </c>
      <c r="H31" s="71"/>
      <c r="I31" s="69"/>
      <c r="J31" s="69"/>
    </row>
    <row r="32" s="66" customFormat="1" spans="1:10">
      <c r="A32" s="69"/>
      <c r="B32" s="69"/>
      <c r="C32" s="69"/>
      <c r="D32" s="69" t="s">
        <v>237</v>
      </c>
      <c r="E32" s="69">
        <v>45</v>
      </c>
      <c r="F32" s="69">
        <v>32</v>
      </c>
      <c r="G32" s="69" t="s">
        <v>1260</v>
      </c>
      <c r="H32" s="71"/>
      <c r="I32" s="69"/>
      <c r="J32" s="69"/>
    </row>
    <row r="33" s="66" customFormat="1" spans="1:10">
      <c r="A33" s="69"/>
      <c r="B33" s="69"/>
      <c r="C33" s="69"/>
      <c r="D33" s="69" t="s">
        <v>521</v>
      </c>
      <c r="E33" s="69">
        <v>47</v>
      </c>
      <c r="F33" s="69">
        <v>50</v>
      </c>
      <c r="G33" s="69" t="s">
        <v>1261</v>
      </c>
      <c r="H33" s="71"/>
      <c r="I33" s="69"/>
      <c r="J33" s="69"/>
    </row>
    <row r="34" s="66" customFormat="1" spans="1:10">
      <c r="A34" s="69"/>
      <c r="B34" s="69"/>
      <c r="C34" s="69"/>
      <c r="D34" s="69" t="s">
        <v>238</v>
      </c>
      <c r="E34" s="69">
        <v>49</v>
      </c>
      <c r="F34" s="69">
        <v>77</v>
      </c>
      <c r="G34" s="69" t="s">
        <v>1262</v>
      </c>
      <c r="H34" s="71"/>
      <c r="I34" s="69"/>
      <c r="J34" s="69"/>
    </row>
    <row r="35" s="66" customFormat="1" ht="15" spans="1:10">
      <c r="A35" s="69" t="s">
        <v>311</v>
      </c>
      <c r="B35" s="69"/>
      <c r="C35" s="69"/>
      <c r="D35" s="69" t="s">
        <v>236</v>
      </c>
      <c r="E35" s="69"/>
      <c r="F35" s="69" t="s">
        <v>236</v>
      </c>
      <c r="G35" s="69"/>
      <c r="H35" s="69" t="s">
        <v>1263</v>
      </c>
      <c r="I35" s="69"/>
      <c r="J35" s="69"/>
    </row>
    <row r="36" s="66" customFormat="1" ht="15" spans="1:10">
      <c r="A36" s="69" t="s">
        <v>313</v>
      </c>
      <c r="B36" s="69"/>
      <c r="C36" s="69"/>
      <c r="D36" s="69" t="s">
        <v>314</v>
      </c>
      <c r="E36" s="69"/>
      <c r="F36" s="69" t="s">
        <v>314</v>
      </c>
      <c r="G36" s="69"/>
      <c r="H36" s="69" t="s">
        <v>373</v>
      </c>
      <c r="I36" s="69"/>
      <c r="J36" s="69"/>
    </row>
    <row r="37" s="66" customFormat="1" spans="1:10">
      <c r="A37" s="69"/>
      <c r="B37" s="69"/>
      <c r="C37" s="69"/>
      <c r="D37" s="69"/>
      <c r="E37" s="73"/>
      <c r="F37" s="73"/>
      <c r="G37" s="71" t="s">
        <v>1056</v>
      </c>
      <c r="H37" s="69" t="s">
        <v>1264</v>
      </c>
      <c r="I37" s="69"/>
      <c r="J37" s="69"/>
    </row>
    <row r="38" s="66" customFormat="1" spans="1:10">
      <c r="A38" s="69"/>
      <c r="B38" s="69"/>
      <c r="C38" s="69"/>
      <c r="D38" s="69"/>
      <c r="E38" s="74" t="s">
        <v>321</v>
      </c>
      <c r="F38" s="74" t="s">
        <v>321</v>
      </c>
      <c r="G38" s="71" t="s">
        <v>632</v>
      </c>
      <c r="H38" s="69" t="s">
        <v>1265</v>
      </c>
      <c r="I38" s="69"/>
      <c r="J38" s="69"/>
    </row>
    <row r="39" s="66" customFormat="1" spans="1:10">
      <c r="A39" s="69"/>
      <c r="B39" s="69"/>
      <c r="C39" s="69"/>
      <c r="D39" s="69"/>
      <c r="E39" s="75" t="s">
        <v>324</v>
      </c>
      <c r="F39" s="75" t="s">
        <v>324</v>
      </c>
      <c r="G39" s="71" t="s">
        <v>746</v>
      </c>
      <c r="H39" s="69" t="s">
        <v>1266</v>
      </c>
      <c r="I39" s="69"/>
      <c r="J39" s="69"/>
    </row>
    <row r="40" s="66" customFormat="1" ht="15" spans="1:10">
      <c r="A40" s="76" t="s">
        <v>325</v>
      </c>
      <c r="B40" s="76"/>
      <c r="C40" s="76"/>
      <c r="D40" s="76"/>
      <c r="E40" s="76"/>
      <c r="F40" s="76"/>
      <c r="G40" s="76"/>
      <c r="H40" s="76"/>
      <c r="I40" s="76"/>
      <c r="J40" s="76"/>
    </row>
    <row r="41" s="66" customFormat="1" ht="22.5" spans="1:10">
      <c r="A41" s="68" t="s">
        <v>1267</v>
      </c>
      <c r="B41" s="68"/>
      <c r="C41" s="68"/>
      <c r="D41" s="68"/>
      <c r="E41" s="68"/>
      <c r="F41" s="68"/>
      <c r="G41" s="68"/>
      <c r="H41" s="68"/>
      <c r="I41" s="68"/>
      <c r="J41" s="68"/>
    </row>
    <row r="42" s="66" customFormat="1" ht="15" spans="1:10">
      <c r="A42" s="69" t="s">
        <v>244</v>
      </c>
      <c r="B42" s="69" t="s">
        <v>1268</v>
      </c>
      <c r="C42" s="69"/>
      <c r="D42" s="69"/>
      <c r="E42" s="69" t="s">
        <v>246</v>
      </c>
      <c r="F42" s="69"/>
      <c r="G42" s="69" t="s">
        <v>1269</v>
      </c>
      <c r="H42" s="69"/>
      <c r="I42" s="69" t="s">
        <v>248</v>
      </c>
      <c r="J42" s="69">
        <v>7819</v>
      </c>
    </row>
    <row r="43" s="66" customFormat="1" ht="30" spans="1:10">
      <c r="A43" s="69" t="s">
        <v>52</v>
      </c>
      <c r="B43" s="69" t="s">
        <v>71</v>
      </c>
      <c r="C43" s="69"/>
      <c r="D43" s="69" t="s">
        <v>250</v>
      </c>
      <c r="E43" s="69" t="s">
        <v>1270</v>
      </c>
      <c r="F43" s="69"/>
      <c r="G43" s="69" t="s">
        <v>252</v>
      </c>
      <c r="H43" s="69" t="s">
        <v>1271</v>
      </c>
      <c r="I43" s="69" t="s">
        <v>254</v>
      </c>
      <c r="J43" s="69" t="s">
        <v>1272</v>
      </c>
    </row>
    <row r="44" s="66" customFormat="1" ht="30" spans="1:10">
      <c r="A44" s="69" t="s">
        <v>256</v>
      </c>
      <c r="B44" s="69" t="s">
        <v>1273</v>
      </c>
      <c r="C44" s="69"/>
      <c r="D44" s="69" t="s">
        <v>258</v>
      </c>
      <c r="E44" s="69" t="s">
        <v>1274</v>
      </c>
      <c r="F44" s="69"/>
      <c r="G44" s="69" t="s">
        <v>260</v>
      </c>
      <c r="H44" s="69" t="s">
        <v>1275</v>
      </c>
      <c r="I44" s="69" t="s">
        <v>262</v>
      </c>
      <c r="J44" s="69" t="s">
        <v>1276</v>
      </c>
    </row>
    <row r="45" s="66" customFormat="1" ht="31.5" spans="1:10">
      <c r="A45" s="70" t="s">
        <v>1277</v>
      </c>
      <c r="B45" s="70"/>
      <c r="C45" s="70">
        <v>1</v>
      </c>
      <c r="D45" s="70"/>
      <c r="E45" s="70"/>
      <c r="F45" s="70">
        <v>1</v>
      </c>
      <c r="G45" s="70"/>
      <c r="H45" s="70"/>
      <c r="I45" s="70" t="s">
        <v>1237</v>
      </c>
      <c r="J45" s="70"/>
    </row>
    <row r="46" s="66" customFormat="1" ht="15" spans="1:10">
      <c r="A46" s="70"/>
      <c r="B46" s="70"/>
      <c r="C46" s="69">
        <v>1</v>
      </c>
      <c r="D46" s="69"/>
      <c r="E46" s="69" t="s">
        <v>266</v>
      </c>
      <c r="F46" s="69"/>
      <c r="G46" s="69">
        <v>0</v>
      </c>
      <c r="H46" s="69"/>
      <c r="I46" s="70"/>
      <c r="J46" s="70"/>
    </row>
    <row r="47" s="66" customFormat="1" ht="15" spans="1:10">
      <c r="A47" s="70"/>
      <c r="B47" s="70"/>
      <c r="C47" s="69">
        <v>0</v>
      </c>
      <c r="D47" s="69"/>
      <c r="E47" s="69" t="s">
        <v>267</v>
      </c>
      <c r="F47" s="69"/>
      <c r="G47" s="69">
        <v>1</v>
      </c>
      <c r="H47" s="69"/>
      <c r="I47" s="70"/>
      <c r="J47" s="70"/>
    </row>
    <row r="48" s="66" customFormat="1" ht="15" spans="1:10">
      <c r="A48" s="69" t="s">
        <v>268</v>
      </c>
      <c r="B48" s="69"/>
      <c r="C48" s="69"/>
      <c r="D48" s="69"/>
      <c r="E48" s="69"/>
      <c r="F48" s="69" t="s">
        <v>268</v>
      </c>
      <c r="G48" s="69"/>
      <c r="H48" s="69"/>
      <c r="I48" s="69"/>
      <c r="J48" s="69"/>
    </row>
    <row r="49" s="66" customFormat="1" ht="15" spans="1:10">
      <c r="A49" s="69" t="s">
        <v>94</v>
      </c>
      <c r="B49" s="69" t="s">
        <v>93</v>
      </c>
      <c r="C49" s="69" t="s">
        <v>269</v>
      </c>
      <c r="D49" s="69" t="s">
        <v>270</v>
      </c>
      <c r="E49" s="69" t="s">
        <v>82</v>
      </c>
      <c r="F49" s="69" t="s">
        <v>82</v>
      </c>
      <c r="G49" s="69" t="s">
        <v>270</v>
      </c>
      <c r="H49" s="69" t="s">
        <v>269</v>
      </c>
      <c r="I49" s="69" t="s">
        <v>93</v>
      </c>
      <c r="J49" s="69" t="s">
        <v>94</v>
      </c>
    </row>
    <row r="50" s="66" customFormat="1" ht="15" spans="1:10">
      <c r="A50" s="69"/>
      <c r="B50" s="69"/>
      <c r="C50" s="69"/>
      <c r="D50" s="69" t="s">
        <v>1278</v>
      </c>
      <c r="E50" s="69">
        <v>1</v>
      </c>
      <c r="F50" s="69">
        <v>4</v>
      </c>
      <c r="G50" s="69" t="s">
        <v>545</v>
      </c>
      <c r="H50" s="69"/>
      <c r="I50" s="69"/>
      <c r="J50" s="69"/>
    </row>
    <row r="51" s="66" customFormat="1" spans="1:10">
      <c r="A51" s="69"/>
      <c r="B51" s="69"/>
      <c r="C51" s="69"/>
      <c r="D51" s="69" t="s">
        <v>1279</v>
      </c>
      <c r="E51" s="69">
        <v>4</v>
      </c>
      <c r="F51" s="69">
        <v>9</v>
      </c>
      <c r="G51" s="69" t="s">
        <v>232</v>
      </c>
      <c r="H51" s="69"/>
      <c r="I51" s="69"/>
      <c r="J51" s="71" t="s">
        <v>277</v>
      </c>
    </row>
    <row r="52" s="66" customFormat="1" spans="1:10">
      <c r="A52" s="69"/>
      <c r="B52" s="69"/>
      <c r="C52" s="71" t="s">
        <v>880</v>
      </c>
      <c r="D52" s="69" t="s">
        <v>1280</v>
      </c>
      <c r="E52" s="69">
        <v>6</v>
      </c>
      <c r="F52" s="69">
        <v>10</v>
      </c>
      <c r="G52" s="69" t="s">
        <v>233</v>
      </c>
      <c r="H52" s="69"/>
      <c r="I52" s="69"/>
      <c r="J52" s="69"/>
    </row>
    <row r="53" s="66" customFormat="1" spans="1:10">
      <c r="A53" s="69"/>
      <c r="B53" s="69"/>
      <c r="C53" s="71" t="s">
        <v>451</v>
      </c>
      <c r="D53" s="69" t="s">
        <v>1281</v>
      </c>
      <c r="E53" s="69">
        <v>10</v>
      </c>
      <c r="F53" s="69">
        <v>12</v>
      </c>
      <c r="G53" s="69" t="s">
        <v>139</v>
      </c>
      <c r="H53" s="69"/>
      <c r="I53" s="69"/>
      <c r="J53" s="69"/>
    </row>
    <row r="54" s="66" customFormat="1" ht="15" spans="1:10">
      <c r="A54" s="69"/>
      <c r="B54" s="69"/>
      <c r="C54" s="69"/>
      <c r="D54" s="69" t="s">
        <v>1282</v>
      </c>
      <c r="E54" s="69">
        <v>14</v>
      </c>
      <c r="F54" s="69">
        <v>13</v>
      </c>
      <c r="G54" s="69" t="s">
        <v>140</v>
      </c>
      <c r="H54" s="69"/>
      <c r="I54" s="69"/>
      <c r="J54" s="69"/>
    </row>
    <row r="55" s="66" customFormat="1" spans="1:10">
      <c r="A55" s="69"/>
      <c r="B55" s="69"/>
      <c r="C55" s="69"/>
      <c r="D55" s="69" t="s">
        <v>1283</v>
      </c>
      <c r="E55" s="69">
        <v>15</v>
      </c>
      <c r="F55" s="69">
        <v>21</v>
      </c>
      <c r="G55" s="69" t="s">
        <v>963</v>
      </c>
      <c r="H55" s="71" t="s">
        <v>662</v>
      </c>
      <c r="I55" s="69"/>
      <c r="J55" s="69"/>
    </row>
    <row r="56" s="66" customFormat="1" spans="1:10">
      <c r="A56" s="69"/>
      <c r="B56" s="69"/>
      <c r="C56" s="71" t="s">
        <v>584</v>
      </c>
      <c r="D56" s="69" t="s">
        <v>1284</v>
      </c>
      <c r="E56" s="69">
        <v>17</v>
      </c>
      <c r="F56" s="69">
        <v>22</v>
      </c>
      <c r="G56" s="69" t="s">
        <v>289</v>
      </c>
      <c r="H56" s="71" t="s">
        <v>729</v>
      </c>
      <c r="I56" s="69"/>
      <c r="J56" s="69"/>
    </row>
    <row r="57" s="66" customFormat="1" spans="1:10">
      <c r="A57" s="69"/>
      <c r="B57" s="69"/>
      <c r="C57" s="71" t="s">
        <v>1224</v>
      </c>
      <c r="D57" s="69" t="s">
        <v>1285</v>
      </c>
      <c r="E57" s="69">
        <v>24</v>
      </c>
      <c r="F57" s="69">
        <v>23</v>
      </c>
      <c r="G57" s="69" t="s">
        <v>153</v>
      </c>
      <c r="H57" s="71" t="s">
        <v>584</v>
      </c>
      <c r="I57" s="69"/>
      <c r="J57" s="69"/>
    </row>
    <row r="58" s="66" customFormat="1" spans="1:10">
      <c r="A58" s="69"/>
      <c r="B58" s="71" t="s">
        <v>572</v>
      </c>
      <c r="C58" s="69"/>
      <c r="D58" s="69" t="s">
        <v>1286</v>
      </c>
      <c r="E58" s="69">
        <v>33</v>
      </c>
      <c r="F58" s="69">
        <v>29</v>
      </c>
      <c r="G58" s="69" t="s">
        <v>984</v>
      </c>
      <c r="H58" s="69"/>
      <c r="I58" s="71" t="s">
        <v>388</v>
      </c>
      <c r="J58" s="69"/>
    </row>
    <row r="59" s="66" customFormat="1" spans="1:10">
      <c r="A59" s="69"/>
      <c r="B59" s="71" t="s">
        <v>293</v>
      </c>
      <c r="C59" s="69"/>
      <c r="D59" s="69" t="s">
        <v>1287</v>
      </c>
      <c r="E59" s="69">
        <v>37</v>
      </c>
      <c r="F59" s="69">
        <v>40</v>
      </c>
      <c r="G59" s="69" t="s">
        <v>404</v>
      </c>
      <c r="H59" s="69"/>
      <c r="I59" s="69"/>
      <c r="J59" s="69"/>
    </row>
    <row r="60" s="66" customFormat="1" spans="1:10">
      <c r="A60" s="69"/>
      <c r="B60" s="69"/>
      <c r="C60" s="71" t="s">
        <v>635</v>
      </c>
      <c r="D60" s="69" t="s">
        <v>1288</v>
      </c>
      <c r="E60" s="69">
        <v>41</v>
      </c>
      <c r="F60" s="69">
        <v>47</v>
      </c>
      <c r="G60" s="69" t="s">
        <v>521</v>
      </c>
      <c r="H60" s="71" t="s">
        <v>635</v>
      </c>
      <c r="I60" s="69"/>
      <c r="J60" s="69"/>
    </row>
    <row r="61" s="66" customFormat="1" ht="15" spans="1:10">
      <c r="A61" s="72" t="s">
        <v>296</v>
      </c>
      <c r="B61" s="72"/>
      <c r="C61" s="72"/>
      <c r="D61" s="72"/>
      <c r="E61" s="72"/>
      <c r="F61" s="69" t="s">
        <v>296</v>
      </c>
      <c r="G61" s="69"/>
      <c r="H61" s="69"/>
      <c r="I61" s="69"/>
      <c r="J61" s="69"/>
    </row>
    <row r="62" s="66" customFormat="1" ht="15" spans="1:10">
      <c r="A62" s="72" t="s">
        <v>94</v>
      </c>
      <c r="B62" s="72" t="s">
        <v>93</v>
      </c>
      <c r="C62" s="69" t="s">
        <v>297</v>
      </c>
      <c r="D62" s="69" t="s">
        <v>270</v>
      </c>
      <c r="E62" s="69" t="s">
        <v>82</v>
      </c>
      <c r="F62" s="69" t="s">
        <v>82</v>
      </c>
      <c r="G62" s="69" t="s">
        <v>270</v>
      </c>
      <c r="H62" s="69" t="s">
        <v>297</v>
      </c>
      <c r="I62" s="69" t="s">
        <v>93</v>
      </c>
      <c r="J62" s="69" t="s">
        <v>94</v>
      </c>
    </row>
    <row r="63" s="66" customFormat="1" ht="15" spans="1:10">
      <c r="A63" s="69"/>
      <c r="B63" s="69"/>
      <c r="C63" s="69"/>
      <c r="D63" s="69" t="s">
        <v>1289</v>
      </c>
      <c r="E63" s="69">
        <v>3</v>
      </c>
      <c r="F63" s="69">
        <v>1</v>
      </c>
      <c r="G63" s="69" t="s">
        <v>116</v>
      </c>
      <c r="H63" s="69"/>
      <c r="I63" s="69"/>
      <c r="J63" s="69"/>
    </row>
    <row r="64" s="66" customFormat="1" spans="1:10">
      <c r="A64" s="69"/>
      <c r="B64" s="69"/>
      <c r="C64" s="69"/>
      <c r="D64" s="69" t="s">
        <v>1290</v>
      </c>
      <c r="E64" s="69">
        <v>13</v>
      </c>
      <c r="F64" s="69">
        <v>11</v>
      </c>
      <c r="G64" s="69" t="s">
        <v>201</v>
      </c>
      <c r="H64" s="71" t="s">
        <v>584</v>
      </c>
      <c r="I64" s="69"/>
      <c r="J64" s="69"/>
    </row>
    <row r="65" s="66" customFormat="1" spans="1:10">
      <c r="A65" s="69"/>
      <c r="B65" s="69"/>
      <c r="C65" s="71" t="s">
        <v>1224</v>
      </c>
      <c r="D65" s="69" t="s">
        <v>1291</v>
      </c>
      <c r="E65" s="69">
        <v>18</v>
      </c>
      <c r="F65" s="69">
        <v>14</v>
      </c>
      <c r="G65" s="69" t="s">
        <v>202</v>
      </c>
      <c r="H65" s="69"/>
      <c r="I65" s="69"/>
      <c r="J65" s="69"/>
    </row>
    <row r="66" s="66" customFormat="1" ht="15" spans="1:10">
      <c r="A66" s="69"/>
      <c r="B66" s="69"/>
      <c r="C66" s="69"/>
      <c r="D66" s="69" t="s">
        <v>1292</v>
      </c>
      <c r="E66" s="69">
        <v>19</v>
      </c>
      <c r="F66" s="69">
        <v>15</v>
      </c>
      <c r="G66" s="69" t="s">
        <v>142</v>
      </c>
      <c r="H66" s="69"/>
      <c r="I66" s="69"/>
      <c r="J66" s="69"/>
    </row>
    <row r="67" s="66" customFormat="1" spans="1:10">
      <c r="A67" s="69"/>
      <c r="B67" s="69"/>
      <c r="C67" s="69"/>
      <c r="D67" s="69" t="s">
        <v>1293</v>
      </c>
      <c r="E67" s="69">
        <v>21</v>
      </c>
      <c r="F67" s="69">
        <v>20</v>
      </c>
      <c r="G67" s="69" t="s">
        <v>149</v>
      </c>
      <c r="H67" s="71" t="s">
        <v>729</v>
      </c>
      <c r="I67" s="69"/>
      <c r="J67" s="69"/>
    </row>
    <row r="68" s="66" customFormat="1" ht="15" spans="1:10">
      <c r="A68" s="69"/>
      <c r="B68" s="69"/>
      <c r="C68" s="69"/>
      <c r="D68" s="69" t="s">
        <v>1294</v>
      </c>
      <c r="E68" s="69">
        <v>25</v>
      </c>
      <c r="F68" s="69">
        <v>25</v>
      </c>
      <c r="G68" s="69" t="s">
        <v>206</v>
      </c>
      <c r="H68" s="69"/>
      <c r="I68" s="69"/>
      <c r="J68" s="69"/>
    </row>
    <row r="69" s="66" customFormat="1" ht="15" spans="1:10">
      <c r="A69" s="69"/>
      <c r="B69" s="69"/>
      <c r="C69" s="69"/>
      <c r="D69" s="69" t="s">
        <v>1295</v>
      </c>
      <c r="E69" s="69">
        <v>26</v>
      </c>
      <c r="F69" s="69">
        <v>26</v>
      </c>
      <c r="G69" s="69" t="s">
        <v>155</v>
      </c>
      <c r="H69" s="69"/>
      <c r="I69" s="69"/>
      <c r="J69" s="69"/>
    </row>
    <row r="70" s="66" customFormat="1" spans="1:10">
      <c r="A70" s="69"/>
      <c r="B70" s="69"/>
      <c r="C70" s="71" t="s">
        <v>880</v>
      </c>
      <c r="D70" s="69" t="s">
        <v>1296</v>
      </c>
      <c r="E70" s="69">
        <v>30</v>
      </c>
      <c r="F70" s="69">
        <v>27</v>
      </c>
      <c r="G70" s="69" t="s">
        <v>156</v>
      </c>
      <c r="H70" s="69"/>
      <c r="I70" s="69"/>
      <c r="J70" s="69"/>
    </row>
    <row r="71" s="66" customFormat="1" spans="1:10">
      <c r="A71" s="69"/>
      <c r="B71" s="69"/>
      <c r="C71" s="69"/>
      <c r="D71" s="69" t="s">
        <v>1297</v>
      </c>
      <c r="E71" s="69">
        <v>32</v>
      </c>
      <c r="F71" s="69">
        <v>30</v>
      </c>
      <c r="G71" s="69" t="s">
        <v>235</v>
      </c>
      <c r="H71" s="71" t="s">
        <v>662</v>
      </c>
      <c r="I71" s="69"/>
      <c r="J71" s="69"/>
    </row>
    <row r="72" s="66" customFormat="1" spans="1:10">
      <c r="A72" s="69"/>
      <c r="B72" s="69"/>
      <c r="C72" s="71" t="s">
        <v>635</v>
      </c>
      <c r="D72" s="69" t="s">
        <v>1298</v>
      </c>
      <c r="E72" s="69">
        <v>35</v>
      </c>
      <c r="F72" s="69">
        <v>36</v>
      </c>
      <c r="G72" s="69" t="s">
        <v>309</v>
      </c>
      <c r="H72" s="69"/>
      <c r="I72" s="69"/>
      <c r="J72" s="69"/>
    </row>
    <row r="73" s="66" customFormat="1" spans="1:10">
      <c r="A73" s="69"/>
      <c r="B73" s="69"/>
      <c r="C73" s="71" t="s">
        <v>451</v>
      </c>
      <c r="D73" s="69" t="s">
        <v>1299</v>
      </c>
      <c r="E73" s="69">
        <v>51</v>
      </c>
      <c r="F73" s="69">
        <v>45</v>
      </c>
      <c r="G73" s="69" t="s">
        <v>237</v>
      </c>
      <c r="H73" s="71" t="s">
        <v>635</v>
      </c>
      <c r="I73" s="69"/>
      <c r="J73" s="69"/>
    </row>
    <row r="74" s="66" customFormat="1" spans="1:10">
      <c r="A74" s="69"/>
      <c r="B74" s="69"/>
      <c r="C74" s="71" t="s">
        <v>584</v>
      </c>
      <c r="D74" s="69" t="s">
        <v>1300</v>
      </c>
      <c r="E74" s="69">
        <v>98</v>
      </c>
      <c r="F74" s="69">
        <v>49</v>
      </c>
      <c r="G74" s="69" t="s">
        <v>238</v>
      </c>
      <c r="H74" s="69"/>
      <c r="I74" s="69"/>
      <c r="J74" s="69"/>
    </row>
    <row r="75" s="66" customFormat="1" ht="15" spans="1:10">
      <c r="A75" s="69" t="s">
        <v>1301</v>
      </c>
      <c r="B75" s="69"/>
      <c r="C75" s="69"/>
      <c r="D75" s="69" t="s">
        <v>236</v>
      </c>
      <c r="E75" s="69"/>
      <c r="F75" s="69" t="s">
        <v>236</v>
      </c>
      <c r="G75" s="69"/>
      <c r="H75" s="69" t="s">
        <v>311</v>
      </c>
      <c r="I75" s="69"/>
      <c r="J75" s="69"/>
    </row>
    <row r="76" s="66" customFormat="1" ht="15" spans="1:10">
      <c r="A76" s="69" t="s">
        <v>570</v>
      </c>
      <c r="B76" s="69"/>
      <c r="C76" s="69"/>
      <c r="D76" s="69" t="s">
        <v>314</v>
      </c>
      <c r="E76" s="69"/>
      <c r="F76" s="69" t="s">
        <v>314</v>
      </c>
      <c r="G76" s="69"/>
      <c r="H76" s="69" t="s">
        <v>477</v>
      </c>
      <c r="I76" s="69"/>
      <c r="J76" s="69"/>
    </row>
    <row r="77" s="66" customFormat="1" spans="1:10">
      <c r="A77" s="69" t="s">
        <v>1302</v>
      </c>
      <c r="B77" s="69"/>
      <c r="C77" s="69"/>
      <c r="D77" s="71" t="s">
        <v>1056</v>
      </c>
      <c r="E77" s="73" t="s">
        <v>321</v>
      </c>
      <c r="F77" s="73" t="s">
        <v>321</v>
      </c>
      <c r="G77" s="71" t="s">
        <v>275</v>
      </c>
      <c r="H77" s="69" t="s">
        <v>1303</v>
      </c>
      <c r="I77" s="69"/>
      <c r="J77" s="69"/>
    </row>
    <row r="78" s="66" customFormat="1" spans="1:10">
      <c r="A78" s="69"/>
      <c r="B78" s="69"/>
      <c r="C78" s="69"/>
      <c r="D78" s="69"/>
      <c r="E78" s="75" t="s">
        <v>324</v>
      </c>
      <c r="F78" s="75" t="s">
        <v>324</v>
      </c>
      <c r="G78" s="71"/>
      <c r="H78" s="71"/>
      <c r="I78" s="71"/>
      <c r="J78" s="71"/>
    </row>
    <row r="79" s="66" customFormat="1" ht="15" spans="1:10">
      <c r="A79" s="76" t="s">
        <v>325</v>
      </c>
      <c r="B79" s="76"/>
      <c r="C79" s="76"/>
      <c r="D79" s="76"/>
      <c r="E79" s="76"/>
      <c r="F79" s="76"/>
      <c r="G79" s="76"/>
      <c r="H79" s="76"/>
      <c r="I79" s="76"/>
      <c r="J79" s="76"/>
    </row>
    <row r="80" ht="22.5" spans="1:10">
      <c r="A80" s="68" t="s">
        <v>1304</v>
      </c>
      <c r="B80" s="68"/>
      <c r="C80" s="68"/>
      <c r="D80" s="68"/>
      <c r="E80" s="68"/>
      <c r="F80" s="68"/>
      <c r="G80" s="68"/>
      <c r="H80" s="68"/>
      <c r="I80" s="68"/>
      <c r="J80" s="68"/>
    </row>
    <row r="81" ht="15" spans="1:10">
      <c r="A81" s="69" t="s">
        <v>244</v>
      </c>
      <c r="B81" s="69" t="s">
        <v>1305</v>
      </c>
      <c r="C81" s="69"/>
      <c r="D81" s="69"/>
      <c r="E81" s="69" t="s">
        <v>246</v>
      </c>
      <c r="F81" s="69"/>
      <c r="G81" s="69" t="s">
        <v>247</v>
      </c>
      <c r="H81" s="69"/>
      <c r="I81" s="69" t="s">
        <v>248</v>
      </c>
      <c r="J81" s="69">
        <v>10197</v>
      </c>
    </row>
    <row r="82" ht="30" spans="1:10">
      <c r="A82" s="69" t="s">
        <v>52</v>
      </c>
      <c r="B82" s="69" t="s">
        <v>1306</v>
      </c>
      <c r="C82" s="69"/>
      <c r="D82" s="69" t="s">
        <v>250</v>
      </c>
      <c r="E82" s="69" t="s">
        <v>1307</v>
      </c>
      <c r="F82" s="69"/>
      <c r="G82" s="69" t="s">
        <v>252</v>
      </c>
      <c r="H82" s="69" t="s">
        <v>1308</v>
      </c>
      <c r="I82" s="69" t="s">
        <v>254</v>
      </c>
      <c r="J82" s="69" t="s">
        <v>1309</v>
      </c>
    </row>
    <row r="83" ht="30" spans="1:10">
      <c r="A83" s="69" t="s">
        <v>256</v>
      </c>
      <c r="B83" s="69" t="s">
        <v>1310</v>
      </c>
      <c r="C83" s="69"/>
      <c r="D83" s="69" t="s">
        <v>258</v>
      </c>
      <c r="E83" s="69" t="s">
        <v>1311</v>
      </c>
      <c r="F83" s="69"/>
      <c r="G83" s="69" t="s">
        <v>260</v>
      </c>
      <c r="H83" s="69" t="s">
        <v>1312</v>
      </c>
      <c r="I83" s="69" t="s">
        <v>262</v>
      </c>
      <c r="J83" s="69" t="s">
        <v>1313</v>
      </c>
    </row>
    <row r="84" ht="31.5" spans="1:10">
      <c r="A84" s="70" t="s">
        <v>1237</v>
      </c>
      <c r="B84" s="70"/>
      <c r="C84" s="70">
        <v>0</v>
      </c>
      <c r="D84" s="70"/>
      <c r="E84" s="70"/>
      <c r="F84" s="70">
        <v>2</v>
      </c>
      <c r="G84" s="70"/>
      <c r="H84" s="70"/>
      <c r="I84" s="70" t="s">
        <v>1314</v>
      </c>
      <c r="J84" s="70"/>
    </row>
    <row r="85" ht="15" spans="1:10">
      <c r="A85" s="70"/>
      <c r="B85" s="70"/>
      <c r="C85" s="69">
        <v>0</v>
      </c>
      <c r="D85" s="69"/>
      <c r="E85" s="69" t="s">
        <v>266</v>
      </c>
      <c r="F85" s="69"/>
      <c r="G85" s="69">
        <v>2</v>
      </c>
      <c r="H85" s="69"/>
      <c r="I85" s="70"/>
      <c r="J85" s="70"/>
    </row>
    <row r="86" ht="15" spans="1:10">
      <c r="A86" s="70"/>
      <c r="B86" s="70"/>
      <c r="C86" s="69">
        <v>0</v>
      </c>
      <c r="D86" s="69"/>
      <c r="E86" s="69" t="s">
        <v>267</v>
      </c>
      <c r="F86" s="69"/>
      <c r="G86" s="69">
        <v>0</v>
      </c>
      <c r="H86" s="69"/>
      <c r="I86" s="70"/>
      <c r="J86" s="70"/>
    </row>
    <row r="87" ht="15" spans="1:10">
      <c r="A87" s="69" t="s">
        <v>268</v>
      </c>
      <c r="B87" s="69"/>
      <c r="C87" s="69"/>
      <c r="D87" s="69"/>
      <c r="E87" s="69"/>
      <c r="F87" s="69" t="s">
        <v>268</v>
      </c>
      <c r="G87" s="69"/>
      <c r="H87" s="69"/>
      <c r="I87" s="69"/>
      <c r="J87" s="69"/>
    </row>
    <row r="88" ht="15" spans="1:10">
      <c r="A88" s="69" t="s">
        <v>94</v>
      </c>
      <c r="B88" s="69" t="s">
        <v>93</v>
      </c>
      <c r="C88" s="69" t="s">
        <v>269</v>
      </c>
      <c r="D88" s="69" t="s">
        <v>270</v>
      </c>
      <c r="E88" s="69" t="s">
        <v>82</v>
      </c>
      <c r="F88" s="69" t="s">
        <v>82</v>
      </c>
      <c r="G88" s="69" t="s">
        <v>270</v>
      </c>
      <c r="H88" s="69" t="s">
        <v>269</v>
      </c>
      <c r="I88" s="69" t="s">
        <v>93</v>
      </c>
      <c r="J88" s="69" t="s">
        <v>94</v>
      </c>
    </row>
    <row r="89" spans="1:10">
      <c r="A89" s="69"/>
      <c r="B89" s="69"/>
      <c r="C89" s="71" t="s">
        <v>347</v>
      </c>
      <c r="D89" s="69" t="s">
        <v>122</v>
      </c>
      <c r="E89" s="69">
        <v>3</v>
      </c>
      <c r="F89" s="69">
        <v>1</v>
      </c>
      <c r="G89" s="69" t="s">
        <v>1315</v>
      </c>
      <c r="H89" s="77"/>
      <c r="I89" s="72"/>
      <c r="J89" s="72"/>
    </row>
    <row r="90" ht="15" spans="1:10">
      <c r="A90" s="69"/>
      <c r="B90" s="69"/>
      <c r="C90" s="69"/>
      <c r="D90" s="69" t="s">
        <v>1316</v>
      </c>
      <c r="E90" s="69">
        <v>5</v>
      </c>
      <c r="F90" s="69">
        <v>3</v>
      </c>
      <c r="G90" s="69" t="s">
        <v>1317</v>
      </c>
      <c r="H90" s="77"/>
      <c r="I90" s="72"/>
      <c r="J90" s="72"/>
    </row>
    <row r="91" ht="15" spans="1:10">
      <c r="A91" s="69"/>
      <c r="B91" s="69"/>
      <c r="C91" s="69"/>
      <c r="D91" s="69" t="s">
        <v>233</v>
      </c>
      <c r="E91" s="69">
        <v>10</v>
      </c>
      <c r="F91" s="69">
        <v>5</v>
      </c>
      <c r="G91" s="69" t="s">
        <v>1318</v>
      </c>
      <c r="H91" s="77"/>
      <c r="I91" s="72"/>
      <c r="J91" s="72"/>
    </row>
    <row r="92" ht="15" spans="1:10">
      <c r="A92" s="69"/>
      <c r="B92" s="69"/>
      <c r="C92" s="69"/>
      <c r="D92" s="69" t="s">
        <v>139</v>
      </c>
      <c r="E92" s="69">
        <v>12</v>
      </c>
      <c r="F92" s="69">
        <v>6</v>
      </c>
      <c r="G92" s="69" t="s">
        <v>1319</v>
      </c>
      <c r="H92" s="77"/>
      <c r="I92" s="72"/>
      <c r="J92" s="72"/>
    </row>
    <row r="93" spans="1:10">
      <c r="A93" s="69"/>
      <c r="B93" s="69"/>
      <c r="C93" s="69"/>
      <c r="D93" s="69" t="s">
        <v>140</v>
      </c>
      <c r="E93" s="69">
        <v>13</v>
      </c>
      <c r="F93" s="69">
        <v>7</v>
      </c>
      <c r="G93" s="69" t="s">
        <v>1320</v>
      </c>
      <c r="H93" s="77"/>
      <c r="I93" s="71" t="s">
        <v>363</v>
      </c>
      <c r="J93" s="72"/>
    </row>
    <row r="94" spans="1:10">
      <c r="A94" s="69"/>
      <c r="B94" s="69"/>
      <c r="C94" s="71" t="s">
        <v>542</v>
      </c>
      <c r="D94" s="69" t="s">
        <v>202</v>
      </c>
      <c r="E94" s="69">
        <v>14</v>
      </c>
      <c r="F94" s="69">
        <v>9</v>
      </c>
      <c r="G94" s="69" t="s">
        <v>1321</v>
      </c>
      <c r="H94" s="71" t="s">
        <v>552</v>
      </c>
      <c r="I94" s="72"/>
      <c r="J94" s="72"/>
    </row>
    <row r="95" spans="1:10">
      <c r="A95" s="69"/>
      <c r="B95" s="69"/>
      <c r="C95" s="71" t="s">
        <v>869</v>
      </c>
      <c r="D95" s="69" t="s">
        <v>963</v>
      </c>
      <c r="E95" s="69">
        <v>21</v>
      </c>
      <c r="F95" s="69">
        <v>11</v>
      </c>
      <c r="G95" s="69" t="s">
        <v>1322</v>
      </c>
      <c r="H95" s="71" t="s">
        <v>589</v>
      </c>
      <c r="I95" s="72"/>
      <c r="J95" s="72"/>
    </row>
    <row r="96" spans="1:10">
      <c r="A96" s="69"/>
      <c r="B96" s="71" t="s">
        <v>339</v>
      </c>
      <c r="C96" s="69"/>
      <c r="D96" s="69" t="s">
        <v>289</v>
      </c>
      <c r="E96" s="69">
        <v>22</v>
      </c>
      <c r="F96" s="69">
        <v>15</v>
      </c>
      <c r="G96" s="69" t="s">
        <v>1323</v>
      </c>
      <c r="H96" s="71" t="s">
        <v>559</v>
      </c>
      <c r="I96" s="71"/>
      <c r="J96" s="69"/>
    </row>
    <row r="97" spans="1:10">
      <c r="A97" s="69"/>
      <c r="B97" s="69"/>
      <c r="C97" s="71" t="s">
        <v>344</v>
      </c>
      <c r="D97" s="69" t="s">
        <v>153</v>
      </c>
      <c r="E97" s="69">
        <v>23</v>
      </c>
      <c r="F97" s="69">
        <v>16</v>
      </c>
      <c r="G97" s="69" t="s">
        <v>1324</v>
      </c>
      <c r="H97" s="77"/>
      <c r="I97" s="72"/>
      <c r="J97" s="72"/>
    </row>
    <row r="98" spans="1:10">
      <c r="A98" s="69"/>
      <c r="B98" s="69"/>
      <c r="C98" s="69"/>
      <c r="D98" s="69" t="s">
        <v>984</v>
      </c>
      <c r="E98" s="69">
        <v>29</v>
      </c>
      <c r="F98" s="69">
        <v>18</v>
      </c>
      <c r="G98" s="69" t="s">
        <v>1325</v>
      </c>
      <c r="H98" s="71" t="s">
        <v>277</v>
      </c>
      <c r="I98" s="71"/>
      <c r="J98" s="72"/>
    </row>
    <row r="99" spans="1:10">
      <c r="A99" s="69"/>
      <c r="B99" s="69"/>
      <c r="C99" s="71" t="s">
        <v>917</v>
      </c>
      <c r="D99" s="69" t="s">
        <v>238</v>
      </c>
      <c r="E99" s="69">
        <v>49</v>
      </c>
      <c r="F99" s="69">
        <v>19</v>
      </c>
      <c r="G99" s="69" t="s">
        <v>1326</v>
      </c>
      <c r="H99" s="77"/>
      <c r="I99" s="72"/>
      <c r="J99" s="72"/>
    </row>
    <row r="100" ht="15" spans="1:10">
      <c r="A100" s="72" t="s">
        <v>296</v>
      </c>
      <c r="B100" s="72"/>
      <c r="C100" s="72"/>
      <c r="D100" s="72"/>
      <c r="E100" s="72"/>
      <c r="F100" s="69" t="s">
        <v>296</v>
      </c>
      <c r="G100" s="69"/>
      <c r="H100" s="69"/>
      <c r="I100" s="69"/>
      <c r="J100" s="69"/>
    </row>
    <row r="101" ht="15" spans="1:10">
      <c r="A101" s="72" t="s">
        <v>94</v>
      </c>
      <c r="B101" s="72" t="s">
        <v>93</v>
      </c>
      <c r="C101" s="69" t="s">
        <v>297</v>
      </c>
      <c r="D101" s="69" t="s">
        <v>270</v>
      </c>
      <c r="E101" s="69" t="s">
        <v>82</v>
      </c>
      <c r="F101" s="69" t="s">
        <v>82</v>
      </c>
      <c r="G101" s="69" t="s">
        <v>270</v>
      </c>
      <c r="H101" s="69" t="s">
        <v>297</v>
      </c>
      <c r="I101" s="69" t="s">
        <v>93</v>
      </c>
      <c r="J101" s="69" t="s">
        <v>94</v>
      </c>
    </row>
    <row r="102" spans="1:10">
      <c r="A102" s="69"/>
      <c r="B102" s="69"/>
      <c r="C102" s="69"/>
      <c r="D102" s="69" t="s">
        <v>116</v>
      </c>
      <c r="E102" s="69">
        <v>1</v>
      </c>
      <c r="F102" s="69">
        <v>2</v>
      </c>
      <c r="G102" s="69" t="s">
        <v>1327</v>
      </c>
      <c r="H102" s="78"/>
      <c r="I102" s="69"/>
      <c r="J102" s="71"/>
    </row>
    <row r="103" spans="1:10">
      <c r="A103" s="69"/>
      <c r="B103" s="69"/>
      <c r="C103" s="69"/>
      <c r="D103" s="69" t="s">
        <v>123</v>
      </c>
      <c r="E103" s="69">
        <v>4</v>
      </c>
      <c r="F103" s="69">
        <v>10</v>
      </c>
      <c r="G103" s="69" t="s">
        <v>1328</v>
      </c>
      <c r="H103" s="71" t="s">
        <v>559</v>
      </c>
      <c r="I103" s="69"/>
      <c r="J103" s="71"/>
    </row>
    <row r="104" spans="1:10">
      <c r="A104" s="69"/>
      <c r="B104" s="69"/>
      <c r="C104" s="69"/>
      <c r="D104" s="69" t="s">
        <v>197</v>
      </c>
      <c r="E104" s="69">
        <v>6</v>
      </c>
      <c r="F104" s="69">
        <v>13</v>
      </c>
      <c r="G104" s="69" t="s">
        <v>1329</v>
      </c>
      <c r="H104" s="78"/>
      <c r="I104" s="69"/>
      <c r="J104" s="71"/>
    </row>
    <row r="105" spans="1:10">
      <c r="A105" s="69"/>
      <c r="B105" s="69"/>
      <c r="C105" s="71" t="s">
        <v>344</v>
      </c>
      <c r="D105" s="69" t="s">
        <v>201</v>
      </c>
      <c r="E105" s="69">
        <v>11</v>
      </c>
      <c r="F105" s="69">
        <v>22</v>
      </c>
      <c r="G105" s="69" t="s">
        <v>1330</v>
      </c>
      <c r="H105" s="71" t="s">
        <v>277</v>
      </c>
      <c r="I105" s="71"/>
      <c r="J105" s="71"/>
    </row>
    <row r="106" spans="1:10">
      <c r="A106" s="69"/>
      <c r="B106" s="69"/>
      <c r="C106" s="69"/>
      <c r="D106" s="69" t="s">
        <v>142</v>
      </c>
      <c r="E106" s="69">
        <v>15</v>
      </c>
      <c r="F106" s="69">
        <v>26</v>
      </c>
      <c r="G106" s="69" t="s">
        <v>1331</v>
      </c>
      <c r="H106" s="71" t="s">
        <v>589</v>
      </c>
      <c r="I106" s="69"/>
      <c r="J106" s="71"/>
    </row>
    <row r="107" spans="1:10">
      <c r="A107" s="69"/>
      <c r="B107" s="69"/>
      <c r="C107" s="69"/>
      <c r="D107" s="69" t="s">
        <v>149</v>
      </c>
      <c r="E107" s="69">
        <v>20</v>
      </c>
      <c r="F107" s="69">
        <v>28</v>
      </c>
      <c r="G107" s="69" t="s">
        <v>1332</v>
      </c>
      <c r="H107" s="78"/>
      <c r="I107" s="69"/>
      <c r="J107" s="71"/>
    </row>
    <row r="108" spans="1:10">
      <c r="A108" s="69"/>
      <c r="B108" s="69"/>
      <c r="C108" s="71" t="s">
        <v>917</v>
      </c>
      <c r="D108" s="69" t="s">
        <v>155</v>
      </c>
      <c r="E108" s="69">
        <v>26</v>
      </c>
      <c r="F108" s="69">
        <v>44</v>
      </c>
      <c r="G108" s="69" t="s">
        <v>1333</v>
      </c>
      <c r="H108" s="78"/>
      <c r="I108" s="69"/>
      <c r="J108" s="71"/>
    </row>
    <row r="109" spans="1:10">
      <c r="A109" s="69"/>
      <c r="B109" s="69"/>
      <c r="C109" s="69"/>
      <c r="D109" s="69" t="s">
        <v>156</v>
      </c>
      <c r="E109" s="69">
        <v>27</v>
      </c>
      <c r="F109" s="69">
        <v>46</v>
      </c>
      <c r="G109" s="69" t="s">
        <v>1334</v>
      </c>
      <c r="H109" s="78"/>
      <c r="I109" s="69"/>
      <c r="J109" s="71"/>
    </row>
    <row r="110" spans="1:10">
      <c r="A110" s="69"/>
      <c r="B110" s="69"/>
      <c r="C110" s="69"/>
      <c r="D110" s="69" t="s">
        <v>309</v>
      </c>
      <c r="E110" s="69">
        <v>36</v>
      </c>
      <c r="F110" s="69">
        <v>90</v>
      </c>
      <c r="G110" s="69" t="s">
        <v>1335</v>
      </c>
      <c r="H110" s="71" t="s">
        <v>552</v>
      </c>
      <c r="I110" s="69"/>
      <c r="J110" s="71"/>
    </row>
    <row r="111" spans="1:10">
      <c r="A111" s="69"/>
      <c r="B111" s="69"/>
      <c r="C111" s="71" t="s">
        <v>542</v>
      </c>
      <c r="D111" s="69" t="s">
        <v>404</v>
      </c>
      <c r="E111" s="69">
        <v>40</v>
      </c>
      <c r="F111" s="72"/>
      <c r="G111" s="72"/>
      <c r="H111" s="78"/>
      <c r="I111" s="69"/>
      <c r="J111" s="71"/>
    </row>
    <row r="112" spans="1:10">
      <c r="A112" s="69"/>
      <c r="B112" s="69"/>
      <c r="C112" s="71" t="s">
        <v>869</v>
      </c>
      <c r="D112" s="69" t="s">
        <v>237</v>
      </c>
      <c r="E112" s="69">
        <v>45</v>
      </c>
      <c r="F112" s="69"/>
      <c r="G112" s="76"/>
      <c r="H112" s="78"/>
      <c r="I112" s="69"/>
      <c r="J112" s="71"/>
    </row>
    <row r="113" spans="1:10">
      <c r="A113" s="69"/>
      <c r="B113" s="69"/>
      <c r="C113" s="71" t="s">
        <v>347</v>
      </c>
      <c r="D113" s="69" t="s">
        <v>521</v>
      </c>
      <c r="E113" s="69">
        <v>47</v>
      </c>
      <c r="F113" s="69"/>
      <c r="G113" s="76"/>
      <c r="H113" s="78"/>
      <c r="I113" s="69"/>
      <c r="J113" s="71"/>
    </row>
    <row r="114" ht="15" spans="1:10">
      <c r="A114" s="69" t="s">
        <v>311</v>
      </c>
      <c r="B114" s="69"/>
      <c r="C114" s="69"/>
      <c r="D114" s="69" t="s">
        <v>236</v>
      </c>
      <c r="E114" s="69"/>
      <c r="F114" s="69" t="s">
        <v>236</v>
      </c>
      <c r="G114" s="69"/>
      <c r="H114" s="69" t="s">
        <v>1336</v>
      </c>
      <c r="I114" s="69"/>
      <c r="J114" s="69"/>
    </row>
    <row r="115" ht="15" spans="1:10">
      <c r="A115" s="69" t="s">
        <v>313</v>
      </c>
      <c r="B115" s="69"/>
      <c r="C115" s="69"/>
      <c r="D115" s="69" t="s">
        <v>314</v>
      </c>
      <c r="E115" s="69"/>
      <c r="F115" s="69" t="s">
        <v>314</v>
      </c>
      <c r="G115" s="69"/>
      <c r="H115" s="69" t="s">
        <v>477</v>
      </c>
      <c r="I115" s="69"/>
      <c r="J115" s="69"/>
    </row>
    <row r="116" spans="1:10">
      <c r="A116" s="69"/>
      <c r="B116" s="69"/>
      <c r="C116" s="69"/>
      <c r="D116" s="69"/>
      <c r="E116" s="73" t="s">
        <v>321</v>
      </c>
      <c r="F116" s="73" t="s">
        <v>321</v>
      </c>
      <c r="G116" s="71" t="s">
        <v>454</v>
      </c>
      <c r="H116" s="69" t="s">
        <v>1321</v>
      </c>
      <c r="I116" s="69"/>
      <c r="J116" s="69"/>
    </row>
    <row r="117" spans="1:10">
      <c r="A117" s="69"/>
      <c r="B117" s="69"/>
      <c r="C117" s="69"/>
      <c r="D117" s="69"/>
      <c r="E117" s="75" t="s">
        <v>324</v>
      </c>
      <c r="F117" s="75" t="s">
        <v>324</v>
      </c>
      <c r="G117" s="71" t="s">
        <v>445</v>
      </c>
      <c r="H117" s="69" t="s">
        <v>1337</v>
      </c>
      <c r="I117" s="69"/>
      <c r="J117" s="69"/>
    </row>
    <row r="118" ht="15" spans="1:10">
      <c r="A118" s="76" t="s">
        <v>325</v>
      </c>
      <c r="B118" s="76"/>
      <c r="C118" s="76"/>
      <c r="D118" s="76"/>
      <c r="E118" s="76"/>
      <c r="F118" s="76"/>
      <c r="G118" s="76"/>
      <c r="H118" s="76"/>
      <c r="I118" s="76"/>
      <c r="J118" s="76"/>
    </row>
    <row r="119" ht="22.5" spans="1:10">
      <c r="A119" s="51" t="s">
        <v>1338</v>
      </c>
      <c r="B119" s="51"/>
      <c r="C119" s="51"/>
      <c r="D119" s="51"/>
      <c r="E119" s="51"/>
      <c r="F119" s="51"/>
      <c r="G119" s="51"/>
      <c r="H119" s="51"/>
      <c r="I119" s="51"/>
      <c r="J119" s="51"/>
    </row>
    <row r="120" ht="15" spans="1:10">
      <c r="A120" s="79" t="s">
        <v>244</v>
      </c>
      <c r="B120" s="79" t="s">
        <v>1339</v>
      </c>
      <c r="C120" s="79"/>
      <c r="D120" s="79"/>
      <c r="E120" s="79" t="s">
        <v>246</v>
      </c>
      <c r="F120" s="79"/>
      <c r="G120" s="79" t="s">
        <v>1340</v>
      </c>
      <c r="H120" s="79"/>
      <c r="I120" s="79" t="s">
        <v>248</v>
      </c>
      <c r="J120" s="79">
        <v>14161</v>
      </c>
    </row>
    <row r="121" ht="45" spans="1:10">
      <c r="A121" s="80" t="s">
        <v>52</v>
      </c>
      <c r="B121" s="80" t="s">
        <v>1341</v>
      </c>
      <c r="C121" s="80"/>
      <c r="D121" s="80" t="s">
        <v>250</v>
      </c>
      <c r="E121" s="80" t="s">
        <v>1342</v>
      </c>
      <c r="F121" s="80"/>
      <c r="G121" s="80" t="s">
        <v>252</v>
      </c>
      <c r="H121" s="80" t="s">
        <v>1343</v>
      </c>
      <c r="I121" s="80" t="s">
        <v>254</v>
      </c>
      <c r="J121" s="80" t="s">
        <v>1344</v>
      </c>
    </row>
    <row r="122" ht="30" spans="1:10">
      <c r="A122" s="80" t="s">
        <v>256</v>
      </c>
      <c r="B122" s="80" t="s">
        <v>1345</v>
      </c>
      <c r="C122" s="80"/>
      <c r="D122" s="80" t="s">
        <v>258</v>
      </c>
      <c r="E122" s="80" t="s">
        <v>1346</v>
      </c>
      <c r="F122" s="80"/>
      <c r="G122" s="80" t="s">
        <v>260</v>
      </c>
      <c r="H122" s="80" t="s">
        <v>1312</v>
      </c>
      <c r="I122" s="80" t="s">
        <v>262</v>
      </c>
      <c r="J122" s="80" t="s">
        <v>1347</v>
      </c>
    </row>
    <row r="123" ht="31.5" spans="1:10">
      <c r="A123" s="81" t="s">
        <v>1348</v>
      </c>
      <c r="B123" s="81"/>
      <c r="C123" s="81">
        <v>2</v>
      </c>
      <c r="D123" s="81"/>
      <c r="E123" s="81"/>
      <c r="F123" s="81">
        <v>0</v>
      </c>
      <c r="G123" s="81"/>
      <c r="H123" s="81"/>
      <c r="I123" s="81" t="s">
        <v>1237</v>
      </c>
      <c r="J123" s="81"/>
    </row>
    <row r="124" ht="15" spans="1:10">
      <c r="A124" s="81"/>
      <c r="B124" s="81"/>
      <c r="C124" s="79">
        <v>1</v>
      </c>
      <c r="D124" s="79"/>
      <c r="E124" s="79" t="s">
        <v>266</v>
      </c>
      <c r="F124" s="79"/>
      <c r="G124" s="79">
        <v>0</v>
      </c>
      <c r="H124" s="79"/>
      <c r="I124" s="81"/>
      <c r="J124" s="81"/>
    </row>
    <row r="125" ht="15" spans="1:10">
      <c r="A125" s="81"/>
      <c r="B125" s="81"/>
      <c r="C125" s="79">
        <v>1</v>
      </c>
      <c r="D125" s="79"/>
      <c r="E125" s="79" t="s">
        <v>267</v>
      </c>
      <c r="F125" s="79"/>
      <c r="G125" s="79">
        <v>0</v>
      </c>
      <c r="H125" s="79"/>
      <c r="I125" s="81"/>
      <c r="J125" s="81"/>
    </row>
    <row r="126" ht="15" spans="1:10">
      <c r="A126" s="79" t="s">
        <v>268</v>
      </c>
      <c r="B126" s="79"/>
      <c r="C126" s="79"/>
      <c r="D126" s="79"/>
      <c r="E126" s="79"/>
      <c r="F126" s="79" t="s">
        <v>268</v>
      </c>
      <c r="G126" s="79"/>
      <c r="H126" s="79"/>
      <c r="I126" s="79"/>
      <c r="J126" s="79"/>
    </row>
    <row r="127" ht="15" spans="1:10">
      <c r="A127" s="79" t="s">
        <v>94</v>
      </c>
      <c r="B127" s="79" t="s">
        <v>93</v>
      </c>
      <c r="C127" s="79" t="s">
        <v>269</v>
      </c>
      <c r="D127" s="79" t="s">
        <v>270</v>
      </c>
      <c r="E127" s="79" t="s">
        <v>82</v>
      </c>
      <c r="F127" s="79" t="s">
        <v>82</v>
      </c>
      <c r="G127" s="79" t="s">
        <v>270</v>
      </c>
      <c r="H127" s="79" t="s">
        <v>269</v>
      </c>
      <c r="I127" s="79" t="s">
        <v>93</v>
      </c>
      <c r="J127" s="79" t="s">
        <v>94</v>
      </c>
    </row>
    <row r="128" spans="1:10">
      <c r="A128" s="82"/>
      <c r="B128" s="82"/>
      <c r="C128" s="11" t="s">
        <v>589</v>
      </c>
      <c r="D128" s="82" t="s">
        <v>1349</v>
      </c>
      <c r="E128" s="82">
        <v>5</v>
      </c>
      <c r="F128" s="79">
        <v>1</v>
      </c>
      <c r="G128" s="79" t="s">
        <v>116</v>
      </c>
      <c r="H128" s="79"/>
      <c r="I128" s="79"/>
      <c r="J128" s="79"/>
    </row>
    <row r="129" spans="1:10">
      <c r="A129" s="82"/>
      <c r="B129" s="82"/>
      <c r="C129" s="79"/>
      <c r="D129" s="82" t="s">
        <v>1350</v>
      </c>
      <c r="E129" s="82">
        <v>6</v>
      </c>
      <c r="F129" s="79">
        <v>3</v>
      </c>
      <c r="G129" s="79" t="s">
        <v>122</v>
      </c>
      <c r="H129" s="11" t="s">
        <v>291</v>
      </c>
      <c r="I129" s="79"/>
      <c r="J129" s="79"/>
    </row>
    <row r="130" spans="1:10">
      <c r="A130" s="82"/>
      <c r="B130" s="82"/>
      <c r="C130" s="79"/>
      <c r="D130" s="82" t="s">
        <v>1351</v>
      </c>
      <c r="E130" s="82">
        <v>7</v>
      </c>
      <c r="F130" s="79">
        <v>4</v>
      </c>
      <c r="G130" s="79" t="s">
        <v>545</v>
      </c>
      <c r="H130" s="11" t="s">
        <v>840</v>
      </c>
      <c r="I130" s="79"/>
      <c r="J130" s="79"/>
    </row>
    <row r="131" spans="1:10">
      <c r="A131" s="82"/>
      <c r="B131" s="82"/>
      <c r="C131" s="11" t="s">
        <v>662</v>
      </c>
      <c r="D131" s="82" t="s">
        <v>1352</v>
      </c>
      <c r="E131" s="82">
        <v>9</v>
      </c>
      <c r="F131" s="79">
        <v>10</v>
      </c>
      <c r="G131" s="79" t="s">
        <v>233</v>
      </c>
      <c r="H131" s="79"/>
      <c r="I131" s="79"/>
      <c r="J131" s="79"/>
    </row>
    <row r="132" ht="15" spans="1:10">
      <c r="A132" s="82"/>
      <c r="B132" s="82"/>
      <c r="C132" s="79"/>
      <c r="D132" s="82" t="s">
        <v>1353</v>
      </c>
      <c r="E132" s="82">
        <v>13</v>
      </c>
      <c r="F132" s="79">
        <v>13</v>
      </c>
      <c r="G132" s="79" t="s">
        <v>140</v>
      </c>
      <c r="H132" s="79"/>
      <c r="I132" s="79"/>
      <c r="J132" s="79"/>
    </row>
    <row r="133" ht="15" spans="1:10">
      <c r="A133" s="82"/>
      <c r="B133" s="82"/>
      <c r="C133" s="79"/>
      <c r="D133" s="82" t="s">
        <v>1354</v>
      </c>
      <c r="E133" s="82">
        <v>16</v>
      </c>
      <c r="F133" s="79">
        <v>14</v>
      </c>
      <c r="G133" s="79" t="s">
        <v>202</v>
      </c>
      <c r="H133" s="79"/>
      <c r="I133" s="79"/>
      <c r="J133" s="79"/>
    </row>
    <row r="134" spans="1:10">
      <c r="A134" s="82"/>
      <c r="B134" s="82"/>
      <c r="C134" s="79"/>
      <c r="D134" s="79" t="s">
        <v>1355</v>
      </c>
      <c r="E134" s="79">
        <v>19</v>
      </c>
      <c r="F134" s="79">
        <v>20</v>
      </c>
      <c r="G134" s="79" t="s">
        <v>149</v>
      </c>
      <c r="H134" s="11" t="s">
        <v>542</v>
      </c>
      <c r="I134" s="79"/>
      <c r="J134" s="79"/>
    </row>
    <row r="135" spans="1:10">
      <c r="A135" s="82"/>
      <c r="B135" s="82"/>
      <c r="C135" s="79"/>
      <c r="D135" s="82" t="s">
        <v>1356</v>
      </c>
      <c r="E135" s="82">
        <v>22</v>
      </c>
      <c r="F135" s="79">
        <v>21</v>
      </c>
      <c r="G135" s="79" t="s">
        <v>963</v>
      </c>
      <c r="H135" s="11" t="s">
        <v>276</v>
      </c>
      <c r="I135" s="79"/>
      <c r="J135" s="79"/>
    </row>
    <row r="136" ht="15" spans="1:10">
      <c r="A136" s="82"/>
      <c r="B136" s="82"/>
      <c r="C136" s="79"/>
      <c r="D136" s="82" t="s">
        <v>1357</v>
      </c>
      <c r="E136" s="82">
        <v>23</v>
      </c>
      <c r="F136" s="79">
        <v>22</v>
      </c>
      <c r="G136" s="79" t="s">
        <v>289</v>
      </c>
      <c r="H136" s="79"/>
      <c r="I136" s="79"/>
      <c r="J136" s="79"/>
    </row>
    <row r="137" spans="1:10">
      <c r="A137" s="82"/>
      <c r="B137" s="82"/>
      <c r="C137" s="79"/>
      <c r="D137" s="82" t="s">
        <v>1358</v>
      </c>
      <c r="E137" s="82">
        <v>30</v>
      </c>
      <c r="F137" s="79">
        <v>29</v>
      </c>
      <c r="G137" s="79" t="s">
        <v>984</v>
      </c>
      <c r="H137" s="11" t="s">
        <v>347</v>
      </c>
      <c r="I137" s="79"/>
      <c r="J137" s="79"/>
    </row>
    <row r="138" ht="15" spans="1:10">
      <c r="A138" s="82"/>
      <c r="B138" s="82"/>
      <c r="C138" s="79"/>
      <c r="D138" s="82" t="s">
        <v>1359</v>
      </c>
      <c r="E138" s="82">
        <v>32</v>
      </c>
      <c r="F138" s="79">
        <v>40</v>
      </c>
      <c r="G138" s="79" t="s">
        <v>404</v>
      </c>
      <c r="H138" s="79"/>
      <c r="I138" s="79"/>
      <c r="J138" s="79"/>
    </row>
    <row r="139" ht="15" spans="1:10">
      <c r="A139" s="82" t="s">
        <v>296</v>
      </c>
      <c r="B139" s="82"/>
      <c r="C139" s="82"/>
      <c r="D139" s="82"/>
      <c r="E139" s="82"/>
      <c r="F139" s="79" t="s">
        <v>296</v>
      </c>
      <c r="G139" s="79"/>
      <c r="H139" s="79"/>
      <c r="I139" s="79"/>
      <c r="J139" s="79"/>
    </row>
    <row r="140" ht="15" spans="1:10">
      <c r="A140" s="82" t="s">
        <v>94</v>
      </c>
      <c r="B140" s="82" t="s">
        <v>93</v>
      </c>
      <c r="C140" s="79" t="s">
        <v>297</v>
      </c>
      <c r="D140" s="79" t="s">
        <v>270</v>
      </c>
      <c r="E140" s="79" t="s">
        <v>82</v>
      </c>
      <c r="F140" s="79" t="s">
        <v>82</v>
      </c>
      <c r="G140" s="79" t="s">
        <v>270</v>
      </c>
      <c r="H140" s="79" t="s">
        <v>297</v>
      </c>
      <c r="I140" s="79" t="s">
        <v>93</v>
      </c>
      <c r="J140" s="79" t="s">
        <v>94</v>
      </c>
    </row>
    <row r="141" spans="1:10">
      <c r="A141" s="82"/>
      <c r="B141" s="82"/>
      <c r="C141" s="79"/>
      <c r="D141" s="82" t="s">
        <v>1360</v>
      </c>
      <c r="E141" s="82">
        <v>2</v>
      </c>
      <c r="F141" s="79">
        <v>5</v>
      </c>
      <c r="G141" s="79" t="s">
        <v>124</v>
      </c>
      <c r="H141" s="11" t="s">
        <v>291</v>
      </c>
      <c r="I141" s="79"/>
      <c r="J141" s="79"/>
    </row>
    <row r="142" spans="1:10">
      <c r="A142" s="82"/>
      <c r="B142" s="82"/>
      <c r="C142" s="79"/>
      <c r="D142" s="82" t="s">
        <v>1361</v>
      </c>
      <c r="E142" s="82">
        <v>3</v>
      </c>
      <c r="F142" s="79">
        <v>6</v>
      </c>
      <c r="G142" s="79" t="s">
        <v>197</v>
      </c>
      <c r="H142" s="11" t="s">
        <v>542</v>
      </c>
      <c r="I142" s="79"/>
      <c r="J142" s="79"/>
    </row>
    <row r="143" spans="1:10">
      <c r="A143" s="82"/>
      <c r="B143" s="82"/>
      <c r="C143" s="79"/>
      <c r="D143" s="82" t="s">
        <v>1362</v>
      </c>
      <c r="E143" s="82">
        <v>4</v>
      </c>
      <c r="F143" s="79">
        <v>11</v>
      </c>
      <c r="G143" s="79" t="s">
        <v>201</v>
      </c>
      <c r="H143" s="11" t="s">
        <v>347</v>
      </c>
      <c r="I143" s="79"/>
      <c r="J143" s="79"/>
    </row>
    <row r="144" ht="15" spans="1:10">
      <c r="A144" s="82"/>
      <c r="B144" s="82"/>
      <c r="C144" s="79"/>
      <c r="D144" s="82" t="s">
        <v>1363</v>
      </c>
      <c r="E144" s="82">
        <v>8</v>
      </c>
      <c r="F144" s="79">
        <v>12</v>
      </c>
      <c r="G144" s="79" t="s">
        <v>139</v>
      </c>
      <c r="H144" s="79"/>
      <c r="I144" s="79"/>
      <c r="J144" s="79"/>
    </row>
    <row r="145" spans="1:10">
      <c r="A145" s="82"/>
      <c r="B145" s="82"/>
      <c r="C145" s="79"/>
      <c r="D145" s="82" t="s">
        <v>1364</v>
      </c>
      <c r="E145" s="82">
        <v>10</v>
      </c>
      <c r="F145" s="79">
        <v>15</v>
      </c>
      <c r="G145" s="79" t="s">
        <v>142</v>
      </c>
      <c r="H145" s="11" t="s">
        <v>840</v>
      </c>
      <c r="I145" s="79"/>
      <c r="J145" s="79"/>
    </row>
    <row r="146" ht="15" spans="1:10">
      <c r="A146" s="82"/>
      <c r="B146" s="82"/>
      <c r="C146" s="79"/>
      <c r="D146" s="82" t="s">
        <v>1365</v>
      </c>
      <c r="E146" s="82">
        <v>17</v>
      </c>
      <c r="F146" s="79">
        <v>23</v>
      </c>
      <c r="G146" s="79" t="s">
        <v>153</v>
      </c>
      <c r="H146" s="79"/>
      <c r="I146" s="79"/>
      <c r="J146" s="79"/>
    </row>
    <row r="147" spans="1:10">
      <c r="A147" s="82"/>
      <c r="B147" s="82"/>
      <c r="C147" s="11" t="s">
        <v>662</v>
      </c>
      <c r="D147" s="79" t="s">
        <v>1366</v>
      </c>
      <c r="E147" s="79">
        <v>21</v>
      </c>
      <c r="F147" s="79">
        <v>36</v>
      </c>
      <c r="G147" s="79" t="s">
        <v>309</v>
      </c>
      <c r="H147" s="79"/>
      <c r="I147" s="79"/>
      <c r="J147" s="79"/>
    </row>
    <row r="148" spans="1:10">
      <c r="A148" s="82"/>
      <c r="B148" s="82"/>
      <c r="C148" s="11" t="s">
        <v>589</v>
      </c>
      <c r="D148" s="82" t="s">
        <v>1367</v>
      </c>
      <c r="E148" s="82">
        <v>27</v>
      </c>
      <c r="F148" s="79">
        <v>52</v>
      </c>
      <c r="G148" s="79" t="s">
        <v>239</v>
      </c>
      <c r="H148" s="11" t="s">
        <v>276</v>
      </c>
      <c r="I148" s="79"/>
      <c r="J148" s="79"/>
    </row>
    <row r="149" ht="15" spans="1:10">
      <c r="A149" s="82"/>
      <c r="B149" s="82"/>
      <c r="C149" s="79"/>
      <c r="D149" s="82" t="s">
        <v>1368</v>
      </c>
      <c r="E149" s="82">
        <v>34</v>
      </c>
      <c r="F149" s="79">
        <v>53</v>
      </c>
      <c r="G149" s="79" t="s">
        <v>240</v>
      </c>
      <c r="H149" s="79"/>
      <c r="I149" s="79"/>
      <c r="J149" s="79"/>
    </row>
    <row r="150" ht="15" spans="1:10">
      <c r="A150" s="82"/>
      <c r="B150" s="82"/>
      <c r="C150" s="79"/>
      <c r="D150" s="82" t="s">
        <v>1369</v>
      </c>
      <c r="E150" s="82">
        <v>55</v>
      </c>
      <c r="F150" s="79"/>
      <c r="G150" s="79"/>
      <c r="H150" s="79"/>
      <c r="I150" s="79"/>
      <c r="J150" s="79"/>
    </row>
    <row r="151" ht="15" spans="1:10">
      <c r="A151" s="82"/>
      <c r="B151" s="82"/>
      <c r="C151" s="79"/>
      <c r="D151" s="82" t="s">
        <v>1370</v>
      </c>
      <c r="E151" s="82">
        <v>99</v>
      </c>
      <c r="F151" s="79"/>
      <c r="G151" s="79"/>
      <c r="H151" s="79"/>
      <c r="I151" s="79"/>
      <c r="J151" s="79"/>
    </row>
    <row r="152" ht="15" spans="1:10">
      <c r="A152" s="79" t="s">
        <v>1371</v>
      </c>
      <c r="B152" s="79"/>
      <c r="C152" s="79"/>
      <c r="D152" s="79" t="s">
        <v>236</v>
      </c>
      <c r="E152" s="79"/>
      <c r="F152" s="79" t="s">
        <v>236</v>
      </c>
      <c r="G152" s="79"/>
      <c r="H152" s="79" t="s">
        <v>311</v>
      </c>
      <c r="I152" s="79"/>
      <c r="J152" s="79"/>
    </row>
    <row r="153" ht="15" spans="1:10">
      <c r="A153" s="79" t="s">
        <v>525</v>
      </c>
      <c r="B153" s="79"/>
      <c r="C153" s="79"/>
      <c r="D153" s="79" t="s">
        <v>314</v>
      </c>
      <c r="E153" s="79"/>
      <c r="F153" s="79" t="s">
        <v>314</v>
      </c>
      <c r="G153" s="79"/>
      <c r="H153" s="79" t="s">
        <v>313</v>
      </c>
      <c r="I153" s="79"/>
      <c r="J153" s="79"/>
    </row>
    <row r="154" spans="1:10">
      <c r="A154" s="82" t="s">
        <v>1372</v>
      </c>
      <c r="B154" s="82"/>
      <c r="C154" s="82"/>
      <c r="D154" s="11" t="s">
        <v>592</v>
      </c>
      <c r="E154" s="83" t="s">
        <v>321</v>
      </c>
      <c r="F154" s="83" t="s">
        <v>321</v>
      </c>
      <c r="G154" s="79"/>
      <c r="H154" s="11"/>
      <c r="I154" s="11"/>
      <c r="J154" s="11"/>
    </row>
    <row r="155" spans="1:10">
      <c r="A155" s="82" t="s">
        <v>1373</v>
      </c>
      <c r="B155" s="82"/>
      <c r="C155" s="82"/>
      <c r="D155" s="11" t="s">
        <v>584</v>
      </c>
      <c r="E155" s="84" t="s">
        <v>324</v>
      </c>
      <c r="F155" s="84" t="s">
        <v>324</v>
      </c>
      <c r="G155" s="11"/>
      <c r="H155" s="11"/>
      <c r="I155" s="11"/>
      <c r="J155" s="11"/>
    </row>
    <row r="156" ht="15" spans="1:10">
      <c r="A156" s="85" t="s">
        <v>325</v>
      </c>
      <c r="B156" s="85"/>
      <c r="C156" s="85"/>
      <c r="D156" s="85"/>
      <c r="E156" s="85"/>
      <c r="F156" s="85"/>
      <c r="G156" s="85"/>
      <c r="H156" s="85"/>
      <c r="I156" s="85"/>
      <c r="J156" s="85"/>
    </row>
    <row r="157" ht="22.5" spans="1:10">
      <c r="A157" s="51" t="s">
        <v>1374</v>
      </c>
      <c r="B157" s="51"/>
      <c r="C157" s="51"/>
      <c r="D157" s="51"/>
      <c r="E157" s="51"/>
      <c r="F157" s="51"/>
      <c r="G157" s="51"/>
      <c r="H157" s="51"/>
      <c r="I157" s="51"/>
      <c r="J157" s="51"/>
    </row>
    <row r="158" ht="15" spans="1:10">
      <c r="A158" s="69" t="s">
        <v>244</v>
      </c>
      <c r="B158" s="69" t="s">
        <v>1375</v>
      </c>
      <c r="C158" s="69"/>
      <c r="D158" s="69"/>
      <c r="E158" s="69" t="s">
        <v>246</v>
      </c>
      <c r="F158" s="69"/>
      <c r="G158" s="69" t="s">
        <v>247</v>
      </c>
      <c r="H158" s="69"/>
      <c r="I158" s="69" t="s">
        <v>248</v>
      </c>
      <c r="J158" s="69">
        <v>11501</v>
      </c>
    </row>
    <row r="159" ht="30" spans="1:10">
      <c r="A159" s="69" t="s">
        <v>52</v>
      </c>
      <c r="B159" s="69" t="s">
        <v>1376</v>
      </c>
      <c r="C159" s="69"/>
      <c r="D159" s="69" t="s">
        <v>250</v>
      </c>
      <c r="E159" s="69" t="s">
        <v>1377</v>
      </c>
      <c r="F159" s="69"/>
      <c r="G159" s="69" t="s">
        <v>252</v>
      </c>
      <c r="H159" s="69" t="s">
        <v>1378</v>
      </c>
      <c r="I159" s="69" t="s">
        <v>254</v>
      </c>
      <c r="J159" s="69" t="s">
        <v>1379</v>
      </c>
    </row>
    <row r="160" ht="30" spans="1:10">
      <c r="A160" s="69" t="s">
        <v>256</v>
      </c>
      <c r="B160" s="69" t="s">
        <v>1380</v>
      </c>
      <c r="C160" s="69"/>
      <c r="D160" s="69" t="s">
        <v>258</v>
      </c>
      <c r="E160" s="69" t="s">
        <v>1381</v>
      </c>
      <c r="F160" s="69"/>
      <c r="G160" s="69" t="s">
        <v>260</v>
      </c>
      <c r="H160" s="69" t="s">
        <v>1382</v>
      </c>
      <c r="I160" s="69" t="s">
        <v>262</v>
      </c>
      <c r="J160" s="69" t="s">
        <v>1383</v>
      </c>
    </row>
    <row r="161" ht="31.5" spans="1:10">
      <c r="A161" s="54" t="s">
        <v>1237</v>
      </c>
      <c r="B161" s="54"/>
      <c r="C161" s="54">
        <v>1</v>
      </c>
      <c r="D161" s="54"/>
      <c r="E161" s="54"/>
      <c r="F161" s="54">
        <v>3</v>
      </c>
      <c r="G161" s="54"/>
      <c r="H161" s="54"/>
      <c r="I161" s="54" t="s">
        <v>1384</v>
      </c>
      <c r="J161" s="54"/>
    </row>
    <row r="162" ht="15" spans="1:10">
      <c r="A162" s="54"/>
      <c r="B162" s="54"/>
      <c r="C162" s="52">
        <v>0</v>
      </c>
      <c r="D162" s="52"/>
      <c r="E162" s="52" t="s">
        <v>266</v>
      </c>
      <c r="F162" s="52"/>
      <c r="G162" s="52">
        <v>0</v>
      </c>
      <c r="H162" s="52"/>
      <c r="I162" s="54"/>
      <c r="J162" s="54"/>
    </row>
    <row r="163" ht="15" spans="1:10">
      <c r="A163" s="54"/>
      <c r="B163" s="54"/>
      <c r="C163" s="52">
        <v>1</v>
      </c>
      <c r="D163" s="52"/>
      <c r="E163" s="52" t="s">
        <v>267</v>
      </c>
      <c r="F163" s="52"/>
      <c r="G163" s="52">
        <v>3</v>
      </c>
      <c r="H163" s="52"/>
      <c r="I163" s="54"/>
      <c r="J163" s="54"/>
    </row>
    <row r="164" ht="15" spans="1:10">
      <c r="A164" s="52" t="s">
        <v>268</v>
      </c>
      <c r="B164" s="52"/>
      <c r="C164" s="52"/>
      <c r="D164" s="52"/>
      <c r="E164" s="52"/>
      <c r="F164" s="52" t="s">
        <v>268</v>
      </c>
      <c r="G164" s="52"/>
      <c r="H164" s="52"/>
      <c r="I164" s="52"/>
      <c r="J164" s="52"/>
    </row>
    <row r="165" ht="15" spans="1:10">
      <c r="A165" s="52" t="s">
        <v>94</v>
      </c>
      <c r="B165" s="52" t="s">
        <v>93</v>
      </c>
      <c r="C165" s="52" t="s">
        <v>269</v>
      </c>
      <c r="D165" s="52" t="s">
        <v>270</v>
      </c>
      <c r="E165" s="52" t="s">
        <v>82</v>
      </c>
      <c r="F165" s="52" t="s">
        <v>82</v>
      </c>
      <c r="G165" s="52" t="s">
        <v>270</v>
      </c>
      <c r="H165" s="52" t="s">
        <v>269</v>
      </c>
      <c r="I165" s="52" t="s">
        <v>93</v>
      </c>
      <c r="J165" s="52" t="s">
        <v>94</v>
      </c>
    </row>
    <row r="166" ht="15" spans="1:10">
      <c r="A166" s="52"/>
      <c r="B166" s="52"/>
      <c r="C166" s="52"/>
      <c r="D166" s="52" t="s">
        <v>116</v>
      </c>
      <c r="E166" s="52">
        <v>1</v>
      </c>
      <c r="F166" s="52">
        <v>5</v>
      </c>
      <c r="G166" s="52" t="s">
        <v>1385</v>
      </c>
      <c r="H166" s="52"/>
      <c r="I166" s="52"/>
      <c r="J166" s="52"/>
    </row>
    <row r="167" spans="1:10">
      <c r="A167" s="52"/>
      <c r="B167" s="52"/>
      <c r="C167" s="20" t="s">
        <v>275</v>
      </c>
      <c r="D167" s="52" t="s">
        <v>545</v>
      </c>
      <c r="E167" s="52">
        <v>4</v>
      </c>
      <c r="F167" s="52">
        <v>7</v>
      </c>
      <c r="G167" s="52" t="s">
        <v>1386</v>
      </c>
      <c r="H167" s="20" t="s">
        <v>349</v>
      </c>
      <c r="I167" s="52"/>
      <c r="J167" s="52"/>
    </row>
    <row r="168" spans="1:10">
      <c r="A168" s="52"/>
      <c r="B168" s="20" t="s">
        <v>276</v>
      </c>
      <c r="C168" s="52"/>
      <c r="D168" s="52" t="s">
        <v>124</v>
      </c>
      <c r="E168" s="52">
        <v>5</v>
      </c>
      <c r="F168" s="52">
        <v>8</v>
      </c>
      <c r="G168" s="52" t="s">
        <v>1387</v>
      </c>
      <c r="H168" s="20" t="s">
        <v>414</v>
      </c>
      <c r="I168" s="20" t="s">
        <v>596</v>
      </c>
      <c r="J168" s="52"/>
    </row>
    <row r="169" spans="1:10">
      <c r="A169" s="52"/>
      <c r="B169" s="52"/>
      <c r="C169" s="52"/>
      <c r="D169" s="52" t="s">
        <v>233</v>
      </c>
      <c r="E169" s="52">
        <v>10</v>
      </c>
      <c r="F169" s="52">
        <v>10</v>
      </c>
      <c r="G169" s="52" t="s">
        <v>1388</v>
      </c>
      <c r="H169" s="52"/>
      <c r="I169" s="20" t="s">
        <v>276</v>
      </c>
      <c r="J169" s="52"/>
    </row>
    <row r="170" spans="1:10">
      <c r="A170" s="52"/>
      <c r="B170" s="20" t="s">
        <v>279</v>
      </c>
      <c r="C170" s="20" t="s">
        <v>342</v>
      </c>
      <c r="D170" s="52" t="s">
        <v>201</v>
      </c>
      <c r="E170" s="52">
        <v>11</v>
      </c>
      <c r="F170" s="52">
        <v>16</v>
      </c>
      <c r="G170" s="52" t="s">
        <v>1389</v>
      </c>
      <c r="H170" s="52"/>
      <c r="I170" s="52"/>
      <c r="J170" s="52"/>
    </row>
    <row r="171" ht="15" spans="1:10">
      <c r="A171" s="52"/>
      <c r="B171" s="52"/>
      <c r="C171" s="52"/>
      <c r="D171" s="52" t="s">
        <v>140</v>
      </c>
      <c r="E171" s="52">
        <v>13</v>
      </c>
      <c r="F171" s="52">
        <v>18</v>
      </c>
      <c r="G171" s="52" t="s">
        <v>1390</v>
      </c>
      <c r="H171" s="52"/>
      <c r="I171" s="52"/>
      <c r="J171" s="52"/>
    </row>
    <row r="172" ht="15" spans="1:10">
      <c r="A172" s="52"/>
      <c r="B172" s="52"/>
      <c r="C172" s="52"/>
      <c r="D172" s="52" t="s">
        <v>289</v>
      </c>
      <c r="E172" s="52">
        <v>22</v>
      </c>
      <c r="F172" s="52">
        <v>31</v>
      </c>
      <c r="G172" s="52" t="s">
        <v>1391</v>
      </c>
      <c r="H172" s="52"/>
      <c r="I172" s="52"/>
      <c r="J172" s="52"/>
    </row>
    <row r="173" spans="1:10">
      <c r="A173" s="52"/>
      <c r="B173" s="52"/>
      <c r="C173" s="20" t="s">
        <v>912</v>
      </c>
      <c r="D173" s="52" t="s">
        <v>165</v>
      </c>
      <c r="E173" s="52">
        <v>32</v>
      </c>
      <c r="F173" s="52">
        <v>41</v>
      </c>
      <c r="G173" s="52" t="s">
        <v>1392</v>
      </c>
      <c r="H173" s="52"/>
      <c r="I173" s="52"/>
      <c r="J173" s="52"/>
    </row>
    <row r="174" spans="1:10">
      <c r="A174" s="52"/>
      <c r="B174" s="52"/>
      <c r="C174" s="52"/>
      <c r="D174" s="52" t="s">
        <v>404</v>
      </c>
      <c r="E174" s="52">
        <v>40</v>
      </c>
      <c r="F174" s="52">
        <v>45</v>
      </c>
      <c r="G174" s="52" t="s">
        <v>1393</v>
      </c>
      <c r="H174" s="20" t="s">
        <v>1000</v>
      </c>
      <c r="I174" s="52"/>
      <c r="J174" s="52"/>
    </row>
    <row r="175" spans="1:10">
      <c r="A175" s="52"/>
      <c r="B175" s="52"/>
      <c r="C175" s="20" t="s">
        <v>584</v>
      </c>
      <c r="D175" s="52" t="s">
        <v>521</v>
      </c>
      <c r="E175" s="52">
        <v>47</v>
      </c>
      <c r="F175" s="52">
        <v>63</v>
      </c>
      <c r="G175" s="52" t="s">
        <v>1394</v>
      </c>
      <c r="H175" s="52"/>
      <c r="I175" s="52"/>
      <c r="J175" s="52"/>
    </row>
    <row r="176" spans="1:10">
      <c r="A176" s="52"/>
      <c r="B176" s="52"/>
      <c r="C176" s="20" t="s">
        <v>635</v>
      </c>
      <c r="D176" s="52" t="s">
        <v>238</v>
      </c>
      <c r="E176" s="52">
        <v>49</v>
      </c>
      <c r="F176" s="52">
        <v>77</v>
      </c>
      <c r="G176" s="52" t="s">
        <v>763</v>
      </c>
      <c r="H176" s="20" t="s">
        <v>354</v>
      </c>
      <c r="I176" s="52"/>
      <c r="J176" s="52"/>
    </row>
    <row r="177" ht="15" spans="1:10">
      <c r="A177" s="53" t="s">
        <v>296</v>
      </c>
      <c r="B177" s="53"/>
      <c r="C177" s="53"/>
      <c r="D177" s="53"/>
      <c r="E177" s="53"/>
      <c r="F177" s="52" t="s">
        <v>296</v>
      </c>
      <c r="G177" s="52"/>
      <c r="H177" s="52"/>
      <c r="I177" s="52"/>
      <c r="J177" s="52"/>
    </row>
    <row r="178" ht="15" spans="1:10">
      <c r="A178" s="53" t="s">
        <v>94</v>
      </c>
      <c r="B178" s="53" t="s">
        <v>93</v>
      </c>
      <c r="C178" s="52" t="s">
        <v>297</v>
      </c>
      <c r="D178" s="52" t="s">
        <v>270</v>
      </c>
      <c r="E178" s="52" t="s">
        <v>82</v>
      </c>
      <c r="F178" s="52" t="s">
        <v>82</v>
      </c>
      <c r="G178" s="52" t="s">
        <v>270</v>
      </c>
      <c r="H178" s="52" t="s">
        <v>297</v>
      </c>
      <c r="I178" s="52" t="s">
        <v>93</v>
      </c>
      <c r="J178" s="52" t="s">
        <v>94</v>
      </c>
    </row>
    <row r="179" spans="1:10">
      <c r="A179" s="52"/>
      <c r="B179" s="52"/>
      <c r="C179" s="20" t="s">
        <v>635</v>
      </c>
      <c r="D179" s="52" t="s">
        <v>197</v>
      </c>
      <c r="E179" s="52">
        <v>6</v>
      </c>
      <c r="F179" s="52">
        <v>9</v>
      </c>
      <c r="G179" s="52" t="s">
        <v>1395</v>
      </c>
      <c r="H179" s="20" t="s">
        <v>354</v>
      </c>
      <c r="I179" s="52"/>
      <c r="J179" s="52"/>
    </row>
    <row r="180" spans="1:10">
      <c r="A180" s="52"/>
      <c r="B180" s="52"/>
      <c r="C180" s="52"/>
      <c r="D180" s="52" t="s">
        <v>139</v>
      </c>
      <c r="E180" s="52">
        <v>12</v>
      </c>
      <c r="F180" s="52">
        <v>11</v>
      </c>
      <c r="G180" s="52" t="s">
        <v>1396</v>
      </c>
      <c r="H180" s="20"/>
      <c r="I180" s="52"/>
      <c r="J180" s="52"/>
    </row>
    <row r="181" spans="1:10">
      <c r="A181" s="52"/>
      <c r="B181" s="52"/>
      <c r="C181" s="52"/>
      <c r="D181" s="52" t="s">
        <v>142</v>
      </c>
      <c r="E181" s="52">
        <v>15</v>
      </c>
      <c r="F181" s="52">
        <v>20</v>
      </c>
      <c r="G181" s="52" t="s">
        <v>1397</v>
      </c>
      <c r="H181" s="20"/>
      <c r="I181" s="52"/>
      <c r="J181" s="52"/>
    </row>
    <row r="182" spans="1:10">
      <c r="A182" s="52"/>
      <c r="B182" s="52"/>
      <c r="C182" s="52"/>
      <c r="D182" s="52" t="s">
        <v>149</v>
      </c>
      <c r="E182" s="52">
        <v>20</v>
      </c>
      <c r="F182" s="52">
        <v>21</v>
      </c>
      <c r="G182" s="52" t="s">
        <v>1398</v>
      </c>
      <c r="H182" s="20"/>
      <c r="I182" s="52"/>
      <c r="J182" s="52"/>
    </row>
    <row r="183" spans="1:10">
      <c r="A183" s="52"/>
      <c r="B183" s="52"/>
      <c r="C183" s="20" t="s">
        <v>584</v>
      </c>
      <c r="D183" s="52" t="s">
        <v>963</v>
      </c>
      <c r="E183" s="52">
        <v>21</v>
      </c>
      <c r="F183" s="52">
        <v>27</v>
      </c>
      <c r="G183" s="52" t="s">
        <v>1399</v>
      </c>
      <c r="H183" s="20" t="s">
        <v>1000</v>
      </c>
      <c r="I183" s="52"/>
      <c r="J183" s="52"/>
    </row>
    <row r="184" spans="1:10">
      <c r="A184" s="52"/>
      <c r="B184" s="52"/>
      <c r="C184" s="20" t="s">
        <v>912</v>
      </c>
      <c r="D184" s="52" t="s">
        <v>153</v>
      </c>
      <c r="E184" s="52">
        <v>23</v>
      </c>
      <c r="F184" s="52">
        <v>28</v>
      </c>
      <c r="G184" s="52" t="s">
        <v>1400</v>
      </c>
      <c r="H184" s="20"/>
      <c r="I184" s="52"/>
      <c r="J184" s="52"/>
    </row>
    <row r="185" spans="1:10">
      <c r="A185" s="52"/>
      <c r="B185" s="52"/>
      <c r="C185" s="52"/>
      <c r="D185" s="52" t="s">
        <v>206</v>
      </c>
      <c r="E185" s="52">
        <v>25</v>
      </c>
      <c r="F185" s="52">
        <v>29</v>
      </c>
      <c r="G185" s="52" t="s">
        <v>1401</v>
      </c>
      <c r="H185" s="20" t="s">
        <v>414</v>
      </c>
      <c r="I185" s="52"/>
      <c r="J185" s="52"/>
    </row>
    <row r="186" spans="1:10">
      <c r="A186" s="52"/>
      <c r="B186" s="52"/>
      <c r="C186" s="20" t="s">
        <v>342</v>
      </c>
      <c r="D186" s="52" t="s">
        <v>156</v>
      </c>
      <c r="E186" s="52">
        <v>27</v>
      </c>
      <c r="F186" s="52">
        <v>33</v>
      </c>
      <c r="G186" s="52" t="s">
        <v>1402</v>
      </c>
      <c r="H186" s="20"/>
      <c r="I186" s="52"/>
      <c r="J186" s="52"/>
    </row>
    <row r="187" spans="1:10">
      <c r="A187" s="52"/>
      <c r="B187" s="52"/>
      <c r="C187" s="20" t="s">
        <v>275</v>
      </c>
      <c r="D187" s="52" t="s">
        <v>984</v>
      </c>
      <c r="E187" s="52">
        <v>29</v>
      </c>
      <c r="F187" s="52">
        <v>36</v>
      </c>
      <c r="G187" s="52" t="s">
        <v>1403</v>
      </c>
      <c r="H187" s="20"/>
      <c r="I187" s="52"/>
      <c r="J187" s="52"/>
    </row>
    <row r="188" spans="1:10">
      <c r="A188" s="52"/>
      <c r="B188" s="52"/>
      <c r="C188" s="52"/>
      <c r="D188" s="52" t="s">
        <v>309</v>
      </c>
      <c r="E188" s="52">
        <v>36</v>
      </c>
      <c r="F188" s="52">
        <v>40</v>
      </c>
      <c r="G188" s="52" t="s">
        <v>1404</v>
      </c>
      <c r="H188" s="20"/>
      <c r="I188" s="52"/>
      <c r="J188" s="52"/>
    </row>
    <row r="189" spans="1:10">
      <c r="A189" s="52"/>
      <c r="B189" s="52"/>
      <c r="C189" s="52"/>
      <c r="D189" s="52" t="s">
        <v>239</v>
      </c>
      <c r="E189" s="52">
        <v>52</v>
      </c>
      <c r="F189" s="52">
        <v>70</v>
      </c>
      <c r="G189" s="52" t="s">
        <v>1405</v>
      </c>
      <c r="H189" s="20" t="s">
        <v>349</v>
      </c>
      <c r="I189" s="52"/>
      <c r="J189" s="52"/>
    </row>
    <row r="190" spans="1:10">
      <c r="A190" s="52"/>
      <c r="B190" s="52"/>
      <c r="C190" s="52"/>
      <c r="D190" s="52" t="s">
        <v>240</v>
      </c>
      <c r="E190" s="52">
        <v>53</v>
      </c>
      <c r="F190" s="52">
        <v>72</v>
      </c>
      <c r="G190" s="52" t="s">
        <v>1406</v>
      </c>
      <c r="H190" s="20"/>
      <c r="I190" s="52"/>
      <c r="J190" s="52"/>
    </row>
    <row r="191" ht="15" spans="1:10">
      <c r="A191" s="52" t="s">
        <v>311</v>
      </c>
      <c r="B191" s="52"/>
      <c r="C191" s="52"/>
      <c r="D191" s="52" t="s">
        <v>236</v>
      </c>
      <c r="E191" s="52"/>
      <c r="F191" s="52" t="s">
        <v>236</v>
      </c>
      <c r="G191" s="52"/>
      <c r="H191" s="52" t="s">
        <v>1407</v>
      </c>
      <c r="I191" s="52"/>
      <c r="J191" s="52"/>
    </row>
    <row r="192" ht="15" spans="1:10">
      <c r="A192" s="52" t="s">
        <v>313</v>
      </c>
      <c r="B192" s="52"/>
      <c r="C192" s="52"/>
      <c r="D192" s="52" t="s">
        <v>314</v>
      </c>
      <c r="E192" s="52"/>
      <c r="F192" s="52" t="s">
        <v>314</v>
      </c>
      <c r="G192" s="52"/>
      <c r="H192" s="52" t="s">
        <v>477</v>
      </c>
      <c r="I192" s="52"/>
      <c r="J192" s="52"/>
    </row>
    <row r="193" spans="1:10">
      <c r="A193" s="52" t="s">
        <v>1408</v>
      </c>
      <c r="B193" s="52"/>
      <c r="C193" s="52"/>
      <c r="D193" s="20" t="s">
        <v>429</v>
      </c>
      <c r="E193" s="73"/>
      <c r="F193" s="73"/>
      <c r="G193" s="20" t="s">
        <v>363</v>
      </c>
      <c r="H193" s="52" t="s">
        <v>1409</v>
      </c>
      <c r="I193" s="52"/>
      <c r="J193" s="52"/>
    </row>
    <row r="194" spans="1:10">
      <c r="A194" s="52"/>
      <c r="B194" s="52"/>
      <c r="C194" s="52"/>
      <c r="D194" s="52"/>
      <c r="E194" s="74" t="s">
        <v>321</v>
      </c>
      <c r="F194" s="74" t="s">
        <v>321</v>
      </c>
      <c r="G194" s="20" t="s">
        <v>394</v>
      </c>
      <c r="H194" s="52" t="s">
        <v>1410</v>
      </c>
      <c r="I194" s="52"/>
      <c r="J194" s="52"/>
    </row>
    <row r="195" spans="1:10">
      <c r="A195" s="52"/>
      <c r="B195" s="52"/>
      <c r="C195" s="52"/>
      <c r="D195" s="52"/>
      <c r="E195" s="75" t="s">
        <v>324</v>
      </c>
      <c r="F195" s="75" t="s">
        <v>324</v>
      </c>
      <c r="G195" s="20" t="s">
        <v>388</v>
      </c>
      <c r="H195" s="52" t="s">
        <v>1411</v>
      </c>
      <c r="I195" s="52"/>
      <c r="J195" s="52"/>
    </row>
    <row r="196" ht="15" spans="1:10">
      <c r="A196" s="86" t="s">
        <v>1412</v>
      </c>
      <c r="B196" s="86"/>
      <c r="C196" s="86"/>
      <c r="D196" s="86"/>
      <c r="E196" s="86"/>
      <c r="F196" s="86"/>
      <c r="G196" s="86"/>
      <c r="H196" s="86"/>
      <c r="I196" s="86"/>
      <c r="J196" s="86"/>
    </row>
    <row r="197" ht="15" spans="1:10">
      <c r="A197" s="87" t="s">
        <v>325</v>
      </c>
      <c r="B197" s="87"/>
      <c r="C197" s="87"/>
      <c r="D197" s="87"/>
      <c r="E197" s="87"/>
      <c r="F197" s="87"/>
      <c r="G197" s="87"/>
      <c r="H197" s="87"/>
      <c r="I197" s="87"/>
      <c r="J197" s="87"/>
    </row>
    <row r="198" ht="22.5" spans="1:10">
      <c r="A198" s="68" t="s">
        <v>1413</v>
      </c>
      <c r="B198" s="68"/>
      <c r="C198" s="68"/>
      <c r="D198" s="68"/>
      <c r="E198" s="68"/>
      <c r="F198" s="68"/>
      <c r="G198" s="68"/>
      <c r="H198" s="68"/>
      <c r="I198" s="68"/>
      <c r="J198" s="68"/>
    </row>
    <row r="199" ht="15" spans="1:10">
      <c r="A199" s="69" t="s">
        <v>244</v>
      </c>
      <c r="B199" s="69" t="s">
        <v>1414</v>
      </c>
      <c r="C199" s="69"/>
      <c r="D199" s="69"/>
      <c r="E199" s="69" t="s">
        <v>246</v>
      </c>
      <c r="F199" s="69"/>
      <c r="G199" s="69" t="s">
        <v>1415</v>
      </c>
      <c r="H199" s="69"/>
      <c r="I199" s="69" t="s">
        <v>248</v>
      </c>
      <c r="J199" s="69">
        <v>19760</v>
      </c>
    </row>
    <row r="200" ht="30" spans="1:10">
      <c r="A200" s="69" t="s">
        <v>52</v>
      </c>
      <c r="B200" s="69" t="s">
        <v>79</v>
      </c>
      <c r="C200" s="69"/>
      <c r="D200" s="69" t="s">
        <v>250</v>
      </c>
      <c r="E200" s="69" t="s">
        <v>1416</v>
      </c>
      <c r="F200" s="69"/>
      <c r="G200" s="69" t="s">
        <v>252</v>
      </c>
      <c r="H200" s="69" t="s">
        <v>1417</v>
      </c>
      <c r="I200" s="69" t="s">
        <v>254</v>
      </c>
      <c r="J200" s="69" t="s">
        <v>1274</v>
      </c>
    </row>
    <row r="201" ht="30" spans="1:10">
      <c r="A201" s="69" t="s">
        <v>256</v>
      </c>
      <c r="B201" s="69" t="s">
        <v>71</v>
      </c>
      <c r="C201" s="69"/>
      <c r="D201" s="69" t="s">
        <v>258</v>
      </c>
      <c r="E201" s="69" t="s">
        <v>1272</v>
      </c>
      <c r="F201" s="69"/>
      <c r="G201" s="69" t="s">
        <v>260</v>
      </c>
      <c r="H201" s="69" t="s">
        <v>1418</v>
      </c>
      <c r="I201" s="69" t="s">
        <v>262</v>
      </c>
      <c r="J201" s="69" t="s">
        <v>1419</v>
      </c>
    </row>
    <row r="202" ht="31.5" spans="1:10">
      <c r="A202" s="70" t="s">
        <v>1420</v>
      </c>
      <c r="B202" s="70"/>
      <c r="C202" s="70">
        <v>0</v>
      </c>
      <c r="D202" s="70"/>
      <c r="E202" s="70"/>
      <c r="F202" s="70">
        <v>0</v>
      </c>
      <c r="G202" s="70"/>
      <c r="H202" s="70"/>
      <c r="I202" s="70" t="s">
        <v>1237</v>
      </c>
      <c r="J202" s="70"/>
    </row>
    <row r="203" ht="15" spans="1:10">
      <c r="A203" s="70"/>
      <c r="B203" s="70"/>
      <c r="C203" s="69">
        <v>0</v>
      </c>
      <c r="D203" s="69"/>
      <c r="E203" s="69" t="s">
        <v>266</v>
      </c>
      <c r="F203" s="69"/>
      <c r="G203" s="69">
        <v>0</v>
      </c>
      <c r="H203" s="69"/>
      <c r="I203" s="70"/>
      <c r="J203" s="70"/>
    </row>
    <row r="204" ht="15" spans="1:10">
      <c r="A204" s="70"/>
      <c r="B204" s="70"/>
      <c r="C204" s="69">
        <v>0</v>
      </c>
      <c r="D204" s="69"/>
      <c r="E204" s="69" t="s">
        <v>267</v>
      </c>
      <c r="F204" s="69"/>
      <c r="G204" s="69">
        <v>0</v>
      </c>
      <c r="H204" s="69"/>
      <c r="I204" s="70"/>
      <c r="J204" s="70"/>
    </row>
    <row r="205" ht="15" spans="1:10">
      <c r="A205" s="69" t="s">
        <v>268</v>
      </c>
      <c r="B205" s="69"/>
      <c r="C205" s="69"/>
      <c r="D205" s="69"/>
      <c r="E205" s="69"/>
      <c r="F205" s="69" t="s">
        <v>268</v>
      </c>
      <c r="G205" s="69"/>
      <c r="H205" s="69"/>
      <c r="I205" s="69"/>
      <c r="J205" s="69"/>
    </row>
    <row r="206" ht="15" spans="1:10">
      <c r="A206" s="69" t="s">
        <v>94</v>
      </c>
      <c r="B206" s="69" t="s">
        <v>93</v>
      </c>
      <c r="C206" s="69" t="s">
        <v>269</v>
      </c>
      <c r="D206" s="69" t="s">
        <v>270</v>
      </c>
      <c r="E206" s="69" t="s">
        <v>82</v>
      </c>
      <c r="F206" s="69" t="s">
        <v>82</v>
      </c>
      <c r="G206" s="69" t="s">
        <v>270</v>
      </c>
      <c r="H206" s="69" t="s">
        <v>269</v>
      </c>
      <c r="I206" s="69" t="s">
        <v>93</v>
      </c>
      <c r="J206" s="69" t="s">
        <v>94</v>
      </c>
    </row>
    <row r="207" spans="1:10">
      <c r="A207" s="69"/>
      <c r="B207" s="69"/>
      <c r="C207" s="71" t="s">
        <v>317</v>
      </c>
      <c r="D207" s="69" t="s">
        <v>1421</v>
      </c>
      <c r="E207" s="69">
        <v>4</v>
      </c>
      <c r="F207" s="69">
        <v>4</v>
      </c>
      <c r="G207" s="69" t="s">
        <v>545</v>
      </c>
      <c r="H207" s="69"/>
      <c r="I207" s="69"/>
      <c r="J207" s="69"/>
    </row>
    <row r="208" spans="1:10">
      <c r="A208" s="69"/>
      <c r="B208" s="71" t="s">
        <v>279</v>
      </c>
      <c r="C208" s="69"/>
      <c r="D208" s="69" t="s">
        <v>1422</v>
      </c>
      <c r="E208" s="69">
        <v>5</v>
      </c>
      <c r="F208" s="69">
        <v>5</v>
      </c>
      <c r="G208" s="69" t="s">
        <v>124</v>
      </c>
      <c r="H208" s="71" t="s">
        <v>344</v>
      </c>
      <c r="I208" s="71" t="s">
        <v>408</v>
      </c>
      <c r="J208" s="69"/>
    </row>
    <row r="209" spans="1:10">
      <c r="A209" s="69"/>
      <c r="B209" s="69"/>
      <c r="C209" s="71" t="s">
        <v>731</v>
      </c>
      <c r="D209" s="69" t="s">
        <v>1423</v>
      </c>
      <c r="E209" s="69">
        <v>9</v>
      </c>
      <c r="F209" s="69">
        <v>10</v>
      </c>
      <c r="G209" s="69" t="s">
        <v>233</v>
      </c>
      <c r="H209" s="71" t="s">
        <v>703</v>
      </c>
      <c r="I209" s="69"/>
      <c r="J209" s="69"/>
    </row>
    <row r="210" ht="15" spans="1:10">
      <c r="A210" s="69"/>
      <c r="B210" s="69"/>
      <c r="C210" s="69"/>
      <c r="D210" s="69" t="s">
        <v>1424</v>
      </c>
      <c r="E210" s="69">
        <v>11</v>
      </c>
      <c r="F210" s="69">
        <v>12</v>
      </c>
      <c r="G210" s="69" t="s">
        <v>139</v>
      </c>
      <c r="H210" s="69"/>
      <c r="I210" s="69"/>
      <c r="J210" s="69"/>
    </row>
    <row r="211" spans="1:10">
      <c r="A211" s="69"/>
      <c r="B211" s="69"/>
      <c r="C211" s="69"/>
      <c r="D211" s="69" t="s">
        <v>1425</v>
      </c>
      <c r="E211" s="69">
        <v>16</v>
      </c>
      <c r="F211" s="69">
        <v>13</v>
      </c>
      <c r="G211" s="69" t="s">
        <v>140</v>
      </c>
      <c r="H211" s="71" t="s">
        <v>347</v>
      </c>
      <c r="I211" s="69"/>
      <c r="J211" s="69"/>
    </row>
    <row r="212" spans="1:10">
      <c r="A212" s="69"/>
      <c r="B212" s="69"/>
      <c r="C212" s="69"/>
      <c r="D212" s="69" t="s">
        <v>1426</v>
      </c>
      <c r="E212" s="69">
        <v>23</v>
      </c>
      <c r="F212" s="69">
        <v>14</v>
      </c>
      <c r="G212" s="69" t="s">
        <v>202</v>
      </c>
      <c r="H212" s="71" t="s">
        <v>542</v>
      </c>
      <c r="I212" s="69"/>
      <c r="J212" s="69"/>
    </row>
    <row r="213" spans="1:10">
      <c r="A213" s="69"/>
      <c r="B213" s="69"/>
      <c r="C213" s="69"/>
      <c r="D213" s="69" t="s">
        <v>1427</v>
      </c>
      <c r="E213" s="69">
        <v>24</v>
      </c>
      <c r="F213" s="69">
        <v>21</v>
      </c>
      <c r="G213" s="69" t="s">
        <v>963</v>
      </c>
      <c r="H213" s="71" t="s">
        <v>675</v>
      </c>
      <c r="I213" s="69"/>
      <c r="J213" s="69"/>
    </row>
    <row r="214" spans="1:10">
      <c r="A214" s="69"/>
      <c r="B214" s="69"/>
      <c r="C214" s="71" t="s">
        <v>498</v>
      </c>
      <c r="D214" s="69" t="s">
        <v>1428</v>
      </c>
      <c r="E214" s="69">
        <v>28</v>
      </c>
      <c r="F214" s="69">
        <v>22</v>
      </c>
      <c r="G214" s="69" t="s">
        <v>289</v>
      </c>
      <c r="H214" s="69"/>
      <c r="I214" s="69"/>
      <c r="J214" s="69"/>
    </row>
    <row r="215" spans="1:10">
      <c r="A215" s="69"/>
      <c r="B215" s="69"/>
      <c r="C215" s="71" t="s">
        <v>675</v>
      </c>
      <c r="D215" s="69" t="s">
        <v>1429</v>
      </c>
      <c r="E215" s="69">
        <v>30</v>
      </c>
      <c r="F215" s="69">
        <v>29</v>
      </c>
      <c r="G215" s="69" t="s">
        <v>984</v>
      </c>
      <c r="H215" s="69"/>
      <c r="I215" s="69"/>
      <c r="J215" s="69"/>
    </row>
    <row r="216" ht="15" spans="1:10">
      <c r="A216" s="69"/>
      <c r="B216" s="69"/>
      <c r="C216" s="69"/>
      <c r="D216" s="69" t="s">
        <v>763</v>
      </c>
      <c r="E216" s="69">
        <v>33</v>
      </c>
      <c r="F216" s="69">
        <v>30</v>
      </c>
      <c r="G216" s="69" t="s">
        <v>235</v>
      </c>
      <c r="H216" s="69"/>
      <c r="I216" s="69"/>
      <c r="J216" s="69"/>
    </row>
    <row r="217" ht="15" spans="1:10">
      <c r="A217" s="69"/>
      <c r="B217" s="69"/>
      <c r="C217" s="69"/>
      <c r="D217" s="69" t="s">
        <v>1430</v>
      </c>
      <c r="E217" s="69">
        <v>36</v>
      </c>
      <c r="F217" s="69">
        <v>32</v>
      </c>
      <c r="G217" s="69" t="s">
        <v>165</v>
      </c>
      <c r="H217" s="69"/>
      <c r="I217" s="69"/>
      <c r="J217" s="69"/>
    </row>
    <row r="218" ht="15" spans="1:10">
      <c r="A218" s="72" t="s">
        <v>296</v>
      </c>
      <c r="B218" s="72"/>
      <c r="C218" s="72"/>
      <c r="D218" s="72"/>
      <c r="E218" s="72"/>
      <c r="F218" s="69" t="s">
        <v>296</v>
      </c>
      <c r="G218" s="69"/>
      <c r="H218" s="69"/>
      <c r="I218" s="69"/>
      <c r="J218" s="69"/>
    </row>
    <row r="219" ht="15" spans="1:10">
      <c r="A219" s="72" t="s">
        <v>94</v>
      </c>
      <c r="B219" s="72" t="s">
        <v>93</v>
      </c>
      <c r="C219" s="69" t="s">
        <v>297</v>
      </c>
      <c r="D219" s="69" t="s">
        <v>270</v>
      </c>
      <c r="E219" s="69" t="s">
        <v>82</v>
      </c>
      <c r="F219" s="69" t="s">
        <v>82</v>
      </c>
      <c r="G219" s="69" t="s">
        <v>270</v>
      </c>
      <c r="H219" s="69" t="s">
        <v>297</v>
      </c>
      <c r="I219" s="69" t="s">
        <v>93</v>
      </c>
      <c r="J219" s="69" t="s">
        <v>94</v>
      </c>
    </row>
    <row r="220" ht="15" spans="1:10">
      <c r="A220" s="69"/>
      <c r="B220" s="69"/>
      <c r="C220" s="69"/>
      <c r="D220" s="69" t="s">
        <v>1431</v>
      </c>
      <c r="E220" s="69">
        <v>1</v>
      </c>
      <c r="F220" s="69">
        <v>1</v>
      </c>
      <c r="G220" s="69" t="s">
        <v>116</v>
      </c>
      <c r="H220" s="69"/>
      <c r="I220" s="69"/>
      <c r="J220" s="69"/>
    </row>
    <row r="221" spans="1:10">
      <c r="A221" s="69"/>
      <c r="B221" s="69"/>
      <c r="C221" s="69"/>
      <c r="D221" s="69" t="s">
        <v>1432</v>
      </c>
      <c r="E221" s="69">
        <v>3</v>
      </c>
      <c r="F221" s="69">
        <v>11</v>
      </c>
      <c r="G221" s="69" t="s">
        <v>201</v>
      </c>
      <c r="H221" s="71" t="s">
        <v>542</v>
      </c>
      <c r="I221" s="69"/>
      <c r="J221" s="69"/>
    </row>
    <row r="222" ht="15" spans="1:10">
      <c r="A222" s="69"/>
      <c r="B222" s="69"/>
      <c r="C222" s="69"/>
      <c r="D222" s="69" t="s">
        <v>1433</v>
      </c>
      <c r="E222" s="69">
        <v>13</v>
      </c>
      <c r="F222" s="69">
        <v>15</v>
      </c>
      <c r="G222" s="69" t="s">
        <v>142</v>
      </c>
      <c r="H222" s="69"/>
      <c r="I222" s="69"/>
      <c r="J222" s="69"/>
    </row>
    <row r="223" spans="1:10">
      <c r="A223" s="69"/>
      <c r="B223" s="69"/>
      <c r="C223" s="71" t="s">
        <v>317</v>
      </c>
      <c r="D223" s="69" t="s">
        <v>1434</v>
      </c>
      <c r="E223" s="69">
        <v>14</v>
      </c>
      <c r="F223" s="69">
        <v>20</v>
      </c>
      <c r="G223" s="69" t="s">
        <v>149</v>
      </c>
      <c r="H223" s="71" t="s">
        <v>703</v>
      </c>
      <c r="I223" s="71" t="s">
        <v>363</v>
      </c>
      <c r="J223" s="69"/>
    </row>
    <row r="224" spans="1:10">
      <c r="A224" s="69"/>
      <c r="B224" s="69"/>
      <c r="C224" s="71" t="s">
        <v>675</v>
      </c>
      <c r="D224" s="69" t="s">
        <v>1435</v>
      </c>
      <c r="E224" s="69">
        <v>20</v>
      </c>
      <c r="F224" s="69">
        <v>23</v>
      </c>
      <c r="G224" s="69" t="s">
        <v>153</v>
      </c>
      <c r="H224" s="71" t="s">
        <v>344</v>
      </c>
      <c r="I224" s="71" t="s">
        <v>284</v>
      </c>
      <c r="J224" s="69"/>
    </row>
    <row r="225" ht="15" spans="1:10">
      <c r="A225" s="69"/>
      <c r="B225" s="69"/>
      <c r="C225" s="69"/>
      <c r="D225" s="69" t="s">
        <v>1436</v>
      </c>
      <c r="E225" s="69">
        <v>21</v>
      </c>
      <c r="F225" s="69">
        <v>25</v>
      </c>
      <c r="G225" s="69" t="s">
        <v>206</v>
      </c>
      <c r="H225" s="69"/>
      <c r="I225" s="69"/>
      <c r="J225" s="69"/>
    </row>
    <row r="226" spans="1:10">
      <c r="A226" s="69"/>
      <c r="B226" s="69"/>
      <c r="C226" s="69"/>
      <c r="D226" s="69" t="s">
        <v>1437</v>
      </c>
      <c r="E226" s="69">
        <v>22</v>
      </c>
      <c r="F226" s="69">
        <v>27</v>
      </c>
      <c r="G226" s="69" t="s">
        <v>156</v>
      </c>
      <c r="H226" s="71" t="s">
        <v>675</v>
      </c>
      <c r="I226" s="69"/>
      <c r="J226" s="69"/>
    </row>
    <row r="227" spans="1:10">
      <c r="A227" s="69"/>
      <c r="B227" s="69"/>
      <c r="C227" s="69"/>
      <c r="D227" s="69" t="s">
        <v>1438</v>
      </c>
      <c r="E227" s="69">
        <v>44</v>
      </c>
      <c r="F227" s="69">
        <v>36</v>
      </c>
      <c r="G227" s="69" t="s">
        <v>309</v>
      </c>
      <c r="H227" s="71" t="s">
        <v>347</v>
      </c>
      <c r="I227" s="69"/>
      <c r="J227" s="69"/>
    </row>
    <row r="228" ht="15" spans="1:10">
      <c r="A228" s="69"/>
      <c r="B228" s="69"/>
      <c r="C228" s="69"/>
      <c r="D228" s="69" t="s">
        <v>1439</v>
      </c>
      <c r="E228" s="69">
        <v>58</v>
      </c>
      <c r="F228" s="69">
        <v>52</v>
      </c>
      <c r="G228" s="69" t="s">
        <v>239</v>
      </c>
      <c r="H228" s="69"/>
      <c r="I228" s="69"/>
      <c r="J228" s="69"/>
    </row>
    <row r="229" spans="1:10">
      <c r="A229" s="69"/>
      <c r="B229" s="69"/>
      <c r="C229" s="71" t="s">
        <v>731</v>
      </c>
      <c r="D229" s="69" t="s">
        <v>1440</v>
      </c>
      <c r="E229" s="69">
        <v>77</v>
      </c>
      <c r="F229" s="69"/>
      <c r="G229" s="69"/>
      <c r="H229" s="69"/>
      <c r="I229" s="69"/>
      <c r="J229" s="69"/>
    </row>
    <row r="230" spans="1:10">
      <c r="A230" s="69"/>
      <c r="B230" s="69"/>
      <c r="C230" s="71" t="s">
        <v>498</v>
      </c>
      <c r="D230" s="69" t="s">
        <v>1441</v>
      </c>
      <c r="E230" s="69">
        <v>88</v>
      </c>
      <c r="F230" s="69"/>
      <c r="G230" s="69"/>
      <c r="H230" s="69"/>
      <c r="I230" s="69"/>
      <c r="J230" s="69"/>
    </row>
    <row r="231" s="66" customFormat="1" ht="15" spans="1:10">
      <c r="A231" s="69" t="s">
        <v>1442</v>
      </c>
      <c r="B231" s="69"/>
      <c r="C231" s="69"/>
      <c r="D231" s="69" t="s">
        <v>236</v>
      </c>
      <c r="E231" s="69"/>
      <c r="F231" s="69" t="s">
        <v>236</v>
      </c>
      <c r="G231" s="69"/>
      <c r="H231" s="69" t="s">
        <v>311</v>
      </c>
      <c r="I231" s="69"/>
      <c r="J231" s="69"/>
    </row>
    <row r="232" ht="15" spans="1:10">
      <c r="A232" s="69" t="s">
        <v>525</v>
      </c>
      <c r="B232" s="69"/>
      <c r="C232" s="69"/>
      <c r="D232" s="69" t="s">
        <v>314</v>
      </c>
      <c r="E232" s="69"/>
      <c r="F232" s="69" t="s">
        <v>314</v>
      </c>
      <c r="G232" s="69"/>
      <c r="H232" s="69" t="s">
        <v>477</v>
      </c>
      <c r="I232" s="69"/>
      <c r="J232" s="69"/>
    </row>
    <row r="233" spans="1:10">
      <c r="A233" s="69"/>
      <c r="B233" s="69"/>
      <c r="C233" s="69"/>
      <c r="D233" s="69"/>
      <c r="E233" s="73" t="s">
        <v>321</v>
      </c>
      <c r="F233" s="73" t="s">
        <v>321</v>
      </c>
      <c r="G233" s="69"/>
      <c r="H233" s="71"/>
      <c r="I233" s="71"/>
      <c r="J233" s="71"/>
    </row>
    <row r="234" spans="1:10">
      <c r="A234" s="69"/>
      <c r="B234" s="69"/>
      <c r="C234" s="69"/>
      <c r="D234" s="69"/>
      <c r="E234" s="75" t="s">
        <v>324</v>
      </c>
      <c r="F234" s="75" t="s">
        <v>324</v>
      </c>
      <c r="G234" s="71"/>
      <c r="H234" s="71"/>
      <c r="I234" s="71"/>
      <c r="J234" s="71"/>
    </row>
    <row r="235" ht="15" spans="1:10">
      <c r="A235" s="88" t="s">
        <v>1443</v>
      </c>
      <c r="B235" s="88"/>
      <c r="C235" s="88"/>
      <c r="D235" s="88"/>
      <c r="E235" s="88"/>
      <c r="F235" s="88"/>
      <c r="G235" s="88"/>
      <c r="H235" s="88"/>
      <c r="I235" s="88"/>
      <c r="J235" s="88"/>
    </row>
    <row r="236" ht="15" spans="1:10">
      <c r="A236" s="89" t="s">
        <v>325</v>
      </c>
      <c r="B236" s="89"/>
      <c r="C236" s="90"/>
      <c r="D236" s="91"/>
      <c r="E236" s="92"/>
      <c r="F236" s="89"/>
      <c r="G236" s="89"/>
      <c r="H236" s="89"/>
      <c r="I236" s="89"/>
      <c r="J236" s="89"/>
    </row>
    <row r="237" ht="22.5" spans="1:10">
      <c r="A237" s="51" t="s">
        <v>1444</v>
      </c>
      <c r="B237" s="51"/>
      <c r="C237" s="51"/>
      <c r="D237" s="51"/>
      <c r="E237" s="51"/>
      <c r="F237" s="51"/>
      <c r="G237" s="51"/>
      <c r="H237" s="51"/>
      <c r="I237" s="51"/>
      <c r="J237" s="51"/>
    </row>
    <row r="238" ht="15" spans="1:10">
      <c r="A238" s="52" t="s">
        <v>244</v>
      </c>
      <c r="B238" s="52" t="s">
        <v>1445</v>
      </c>
      <c r="C238" s="52"/>
      <c r="D238" s="52"/>
      <c r="E238" s="52" t="s">
        <v>246</v>
      </c>
      <c r="F238" s="52"/>
      <c r="G238" s="52" t="s">
        <v>1446</v>
      </c>
      <c r="H238" s="52"/>
      <c r="I238" s="52" t="s">
        <v>248</v>
      </c>
      <c r="J238" s="52">
        <v>2527</v>
      </c>
    </row>
    <row r="239" ht="30" spans="1:10">
      <c r="A239" s="69" t="s">
        <v>52</v>
      </c>
      <c r="B239" s="69" t="s">
        <v>1447</v>
      </c>
      <c r="C239" s="69"/>
      <c r="D239" s="69" t="s">
        <v>250</v>
      </c>
      <c r="E239" s="69" t="s">
        <v>1448</v>
      </c>
      <c r="F239" s="69"/>
      <c r="G239" s="69" t="s">
        <v>252</v>
      </c>
      <c r="H239" s="69" t="s">
        <v>1449</v>
      </c>
      <c r="I239" s="69" t="s">
        <v>254</v>
      </c>
      <c r="J239" s="69" t="s">
        <v>1450</v>
      </c>
    </row>
    <row r="240" ht="30" spans="1:10">
      <c r="A240" s="69" t="s">
        <v>256</v>
      </c>
      <c r="B240" s="69" t="s">
        <v>1451</v>
      </c>
      <c r="C240" s="69"/>
      <c r="D240" s="69" t="s">
        <v>258</v>
      </c>
      <c r="E240" s="69" t="s">
        <v>1452</v>
      </c>
      <c r="F240" s="69"/>
      <c r="G240" s="69" t="s">
        <v>260</v>
      </c>
      <c r="H240" s="69" t="s">
        <v>1453</v>
      </c>
      <c r="I240" s="69" t="s">
        <v>262</v>
      </c>
      <c r="J240" s="69" t="s">
        <v>1454</v>
      </c>
    </row>
    <row r="241" ht="31.5" spans="1:10">
      <c r="A241" s="54" t="s">
        <v>1455</v>
      </c>
      <c r="B241" s="54"/>
      <c r="C241" s="54">
        <v>0</v>
      </c>
      <c r="D241" s="54"/>
      <c r="E241" s="54"/>
      <c r="F241" s="54">
        <v>0</v>
      </c>
      <c r="G241" s="54"/>
      <c r="H241" s="54"/>
      <c r="I241" s="54" t="s">
        <v>1237</v>
      </c>
      <c r="J241" s="54"/>
    </row>
    <row r="242" ht="15" spans="1:10">
      <c r="A242" s="54"/>
      <c r="B242" s="54"/>
      <c r="C242" s="52">
        <v>0</v>
      </c>
      <c r="D242" s="52"/>
      <c r="E242" s="52" t="s">
        <v>266</v>
      </c>
      <c r="F242" s="52"/>
      <c r="G242" s="52">
        <v>0</v>
      </c>
      <c r="H242" s="52"/>
      <c r="I242" s="54"/>
      <c r="J242" s="54"/>
    </row>
    <row r="243" ht="15" spans="1:10">
      <c r="A243" s="54"/>
      <c r="B243" s="54"/>
      <c r="C243" s="52">
        <v>0</v>
      </c>
      <c r="D243" s="52"/>
      <c r="E243" s="52" t="s">
        <v>267</v>
      </c>
      <c r="F243" s="52"/>
      <c r="G243" s="52">
        <v>0</v>
      </c>
      <c r="H243" s="52"/>
      <c r="I243" s="54"/>
      <c r="J243" s="54"/>
    </row>
    <row r="244" ht="15" spans="1:10">
      <c r="A244" s="52" t="s">
        <v>268</v>
      </c>
      <c r="B244" s="52"/>
      <c r="C244" s="52"/>
      <c r="D244" s="52"/>
      <c r="E244" s="52"/>
      <c r="F244" s="52" t="s">
        <v>268</v>
      </c>
      <c r="G244" s="52"/>
      <c r="H244" s="52"/>
      <c r="I244" s="52"/>
      <c r="J244" s="52"/>
    </row>
    <row r="245" ht="15" spans="1:10">
      <c r="A245" s="52" t="s">
        <v>94</v>
      </c>
      <c r="B245" s="52" t="s">
        <v>93</v>
      </c>
      <c r="C245" s="52" t="s">
        <v>269</v>
      </c>
      <c r="D245" s="52" t="s">
        <v>270</v>
      </c>
      <c r="E245" s="52" t="s">
        <v>82</v>
      </c>
      <c r="F245" s="52" t="s">
        <v>82</v>
      </c>
      <c r="G245" s="52" t="s">
        <v>270</v>
      </c>
      <c r="H245" s="52" t="s">
        <v>269</v>
      </c>
      <c r="I245" s="52" t="s">
        <v>93</v>
      </c>
      <c r="J245" s="52" t="s">
        <v>94</v>
      </c>
    </row>
    <row r="246" spans="1:10">
      <c r="A246" s="52"/>
      <c r="B246" s="52"/>
      <c r="C246" s="20" t="s">
        <v>1456</v>
      </c>
      <c r="D246" s="52" t="s">
        <v>1457</v>
      </c>
      <c r="E246" s="52">
        <v>4</v>
      </c>
      <c r="F246" s="52">
        <v>1</v>
      </c>
      <c r="G246" s="52" t="s">
        <v>271</v>
      </c>
      <c r="H246" s="52"/>
      <c r="I246" s="52"/>
      <c r="J246" s="52"/>
    </row>
    <row r="247" ht="15" spans="1:10">
      <c r="A247" s="52"/>
      <c r="B247" s="52"/>
      <c r="C247" s="52"/>
      <c r="D247" s="52" t="s">
        <v>1458</v>
      </c>
      <c r="E247" s="52">
        <v>7</v>
      </c>
      <c r="F247" s="52">
        <v>8</v>
      </c>
      <c r="G247" s="52" t="s">
        <v>1459</v>
      </c>
      <c r="H247" s="52"/>
      <c r="I247" s="52"/>
      <c r="J247" s="52"/>
    </row>
    <row r="248" spans="1:10">
      <c r="A248" s="52"/>
      <c r="B248" s="52"/>
      <c r="C248" s="20" t="s">
        <v>1224</v>
      </c>
      <c r="D248" s="52" t="s">
        <v>1460</v>
      </c>
      <c r="E248" s="52">
        <v>11</v>
      </c>
      <c r="F248" s="52">
        <v>10</v>
      </c>
      <c r="G248" s="52" t="s">
        <v>233</v>
      </c>
      <c r="H248" s="52"/>
      <c r="I248" s="52"/>
      <c r="J248" s="52"/>
    </row>
    <row r="249" ht="15" spans="1:10">
      <c r="A249" s="52"/>
      <c r="B249" s="52"/>
      <c r="C249" s="52"/>
      <c r="D249" s="52" t="s">
        <v>1461</v>
      </c>
      <c r="E249" s="52">
        <v>13</v>
      </c>
      <c r="F249" s="52">
        <v>16</v>
      </c>
      <c r="G249" s="52" t="s">
        <v>303</v>
      </c>
      <c r="H249" s="52"/>
      <c r="I249" s="52"/>
      <c r="J249" s="52"/>
    </row>
    <row r="250" spans="1:10">
      <c r="A250" s="52"/>
      <c r="B250" s="52"/>
      <c r="C250" s="20" t="s">
        <v>880</v>
      </c>
      <c r="D250" s="52" t="s">
        <v>1462</v>
      </c>
      <c r="E250" s="52">
        <v>19</v>
      </c>
      <c r="F250" s="52">
        <v>21</v>
      </c>
      <c r="G250" s="52" t="s">
        <v>963</v>
      </c>
      <c r="H250" s="20" t="s">
        <v>283</v>
      </c>
      <c r="I250" s="52"/>
      <c r="J250" s="52"/>
    </row>
    <row r="251" spans="1:10">
      <c r="A251" s="52"/>
      <c r="B251" s="52"/>
      <c r="C251" s="52"/>
      <c r="D251" s="52" t="s">
        <v>1463</v>
      </c>
      <c r="E251" s="52">
        <v>21</v>
      </c>
      <c r="F251" s="52">
        <v>27</v>
      </c>
      <c r="G251" s="52" t="s">
        <v>156</v>
      </c>
      <c r="H251" s="20" t="s">
        <v>320</v>
      </c>
      <c r="I251" s="52"/>
      <c r="J251" s="52"/>
    </row>
    <row r="252" spans="1:10">
      <c r="A252" s="52"/>
      <c r="B252" s="52"/>
      <c r="C252" s="52"/>
      <c r="D252" s="52" t="s">
        <v>1464</v>
      </c>
      <c r="E252" s="52">
        <v>23</v>
      </c>
      <c r="F252" s="52">
        <v>31</v>
      </c>
      <c r="G252" s="52" t="s">
        <v>1465</v>
      </c>
      <c r="H252" s="20" t="s">
        <v>720</v>
      </c>
      <c r="I252" s="52"/>
      <c r="J252" s="52"/>
    </row>
    <row r="253" spans="1:10">
      <c r="A253" s="52"/>
      <c r="B253" s="52"/>
      <c r="C253" s="20" t="s">
        <v>429</v>
      </c>
      <c r="D253" s="52" t="s">
        <v>1466</v>
      </c>
      <c r="E253" s="52">
        <v>34</v>
      </c>
      <c r="F253" s="52">
        <v>32</v>
      </c>
      <c r="G253" s="52" t="s">
        <v>165</v>
      </c>
      <c r="H253" s="52"/>
      <c r="I253" s="52"/>
      <c r="J253" s="52"/>
    </row>
    <row r="254" spans="1:10">
      <c r="A254" s="52"/>
      <c r="B254" s="52"/>
      <c r="C254" s="20" t="s">
        <v>342</v>
      </c>
      <c r="D254" s="52" t="s">
        <v>1467</v>
      </c>
      <c r="E254" s="52">
        <v>42</v>
      </c>
      <c r="F254" s="52">
        <v>33</v>
      </c>
      <c r="G254" s="52" t="s">
        <v>1468</v>
      </c>
      <c r="H254" s="20" t="s">
        <v>500</v>
      </c>
      <c r="I254" s="52"/>
      <c r="J254" s="52"/>
    </row>
    <row r="255" spans="1:10">
      <c r="A255" s="52"/>
      <c r="B255" s="52"/>
      <c r="C255" s="52"/>
      <c r="D255" s="52" t="s">
        <v>1469</v>
      </c>
      <c r="E255" s="52">
        <v>47</v>
      </c>
      <c r="F255" s="52">
        <v>38</v>
      </c>
      <c r="G255" s="52" t="s">
        <v>810</v>
      </c>
      <c r="H255" s="20" t="s">
        <v>494</v>
      </c>
      <c r="I255" s="52"/>
      <c r="J255" s="52"/>
    </row>
    <row r="256" spans="1:10">
      <c r="A256" s="52"/>
      <c r="B256" s="52"/>
      <c r="C256" s="52"/>
      <c r="D256" s="52" t="s">
        <v>1470</v>
      </c>
      <c r="E256" s="52">
        <v>99</v>
      </c>
      <c r="F256" s="52">
        <v>40</v>
      </c>
      <c r="G256" s="52" t="s">
        <v>404</v>
      </c>
      <c r="H256" s="52"/>
      <c r="I256" s="20" t="s">
        <v>445</v>
      </c>
      <c r="J256" s="52"/>
    </row>
    <row r="257" ht="15" spans="1:10">
      <c r="A257" s="53" t="s">
        <v>296</v>
      </c>
      <c r="B257" s="53"/>
      <c r="C257" s="53"/>
      <c r="D257" s="53"/>
      <c r="E257" s="53"/>
      <c r="F257" s="52" t="s">
        <v>296</v>
      </c>
      <c r="G257" s="52"/>
      <c r="H257" s="52"/>
      <c r="I257" s="52"/>
      <c r="J257" s="52"/>
    </row>
    <row r="258" ht="15" spans="1:10">
      <c r="A258" s="53" t="s">
        <v>94</v>
      </c>
      <c r="B258" s="53" t="s">
        <v>93</v>
      </c>
      <c r="C258" s="52" t="s">
        <v>297</v>
      </c>
      <c r="D258" s="52" t="s">
        <v>270</v>
      </c>
      <c r="E258" s="52" t="s">
        <v>82</v>
      </c>
      <c r="F258" s="52" t="s">
        <v>82</v>
      </c>
      <c r="G258" s="52" t="s">
        <v>270</v>
      </c>
      <c r="H258" s="52" t="s">
        <v>297</v>
      </c>
      <c r="I258" s="52" t="s">
        <v>93</v>
      </c>
      <c r="J258" s="52" t="s">
        <v>94</v>
      </c>
    </row>
    <row r="259" spans="1:10">
      <c r="A259" s="52"/>
      <c r="B259" s="52"/>
      <c r="C259" s="20" t="s">
        <v>342</v>
      </c>
      <c r="D259" s="52" t="s">
        <v>1471</v>
      </c>
      <c r="E259" s="52">
        <v>8</v>
      </c>
      <c r="F259" s="52">
        <v>12</v>
      </c>
      <c r="G259" s="52" t="s">
        <v>139</v>
      </c>
      <c r="H259" s="52"/>
      <c r="I259" s="52"/>
      <c r="J259" s="52"/>
    </row>
    <row r="260" ht="15" spans="1:10">
      <c r="A260" s="52"/>
      <c r="B260" s="52"/>
      <c r="C260" s="52"/>
      <c r="D260" s="52" t="s">
        <v>1472</v>
      </c>
      <c r="E260" s="52">
        <v>20</v>
      </c>
      <c r="F260" s="52">
        <v>15</v>
      </c>
      <c r="G260" s="52" t="s">
        <v>142</v>
      </c>
      <c r="H260" s="52"/>
      <c r="I260" s="52"/>
      <c r="J260" s="52"/>
    </row>
    <row r="261" ht="15" spans="1:10">
      <c r="A261" s="52"/>
      <c r="B261" s="52"/>
      <c r="C261" s="52"/>
      <c r="D261" s="52" t="s">
        <v>1473</v>
      </c>
      <c r="E261" s="52">
        <v>24</v>
      </c>
      <c r="F261" s="52">
        <v>18</v>
      </c>
      <c r="G261" s="52" t="s">
        <v>304</v>
      </c>
      <c r="H261" s="52"/>
      <c r="I261" s="52"/>
      <c r="J261" s="52"/>
    </row>
    <row r="262" ht="15" spans="1:10">
      <c r="A262" s="52"/>
      <c r="B262" s="52"/>
      <c r="C262" s="52"/>
      <c r="D262" s="52" t="s">
        <v>1474</v>
      </c>
      <c r="E262" s="52">
        <v>25</v>
      </c>
      <c r="F262" s="52">
        <v>28</v>
      </c>
      <c r="G262" s="52" t="s">
        <v>850</v>
      </c>
      <c r="H262" s="52"/>
      <c r="I262" s="52"/>
      <c r="J262" s="52"/>
    </row>
    <row r="263" spans="1:10">
      <c r="A263" s="52"/>
      <c r="B263" s="52"/>
      <c r="C263" s="20" t="s">
        <v>429</v>
      </c>
      <c r="D263" s="53" t="s">
        <v>1475</v>
      </c>
      <c r="E263" s="52">
        <v>27</v>
      </c>
      <c r="F263" s="52">
        <v>30</v>
      </c>
      <c r="G263" s="52" t="s">
        <v>235</v>
      </c>
      <c r="H263" s="20" t="s">
        <v>720</v>
      </c>
      <c r="I263" s="52"/>
      <c r="J263" s="52"/>
    </row>
    <row r="264" spans="1:10">
      <c r="A264" s="52"/>
      <c r="B264" s="52"/>
      <c r="C264" s="20" t="s">
        <v>1456</v>
      </c>
      <c r="D264" s="52" t="s">
        <v>1476</v>
      </c>
      <c r="E264" s="52">
        <v>28</v>
      </c>
      <c r="F264" s="52">
        <v>47</v>
      </c>
      <c r="G264" s="52" t="s">
        <v>521</v>
      </c>
      <c r="H264" s="20" t="s">
        <v>500</v>
      </c>
      <c r="I264" s="52"/>
      <c r="J264" s="52"/>
    </row>
    <row r="265" spans="1:10">
      <c r="A265" s="52"/>
      <c r="B265" s="52"/>
      <c r="C265" s="52"/>
      <c r="D265" s="52" t="s">
        <v>1477</v>
      </c>
      <c r="E265" s="52">
        <v>35</v>
      </c>
      <c r="F265" s="52">
        <v>49</v>
      </c>
      <c r="G265" s="52" t="s">
        <v>238</v>
      </c>
      <c r="H265" s="20" t="s">
        <v>283</v>
      </c>
      <c r="I265" s="52"/>
      <c r="J265" s="52"/>
    </row>
    <row r="266" spans="1:10">
      <c r="A266" s="52"/>
      <c r="B266" s="52"/>
      <c r="C266" s="52"/>
      <c r="D266" s="53" t="s">
        <v>1478</v>
      </c>
      <c r="E266" s="52">
        <v>36</v>
      </c>
      <c r="F266" s="52">
        <v>52</v>
      </c>
      <c r="G266" s="52" t="s">
        <v>239</v>
      </c>
      <c r="H266" s="20" t="s">
        <v>320</v>
      </c>
      <c r="I266" s="52"/>
      <c r="J266" s="52"/>
    </row>
    <row r="267" spans="1:10">
      <c r="A267" s="52"/>
      <c r="B267" s="52"/>
      <c r="C267" s="20" t="s">
        <v>880</v>
      </c>
      <c r="D267" s="52" t="s">
        <v>1479</v>
      </c>
      <c r="E267" s="52">
        <v>39</v>
      </c>
      <c r="F267" s="52">
        <v>54</v>
      </c>
      <c r="G267" s="52" t="s">
        <v>1480</v>
      </c>
      <c r="H267" s="52"/>
      <c r="I267" s="52"/>
      <c r="J267" s="52"/>
    </row>
    <row r="268" spans="1:10">
      <c r="A268" s="52"/>
      <c r="B268" s="52"/>
      <c r="C268" s="20" t="s">
        <v>1224</v>
      </c>
      <c r="D268" s="52" t="s">
        <v>1481</v>
      </c>
      <c r="E268" s="52">
        <v>80</v>
      </c>
      <c r="F268" s="52">
        <v>55</v>
      </c>
      <c r="G268" s="52" t="s">
        <v>1482</v>
      </c>
      <c r="H268" s="52"/>
      <c r="I268" s="52"/>
      <c r="J268" s="52"/>
    </row>
    <row r="269" spans="1:10">
      <c r="A269" s="52"/>
      <c r="B269" s="52"/>
      <c r="C269" s="52"/>
      <c r="D269" s="52" t="s">
        <v>1483</v>
      </c>
      <c r="E269" s="52">
        <v>91</v>
      </c>
      <c r="F269" s="52">
        <v>99</v>
      </c>
      <c r="G269" s="52" t="s">
        <v>696</v>
      </c>
      <c r="H269" s="20" t="s">
        <v>494</v>
      </c>
      <c r="I269" s="52"/>
      <c r="J269" s="52"/>
    </row>
    <row r="270" ht="15" spans="1:10">
      <c r="A270" s="52"/>
      <c r="B270" s="52"/>
      <c r="C270" s="52"/>
      <c r="D270" s="52" t="s">
        <v>1484</v>
      </c>
      <c r="E270" s="52">
        <v>96</v>
      </c>
      <c r="F270" s="52"/>
      <c r="G270" s="52"/>
      <c r="H270" s="52"/>
      <c r="I270" s="52"/>
      <c r="J270" s="52"/>
    </row>
    <row r="271" ht="15" spans="1:10">
      <c r="A271" s="52" t="s">
        <v>1485</v>
      </c>
      <c r="B271" s="52"/>
      <c r="C271" s="52"/>
      <c r="D271" s="52" t="s">
        <v>236</v>
      </c>
      <c r="E271" s="52"/>
      <c r="F271" s="52" t="s">
        <v>236</v>
      </c>
      <c r="G271" s="52"/>
      <c r="H271" s="52" t="s">
        <v>311</v>
      </c>
      <c r="I271" s="52"/>
      <c r="J271" s="52"/>
    </row>
    <row r="272" ht="15" spans="1:10">
      <c r="A272" s="52" t="s">
        <v>969</v>
      </c>
      <c r="B272" s="52"/>
      <c r="C272" s="52"/>
      <c r="D272" s="52" t="s">
        <v>314</v>
      </c>
      <c r="E272" s="52"/>
      <c r="F272" s="52" t="s">
        <v>314</v>
      </c>
      <c r="G272" s="52"/>
      <c r="H272" s="52" t="s">
        <v>477</v>
      </c>
      <c r="I272" s="52"/>
      <c r="J272" s="52"/>
    </row>
    <row r="273" spans="1:10">
      <c r="A273" s="52"/>
      <c r="B273" s="52"/>
      <c r="C273" s="52"/>
      <c r="D273" s="52"/>
      <c r="E273" s="73" t="s">
        <v>321</v>
      </c>
      <c r="F273" s="73" t="s">
        <v>321</v>
      </c>
      <c r="G273" s="52"/>
      <c r="H273" s="20"/>
      <c r="I273" s="20"/>
      <c r="J273" s="20"/>
    </row>
    <row r="274" spans="1:10">
      <c r="A274" s="52"/>
      <c r="B274" s="52"/>
      <c r="C274" s="52"/>
      <c r="D274" s="52"/>
      <c r="E274" s="75" t="s">
        <v>324</v>
      </c>
      <c r="F274" s="75" t="s">
        <v>324</v>
      </c>
      <c r="G274" s="20"/>
      <c r="H274" s="20"/>
      <c r="I274" s="20"/>
      <c r="J274" s="20"/>
    </row>
    <row r="275" ht="15" spans="1:10">
      <c r="A275" s="93" t="s">
        <v>325</v>
      </c>
      <c r="B275" s="93"/>
      <c r="C275" s="93"/>
      <c r="D275" s="93"/>
      <c r="E275" s="93"/>
      <c r="F275" s="93"/>
      <c r="G275" s="93"/>
      <c r="H275" s="93"/>
      <c r="I275" s="93"/>
      <c r="J275" s="93"/>
    </row>
    <row r="276" ht="22.5" spans="1:10">
      <c r="A276" s="51" t="s">
        <v>1486</v>
      </c>
      <c r="B276" s="51"/>
      <c r="C276" s="51"/>
      <c r="D276" s="51"/>
      <c r="E276" s="51"/>
      <c r="F276" s="51"/>
      <c r="G276" s="51"/>
      <c r="H276" s="51"/>
      <c r="I276" s="51"/>
      <c r="J276" s="51"/>
    </row>
    <row r="277" ht="15" spans="1:10">
      <c r="A277" s="52" t="s">
        <v>244</v>
      </c>
      <c r="B277" s="52" t="s">
        <v>1487</v>
      </c>
      <c r="C277" s="52"/>
      <c r="D277" s="52"/>
      <c r="E277" s="52" t="s">
        <v>246</v>
      </c>
      <c r="F277" s="52"/>
      <c r="G277" s="52" t="s">
        <v>247</v>
      </c>
      <c r="H277" s="52"/>
      <c r="I277" s="52" t="s">
        <v>248</v>
      </c>
      <c r="J277" s="52">
        <v>15103</v>
      </c>
    </row>
    <row r="278" s="66" customFormat="1" ht="30" spans="1:10">
      <c r="A278" s="69" t="s">
        <v>52</v>
      </c>
      <c r="B278" s="69" t="s">
        <v>1488</v>
      </c>
      <c r="C278" s="69"/>
      <c r="D278" s="69" t="s">
        <v>250</v>
      </c>
      <c r="E278" s="69" t="s">
        <v>1489</v>
      </c>
      <c r="F278" s="69"/>
      <c r="G278" s="69" t="s">
        <v>252</v>
      </c>
      <c r="H278" s="69" t="s">
        <v>1307</v>
      </c>
      <c r="I278" s="69" t="s">
        <v>254</v>
      </c>
      <c r="J278" s="69" t="s">
        <v>1309</v>
      </c>
    </row>
    <row r="279" s="66" customFormat="1" ht="30" spans="1:10">
      <c r="A279" s="69" t="s">
        <v>256</v>
      </c>
      <c r="B279" s="69" t="s">
        <v>1490</v>
      </c>
      <c r="C279" s="69"/>
      <c r="D279" s="69" t="s">
        <v>258</v>
      </c>
      <c r="E279" s="69" t="s">
        <v>1491</v>
      </c>
      <c r="F279" s="69"/>
      <c r="G279" s="69" t="s">
        <v>260</v>
      </c>
      <c r="H279" s="69" t="s">
        <v>1492</v>
      </c>
      <c r="I279" s="69" t="s">
        <v>262</v>
      </c>
      <c r="J279" s="69" t="s">
        <v>1493</v>
      </c>
    </row>
    <row r="280" ht="31.5" spans="1:10">
      <c r="A280" s="54" t="s">
        <v>1237</v>
      </c>
      <c r="B280" s="54"/>
      <c r="C280" s="54">
        <v>0</v>
      </c>
      <c r="D280" s="54"/>
      <c r="E280" s="54"/>
      <c r="F280" s="54">
        <v>0</v>
      </c>
      <c r="G280" s="54"/>
      <c r="H280" s="54"/>
      <c r="I280" s="54" t="s">
        <v>1494</v>
      </c>
      <c r="J280" s="54"/>
    </row>
    <row r="281" ht="15" spans="1:10">
      <c r="A281" s="54"/>
      <c r="B281" s="54"/>
      <c r="C281" s="52">
        <v>0</v>
      </c>
      <c r="D281" s="52"/>
      <c r="E281" s="52" t="s">
        <v>266</v>
      </c>
      <c r="F281" s="52"/>
      <c r="G281" s="52">
        <v>0</v>
      </c>
      <c r="H281" s="52"/>
      <c r="I281" s="54"/>
      <c r="J281" s="54"/>
    </row>
    <row r="282" ht="15" spans="1:10">
      <c r="A282" s="54"/>
      <c r="B282" s="54"/>
      <c r="C282" s="52">
        <v>0</v>
      </c>
      <c r="D282" s="52"/>
      <c r="E282" s="52" t="s">
        <v>267</v>
      </c>
      <c r="F282" s="52"/>
      <c r="G282" s="52">
        <v>0</v>
      </c>
      <c r="H282" s="52"/>
      <c r="I282" s="54"/>
      <c r="J282" s="54"/>
    </row>
    <row r="283" ht="15" spans="1:10">
      <c r="A283" s="52" t="s">
        <v>268</v>
      </c>
      <c r="B283" s="52"/>
      <c r="C283" s="52"/>
      <c r="D283" s="52"/>
      <c r="E283" s="52"/>
      <c r="F283" s="52" t="s">
        <v>268</v>
      </c>
      <c r="G283" s="52"/>
      <c r="H283" s="52"/>
      <c r="I283" s="52"/>
      <c r="J283" s="52"/>
    </row>
    <row r="284" ht="15" spans="1:10">
      <c r="A284" s="52" t="s">
        <v>94</v>
      </c>
      <c r="B284" s="52" t="s">
        <v>93</v>
      </c>
      <c r="C284" s="52" t="s">
        <v>269</v>
      </c>
      <c r="D284" s="52" t="s">
        <v>270</v>
      </c>
      <c r="E284" s="52" t="s">
        <v>82</v>
      </c>
      <c r="F284" s="52" t="s">
        <v>82</v>
      </c>
      <c r="G284" s="52" t="s">
        <v>270</v>
      </c>
      <c r="H284" s="52" t="s">
        <v>269</v>
      </c>
      <c r="I284" s="52" t="s">
        <v>93</v>
      </c>
      <c r="J284" s="52" t="s">
        <v>94</v>
      </c>
    </row>
    <row r="285" spans="1:10">
      <c r="A285" s="52"/>
      <c r="B285" s="52"/>
      <c r="C285" s="52"/>
      <c r="D285" s="52" t="s">
        <v>271</v>
      </c>
      <c r="E285" s="52">
        <v>1</v>
      </c>
      <c r="F285" s="52">
        <v>2</v>
      </c>
      <c r="G285" s="52" t="s">
        <v>1495</v>
      </c>
      <c r="H285" s="20" t="s">
        <v>1496</v>
      </c>
      <c r="I285" s="20" t="s">
        <v>898</v>
      </c>
      <c r="J285" s="52"/>
    </row>
    <row r="286" spans="1:10">
      <c r="A286" s="52"/>
      <c r="B286" s="52"/>
      <c r="C286" s="20" t="s">
        <v>287</v>
      </c>
      <c r="D286" s="52" t="s">
        <v>1459</v>
      </c>
      <c r="E286" s="52">
        <v>8</v>
      </c>
      <c r="F286" s="52">
        <v>6</v>
      </c>
      <c r="G286" s="52" t="s">
        <v>1497</v>
      </c>
      <c r="H286" s="52"/>
      <c r="I286" s="52"/>
      <c r="J286" s="52"/>
    </row>
    <row r="287" ht="15" spans="1:10">
      <c r="A287" s="52"/>
      <c r="B287" s="52"/>
      <c r="C287" s="52"/>
      <c r="D287" s="52" t="s">
        <v>233</v>
      </c>
      <c r="E287" s="52">
        <v>10</v>
      </c>
      <c r="F287" s="52">
        <v>10</v>
      </c>
      <c r="G287" s="52" t="s">
        <v>1498</v>
      </c>
      <c r="H287" s="52"/>
      <c r="I287" s="52"/>
      <c r="J287" s="52"/>
    </row>
    <row r="288" spans="1:10">
      <c r="A288" s="52"/>
      <c r="B288" s="52"/>
      <c r="C288" s="20" t="s">
        <v>342</v>
      </c>
      <c r="D288" s="52" t="s">
        <v>140</v>
      </c>
      <c r="E288" s="52">
        <v>13</v>
      </c>
      <c r="F288" s="52">
        <v>13</v>
      </c>
      <c r="G288" s="52" t="s">
        <v>1499</v>
      </c>
      <c r="H288" s="20" t="s">
        <v>317</v>
      </c>
      <c r="I288" s="52"/>
      <c r="J288" s="52"/>
    </row>
    <row r="289" spans="1:10">
      <c r="A289" s="52"/>
      <c r="B289" s="52"/>
      <c r="C289" s="20" t="s">
        <v>880</v>
      </c>
      <c r="D289" s="52" t="s">
        <v>303</v>
      </c>
      <c r="E289" s="52">
        <v>16</v>
      </c>
      <c r="F289" s="52">
        <v>19</v>
      </c>
      <c r="G289" s="52" t="s">
        <v>1500</v>
      </c>
      <c r="H289" s="52"/>
      <c r="I289" s="52"/>
      <c r="J289" s="52"/>
    </row>
    <row r="290" spans="1:10">
      <c r="A290" s="52"/>
      <c r="B290" s="52"/>
      <c r="C290" s="20" t="s">
        <v>1501</v>
      </c>
      <c r="D290" s="52" t="s">
        <v>235</v>
      </c>
      <c r="E290" s="52">
        <v>30</v>
      </c>
      <c r="F290" s="52">
        <v>20</v>
      </c>
      <c r="G290" s="52" t="s">
        <v>1502</v>
      </c>
      <c r="H290" s="20" t="s">
        <v>344</v>
      </c>
      <c r="I290" s="52"/>
      <c r="J290" s="52"/>
    </row>
    <row r="291" spans="1:10">
      <c r="A291" s="52"/>
      <c r="B291" s="52"/>
      <c r="C291" s="20" t="s">
        <v>1117</v>
      </c>
      <c r="D291" s="52" t="s">
        <v>165</v>
      </c>
      <c r="E291" s="52">
        <v>32</v>
      </c>
      <c r="F291" s="52">
        <v>21</v>
      </c>
      <c r="G291" s="52" t="s">
        <v>1503</v>
      </c>
      <c r="H291" s="52"/>
      <c r="I291" s="52"/>
      <c r="J291" s="52"/>
    </row>
    <row r="292" ht="15" spans="1:10">
      <c r="A292" s="52"/>
      <c r="B292" s="52"/>
      <c r="C292" s="52"/>
      <c r="D292" s="52" t="s">
        <v>1468</v>
      </c>
      <c r="E292" s="52">
        <v>33</v>
      </c>
      <c r="F292" s="52">
        <v>24</v>
      </c>
      <c r="G292" s="52" t="s">
        <v>1504</v>
      </c>
      <c r="H292" s="52"/>
      <c r="I292" s="52"/>
      <c r="J292" s="52"/>
    </row>
    <row r="293" spans="1:10">
      <c r="A293" s="52"/>
      <c r="B293" s="52"/>
      <c r="C293" s="20" t="s">
        <v>1505</v>
      </c>
      <c r="D293" s="52" t="s">
        <v>810</v>
      </c>
      <c r="E293" s="52">
        <v>38</v>
      </c>
      <c r="F293" s="52">
        <v>28</v>
      </c>
      <c r="G293" s="52" t="s">
        <v>1506</v>
      </c>
      <c r="H293" s="52"/>
      <c r="I293" s="52"/>
      <c r="J293" s="52"/>
    </row>
    <row r="294" spans="1:10">
      <c r="A294" s="52"/>
      <c r="B294" s="52"/>
      <c r="C294" s="52"/>
      <c r="D294" s="52" t="s">
        <v>404</v>
      </c>
      <c r="E294" s="52">
        <v>40</v>
      </c>
      <c r="F294" s="52">
        <v>96</v>
      </c>
      <c r="G294" s="52" t="s">
        <v>1507</v>
      </c>
      <c r="H294" s="20" t="s">
        <v>1089</v>
      </c>
      <c r="I294" s="52"/>
      <c r="J294" s="52"/>
    </row>
    <row r="295" spans="1:10">
      <c r="A295" s="52"/>
      <c r="B295" s="20" t="s">
        <v>279</v>
      </c>
      <c r="C295" s="52"/>
      <c r="D295" s="52" t="s">
        <v>416</v>
      </c>
      <c r="E295" s="52">
        <v>46</v>
      </c>
      <c r="F295" s="52">
        <v>99</v>
      </c>
      <c r="G295" s="52" t="s">
        <v>1508</v>
      </c>
      <c r="H295" s="20" t="s">
        <v>731</v>
      </c>
      <c r="I295" s="53"/>
      <c r="J295" s="52"/>
    </row>
    <row r="296" ht="15" spans="1:10">
      <c r="A296" s="53" t="s">
        <v>296</v>
      </c>
      <c r="B296" s="53"/>
      <c r="C296" s="53"/>
      <c r="D296" s="53"/>
      <c r="E296" s="53"/>
      <c r="F296" s="52" t="s">
        <v>296</v>
      </c>
      <c r="G296" s="52"/>
      <c r="H296" s="52"/>
      <c r="I296" s="52"/>
      <c r="J296" s="52"/>
    </row>
    <row r="297" ht="15" spans="1:10">
      <c r="A297" s="53" t="s">
        <v>94</v>
      </c>
      <c r="B297" s="53" t="s">
        <v>93</v>
      </c>
      <c r="C297" s="52" t="s">
        <v>297</v>
      </c>
      <c r="D297" s="52" t="s">
        <v>270</v>
      </c>
      <c r="E297" s="52" t="s">
        <v>82</v>
      </c>
      <c r="F297" s="52" t="s">
        <v>82</v>
      </c>
      <c r="G297" s="52" t="s">
        <v>270</v>
      </c>
      <c r="H297" s="52" t="s">
        <v>297</v>
      </c>
      <c r="I297" s="52" t="s">
        <v>93</v>
      </c>
      <c r="J297" s="52" t="s">
        <v>94</v>
      </c>
    </row>
    <row r="298" spans="1:10">
      <c r="A298" s="52"/>
      <c r="B298" s="52"/>
      <c r="C298" s="52"/>
      <c r="D298" s="52" t="s">
        <v>123</v>
      </c>
      <c r="E298" s="52">
        <v>4</v>
      </c>
      <c r="F298" s="52">
        <v>3</v>
      </c>
      <c r="G298" s="52" t="s">
        <v>1509</v>
      </c>
      <c r="H298" s="20" t="s">
        <v>1089</v>
      </c>
      <c r="I298" s="52"/>
      <c r="J298" s="52"/>
    </row>
    <row r="299" spans="1:10">
      <c r="A299" s="52"/>
      <c r="B299" s="52"/>
      <c r="C299" s="20" t="s">
        <v>342</v>
      </c>
      <c r="D299" s="52" t="s">
        <v>124</v>
      </c>
      <c r="E299" s="52">
        <v>5</v>
      </c>
      <c r="F299" s="52">
        <v>9</v>
      </c>
      <c r="G299" s="52" t="s">
        <v>1510</v>
      </c>
      <c r="H299" s="20" t="s">
        <v>731</v>
      </c>
      <c r="I299" s="52"/>
      <c r="J299" s="52"/>
    </row>
    <row r="300" spans="1:10">
      <c r="A300" s="52"/>
      <c r="B300" s="52"/>
      <c r="C300" s="52"/>
      <c r="D300" s="52" t="s">
        <v>139</v>
      </c>
      <c r="E300" s="52">
        <v>12</v>
      </c>
      <c r="F300" s="52">
        <v>14</v>
      </c>
      <c r="G300" s="52" t="s">
        <v>1511</v>
      </c>
      <c r="H300" s="20" t="s">
        <v>344</v>
      </c>
      <c r="I300" s="52"/>
      <c r="J300" s="52"/>
    </row>
    <row r="301" spans="1:10">
      <c r="A301" s="52"/>
      <c r="B301" s="52"/>
      <c r="C301" s="52"/>
      <c r="D301" s="52" t="s">
        <v>963</v>
      </c>
      <c r="E301" s="52">
        <v>21</v>
      </c>
      <c r="F301" s="52">
        <v>18</v>
      </c>
      <c r="G301" s="52" t="s">
        <v>1512</v>
      </c>
      <c r="H301" s="20" t="s">
        <v>1513</v>
      </c>
      <c r="I301" s="52"/>
      <c r="J301" s="52"/>
    </row>
    <row r="302" spans="1:10">
      <c r="A302" s="52"/>
      <c r="B302" s="52"/>
      <c r="C302" s="52"/>
      <c r="D302" s="52" t="s">
        <v>153</v>
      </c>
      <c r="E302" s="52">
        <v>23</v>
      </c>
      <c r="F302" s="52">
        <v>29</v>
      </c>
      <c r="G302" s="52" t="s">
        <v>1514</v>
      </c>
      <c r="H302" s="20" t="s">
        <v>1515</v>
      </c>
      <c r="I302" s="52"/>
      <c r="J302" s="52"/>
    </row>
    <row r="303" spans="1:10">
      <c r="A303" s="52"/>
      <c r="B303" s="52"/>
      <c r="C303" s="20" t="s">
        <v>880</v>
      </c>
      <c r="D303" s="52" t="s">
        <v>156</v>
      </c>
      <c r="E303" s="52">
        <v>27</v>
      </c>
      <c r="F303" s="52">
        <v>31</v>
      </c>
      <c r="G303" s="52" t="s">
        <v>1516</v>
      </c>
      <c r="H303" s="20"/>
      <c r="I303" s="52"/>
      <c r="J303" s="52"/>
    </row>
    <row r="304" spans="1:10">
      <c r="A304" s="52"/>
      <c r="B304" s="52"/>
      <c r="C304" s="20" t="s">
        <v>1117</v>
      </c>
      <c r="D304" s="52" t="s">
        <v>850</v>
      </c>
      <c r="E304" s="52">
        <v>28</v>
      </c>
      <c r="F304" s="52">
        <v>43</v>
      </c>
      <c r="G304" s="52" t="s">
        <v>1517</v>
      </c>
      <c r="H304" s="20"/>
      <c r="I304" s="52"/>
      <c r="J304" s="52"/>
    </row>
    <row r="305" spans="1:10">
      <c r="A305" s="52"/>
      <c r="B305" s="52"/>
      <c r="C305" s="52"/>
      <c r="D305" s="52" t="s">
        <v>1465</v>
      </c>
      <c r="E305" s="52">
        <v>31</v>
      </c>
      <c r="F305" s="52">
        <v>66</v>
      </c>
      <c r="G305" s="52" t="s">
        <v>1518</v>
      </c>
      <c r="H305" s="20"/>
      <c r="I305" s="52"/>
      <c r="J305" s="52"/>
    </row>
    <row r="306" spans="1:10">
      <c r="A306" s="52"/>
      <c r="B306" s="52"/>
      <c r="C306" s="20" t="s">
        <v>1505</v>
      </c>
      <c r="D306" s="52" t="s">
        <v>521</v>
      </c>
      <c r="E306" s="52">
        <v>47</v>
      </c>
      <c r="F306" s="52">
        <v>72</v>
      </c>
      <c r="G306" s="52" t="s">
        <v>1519</v>
      </c>
      <c r="H306" s="20"/>
      <c r="I306" s="52"/>
      <c r="J306" s="52"/>
    </row>
    <row r="307" spans="1:10">
      <c r="A307" s="52"/>
      <c r="B307" s="52"/>
      <c r="C307" s="20" t="s">
        <v>1501</v>
      </c>
      <c r="D307" s="52" t="s">
        <v>238</v>
      </c>
      <c r="E307" s="52">
        <v>49</v>
      </c>
      <c r="F307" s="52">
        <v>77</v>
      </c>
      <c r="G307" s="52" t="s">
        <v>1520</v>
      </c>
      <c r="H307" s="20" t="s">
        <v>1496</v>
      </c>
      <c r="I307" s="52"/>
      <c r="J307" s="52"/>
    </row>
    <row r="308" spans="1:10">
      <c r="A308" s="52"/>
      <c r="B308" s="52"/>
      <c r="C308" s="52"/>
      <c r="D308" s="52" t="s">
        <v>239</v>
      </c>
      <c r="E308" s="52">
        <v>52</v>
      </c>
      <c r="F308" s="52"/>
      <c r="G308" s="52"/>
      <c r="H308" s="20"/>
      <c r="I308" s="52"/>
      <c r="J308" s="52"/>
    </row>
    <row r="309" spans="1:10">
      <c r="A309" s="52"/>
      <c r="B309" s="52"/>
      <c r="C309" s="20" t="s">
        <v>287</v>
      </c>
      <c r="D309" s="52" t="s">
        <v>696</v>
      </c>
      <c r="E309" s="52">
        <v>99</v>
      </c>
      <c r="F309" s="52"/>
      <c r="G309" s="52"/>
      <c r="H309" s="20"/>
      <c r="I309" s="52"/>
      <c r="J309" s="52"/>
    </row>
    <row r="310" ht="15" spans="1:10">
      <c r="A310" s="52" t="s">
        <v>311</v>
      </c>
      <c r="B310" s="52"/>
      <c r="C310" s="52"/>
      <c r="D310" s="52" t="s">
        <v>236</v>
      </c>
      <c r="E310" s="52"/>
      <c r="F310" s="52" t="s">
        <v>236</v>
      </c>
      <c r="G310" s="52"/>
      <c r="H310" s="52" t="s">
        <v>1521</v>
      </c>
      <c r="I310" s="52"/>
      <c r="J310" s="52"/>
    </row>
    <row r="311" ht="15" spans="1:10">
      <c r="A311" s="52" t="s">
        <v>313</v>
      </c>
      <c r="B311" s="52"/>
      <c r="C311" s="52"/>
      <c r="D311" s="52" t="s">
        <v>314</v>
      </c>
      <c r="E311" s="52"/>
      <c r="F311" s="52" t="s">
        <v>314</v>
      </c>
      <c r="G311" s="52"/>
      <c r="H311" s="52" t="s">
        <v>477</v>
      </c>
      <c r="I311" s="52"/>
      <c r="J311" s="52"/>
    </row>
    <row r="312" spans="1:10">
      <c r="A312" s="52"/>
      <c r="B312" s="52"/>
      <c r="C312" s="52"/>
      <c r="D312" s="52"/>
      <c r="E312" s="73" t="s">
        <v>321</v>
      </c>
      <c r="F312" s="73" t="s">
        <v>321</v>
      </c>
      <c r="G312" s="52"/>
      <c r="H312" s="20"/>
      <c r="I312" s="20"/>
      <c r="J312" s="20"/>
    </row>
    <row r="313" spans="1:10">
      <c r="A313" s="52"/>
      <c r="B313" s="52"/>
      <c r="C313" s="52"/>
      <c r="D313" s="52"/>
      <c r="E313" s="75" t="s">
        <v>324</v>
      </c>
      <c r="F313" s="75" t="s">
        <v>324</v>
      </c>
      <c r="G313" s="20"/>
      <c r="H313" s="20"/>
      <c r="I313" s="20"/>
      <c r="J313" s="20"/>
    </row>
    <row r="314" ht="15" spans="1:10">
      <c r="A314" s="86" t="s">
        <v>1021</v>
      </c>
      <c r="B314" s="94"/>
      <c r="C314" s="95"/>
      <c r="D314" s="86"/>
      <c r="E314" s="86"/>
      <c r="F314" s="86"/>
      <c r="G314" s="86"/>
      <c r="H314" s="94"/>
      <c r="I314" s="95"/>
      <c r="J314" s="86"/>
    </row>
    <row r="315" ht="15" spans="1:10">
      <c r="A315" s="87" t="s">
        <v>325</v>
      </c>
      <c r="B315" s="87"/>
      <c r="C315" s="87"/>
      <c r="D315" s="87"/>
      <c r="E315" s="87"/>
      <c r="F315" s="87"/>
      <c r="G315" s="87"/>
      <c r="H315" s="96"/>
      <c r="I315" s="63"/>
      <c r="J315" s="87"/>
    </row>
  </sheetData>
  <mergeCells count="287">
    <mergeCell ref="A1:J1"/>
    <mergeCell ref="B2:D2"/>
    <mergeCell ref="E2:F2"/>
    <mergeCell ref="G2:H2"/>
    <mergeCell ref="B3:C3"/>
    <mergeCell ref="E3:F3"/>
    <mergeCell ref="B4:C4"/>
    <mergeCell ref="E4:F4"/>
    <mergeCell ref="C5:E5"/>
    <mergeCell ref="F5:H5"/>
    <mergeCell ref="C6:D6"/>
    <mergeCell ref="E6:F6"/>
    <mergeCell ref="G6:H6"/>
    <mergeCell ref="C7:D7"/>
    <mergeCell ref="E7:F7"/>
    <mergeCell ref="G7:H7"/>
    <mergeCell ref="A8:E8"/>
    <mergeCell ref="F8:J8"/>
    <mergeCell ref="A21:E21"/>
    <mergeCell ref="F21:J21"/>
    <mergeCell ref="A35:C35"/>
    <mergeCell ref="D35:E35"/>
    <mergeCell ref="F35:G35"/>
    <mergeCell ref="H35:J35"/>
    <mergeCell ref="A36:C36"/>
    <mergeCell ref="D36:E36"/>
    <mergeCell ref="F36:G36"/>
    <mergeCell ref="H36:J36"/>
    <mergeCell ref="A37:C37"/>
    <mergeCell ref="H37:J37"/>
    <mergeCell ref="A38:C38"/>
    <mergeCell ref="H38:J38"/>
    <mergeCell ref="A39:C39"/>
    <mergeCell ref="H39:J39"/>
    <mergeCell ref="A40:J40"/>
    <mergeCell ref="A41:J41"/>
    <mergeCell ref="B42:D42"/>
    <mergeCell ref="E42:F42"/>
    <mergeCell ref="G42:H42"/>
    <mergeCell ref="B43:C43"/>
    <mergeCell ref="E43:F43"/>
    <mergeCell ref="B44:C44"/>
    <mergeCell ref="E44:F44"/>
    <mergeCell ref="C45:E45"/>
    <mergeCell ref="F45:H45"/>
    <mergeCell ref="C46:D46"/>
    <mergeCell ref="E46:F46"/>
    <mergeCell ref="G46:H46"/>
    <mergeCell ref="C47:D47"/>
    <mergeCell ref="E47:F47"/>
    <mergeCell ref="G47:H47"/>
    <mergeCell ref="A48:E48"/>
    <mergeCell ref="F48:J48"/>
    <mergeCell ref="A61:E61"/>
    <mergeCell ref="F61:J61"/>
    <mergeCell ref="A75:C75"/>
    <mergeCell ref="D75:E75"/>
    <mergeCell ref="F75:G75"/>
    <mergeCell ref="H75:J75"/>
    <mergeCell ref="A76:C76"/>
    <mergeCell ref="D76:E76"/>
    <mergeCell ref="F76:G76"/>
    <mergeCell ref="H76:J76"/>
    <mergeCell ref="A77:C77"/>
    <mergeCell ref="H77:J77"/>
    <mergeCell ref="A78:C78"/>
    <mergeCell ref="H78:J78"/>
    <mergeCell ref="A79:J79"/>
    <mergeCell ref="A80:J80"/>
    <mergeCell ref="B81:D81"/>
    <mergeCell ref="E81:F81"/>
    <mergeCell ref="G81:H81"/>
    <mergeCell ref="B82:C82"/>
    <mergeCell ref="E82:F82"/>
    <mergeCell ref="B83:C83"/>
    <mergeCell ref="E83:F83"/>
    <mergeCell ref="C84:E84"/>
    <mergeCell ref="F84:H84"/>
    <mergeCell ref="C85:D85"/>
    <mergeCell ref="E85:F85"/>
    <mergeCell ref="G85:H85"/>
    <mergeCell ref="C86:D86"/>
    <mergeCell ref="E86:F86"/>
    <mergeCell ref="G86:H86"/>
    <mergeCell ref="A87:E87"/>
    <mergeCell ref="F87:J87"/>
    <mergeCell ref="A100:E100"/>
    <mergeCell ref="F100:J100"/>
    <mergeCell ref="A114:C114"/>
    <mergeCell ref="D114:E114"/>
    <mergeCell ref="F114:G114"/>
    <mergeCell ref="H114:J114"/>
    <mergeCell ref="A115:C115"/>
    <mergeCell ref="D115:E115"/>
    <mergeCell ref="F115:G115"/>
    <mergeCell ref="H115:J115"/>
    <mergeCell ref="A116:C116"/>
    <mergeCell ref="H116:J116"/>
    <mergeCell ref="A117:C117"/>
    <mergeCell ref="H117:J117"/>
    <mergeCell ref="A118:J118"/>
    <mergeCell ref="A119:J119"/>
    <mergeCell ref="B120:D120"/>
    <mergeCell ref="E120:F120"/>
    <mergeCell ref="G120:H120"/>
    <mergeCell ref="B121:C121"/>
    <mergeCell ref="E121:F121"/>
    <mergeCell ref="B122:C122"/>
    <mergeCell ref="E122:F122"/>
    <mergeCell ref="C123:E123"/>
    <mergeCell ref="F123:H123"/>
    <mergeCell ref="C124:D124"/>
    <mergeCell ref="E124:F124"/>
    <mergeCell ref="G124:H124"/>
    <mergeCell ref="C125:D125"/>
    <mergeCell ref="E125:F125"/>
    <mergeCell ref="G125:H125"/>
    <mergeCell ref="A126:E126"/>
    <mergeCell ref="F126:J126"/>
    <mergeCell ref="A139:E139"/>
    <mergeCell ref="F139:J139"/>
    <mergeCell ref="A152:C152"/>
    <mergeCell ref="D152:E152"/>
    <mergeCell ref="F152:G152"/>
    <mergeCell ref="H152:J152"/>
    <mergeCell ref="A153:C153"/>
    <mergeCell ref="D153:E153"/>
    <mergeCell ref="F153:G153"/>
    <mergeCell ref="H153:J153"/>
    <mergeCell ref="A154:C154"/>
    <mergeCell ref="H154:J154"/>
    <mergeCell ref="A155:C155"/>
    <mergeCell ref="H155:J155"/>
    <mergeCell ref="A156:J156"/>
    <mergeCell ref="A157:J157"/>
    <mergeCell ref="B158:D158"/>
    <mergeCell ref="E158:F158"/>
    <mergeCell ref="G158:H158"/>
    <mergeCell ref="B159:C159"/>
    <mergeCell ref="E159:F159"/>
    <mergeCell ref="B160:C160"/>
    <mergeCell ref="E160:F160"/>
    <mergeCell ref="C161:E161"/>
    <mergeCell ref="F161:H161"/>
    <mergeCell ref="C162:D162"/>
    <mergeCell ref="E162:F162"/>
    <mergeCell ref="G162:H162"/>
    <mergeCell ref="C163:D163"/>
    <mergeCell ref="E163:F163"/>
    <mergeCell ref="G163:H163"/>
    <mergeCell ref="A164:E164"/>
    <mergeCell ref="F164:J164"/>
    <mergeCell ref="A177:E177"/>
    <mergeCell ref="F177:J177"/>
    <mergeCell ref="A191:C191"/>
    <mergeCell ref="D191:E191"/>
    <mergeCell ref="F191:G191"/>
    <mergeCell ref="H191:J191"/>
    <mergeCell ref="A192:C192"/>
    <mergeCell ref="D192:E192"/>
    <mergeCell ref="F192:G192"/>
    <mergeCell ref="H192:J192"/>
    <mergeCell ref="A193:C193"/>
    <mergeCell ref="H193:J193"/>
    <mergeCell ref="A194:C194"/>
    <mergeCell ref="H194:J194"/>
    <mergeCell ref="A195:C195"/>
    <mergeCell ref="H195:J195"/>
    <mergeCell ref="A196:J196"/>
    <mergeCell ref="A197:J197"/>
    <mergeCell ref="A198:J198"/>
    <mergeCell ref="B199:D199"/>
    <mergeCell ref="E199:F199"/>
    <mergeCell ref="G199:H199"/>
    <mergeCell ref="B200:C200"/>
    <mergeCell ref="E200:F200"/>
    <mergeCell ref="B201:C201"/>
    <mergeCell ref="E201:F201"/>
    <mergeCell ref="C202:E202"/>
    <mergeCell ref="F202:H202"/>
    <mergeCell ref="C203:D203"/>
    <mergeCell ref="E203:F203"/>
    <mergeCell ref="G203:H203"/>
    <mergeCell ref="C204:D204"/>
    <mergeCell ref="E204:F204"/>
    <mergeCell ref="G204:H204"/>
    <mergeCell ref="A205:E205"/>
    <mergeCell ref="F205:J205"/>
    <mergeCell ref="A218:E218"/>
    <mergeCell ref="F218:J218"/>
    <mergeCell ref="A231:C231"/>
    <mergeCell ref="D231:E231"/>
    <mergeCell ref="F231:G231"/>
    <mergeCell ref="H231:J231"/>
    <mergeCell ref="A232:C232"/>
    <mergeCell ref="D232:E232"/>
    <mergeCell ref="F232:G232"/>
    <mergeCell ref="H232:J232"/>
    <mergeCell ref="A233:C233"/>
    <mergeCell ref="H233:J233"/>
    <mergeCell ref="A234:C234"/>
    <mergeCell ref="H234:J234"/>
    <mergeCell ref="A235:J235"/>
    <mergeCell ref="A236:J236"/>
    <mergeCell ref="A237:J237"/>
    <mergeCell ref="B238:D238"/>
    <mergeCell ref="E238:F238"/>
    <mergeCell ref="G238:H238"/>
    <mergeCell ref="B239:C239"/>
    <mergeCell ref="E239:F239"/>
    <mergeCell ref="B240:C240"/>
    <mergeCell ref="E240:F240"/>
    <mergeCell ref="C241:E241"/>
    <mergeCell ref="F241:H241"/>
    <mergeCell ref="C242:D242"/>
    <mergeCell ref="E242:F242"/>
    <mergeCell ref="G242:H242"/>
    <mergeCell ref="C243:D243"/>
    <mergeCell ref="E243:F243"/>
    <mergeCell ref="G243:H243"/>
    <mergeCell ref="A244:E244"/>
    <mergeCell ref="F244:J244"/>
    <mergeCell ref="A257:E257"/>
    <mergeCell ref="F257:J257"/>
    <mergeCell ref="A271:C271"/>
    <mergeCell ref="D271:E271"/>
    <mergeCell ref="F271:G271"/>
    <mergeCell ref="H271:J271"/>
    <mergeCell ref="A272:C272"/>
    <mergeCell ref="D272:E272"/>
    <mergeCell ref="F272:G272"/>
    <mergeCell ref="H272:J272"/>
    <mergeCell ref="A273:C273"/>
    <mergeCell ref="H273:J273"/>
    <mergeCell ref="A274:C274"/>
    <mergeCell ref="H274:J274"/>
    <mergeCell ref="A275:J275"/>
    <mergeCell ref="A276:J276"/>
    <mergeCell ref="B277:D277"/>
    <mergeCell ref="E277:F277"/>
    <mergeCell ref="G277:H277"/>
    <mergeCell ref="B278:C278"/>
    <mergeCell ref="E278:F278"/>
    <mergeCell ref="B279:C279"/>
    <mergeCell ref="E279:F279"/>
    <mergeCell ref="C280:E280"/>
    <mergeCell ref="F280:H280"/>
    <mergeCell ref="C281:D281"/>
    <mergeCell ref="E281:F281"/>
    <mergeCell ref="G281:H281"/>
    <mergeCell ref="C282:D282"/>
    <mergeCell ref="E282:F282"/>
    <mergeCell ref="G282:H282"/>
    <mergeCell ref="A283:E283"/>
    <mergeCell ref="F283:J283"/>
    <mergeCell ref="A296:E296"/>
    <mergeCell ref="F296:J296"/>
    <mergeCell ref="A310:C310"/>
    <mergeCell ref="D310:E310"/>
    <mergeCell ref="F310:G310"/>
    <mergeCell ref="H310:J310"/>
    <mergeCell ref="A311:C311"/>
    <mergeCell ref="D311:E311"/>
    <mergeCell ref="F311:G311"/>
    <mergeCell ref="H311:J311"/>
    <mergeCell ref="A312:C312"/>
    <mergeCell ref="H312:J312"/>
    <mergeCell ref="A313:C313"/>
    <mergeCell ref="H313:J313"/>
    <mergeCell ref="A314:J314"/>
    <mergeCell ref="A315:J315"/>
    <mergeCell ref="A5:B7"/>
    <mergeCell ref="I5:J7"/>
    <mergeCell ref="A45:B47"/>
    <mergeCell ref="I45:J47"/>
    <mergeCell ref="A84:B86"/>
    <mergeCell ref="I84:J86"/>
    <mergeCell ref="A123:B125"/>
    <mergeCell ref="I123:J125"/>
    <mergeCell ref="A161:B163"/>
    <mergeCell ref="I161:J163"/>
    <mergeCell ref="A202:B204"/>
    <mergeCell ref="I202:J204"/>
    <mergeCell ref="A241:B243"/>
    <mergeCell ref="I241:J243"/>
    <mergeCell ref="A280:B282"/>
    <mergeCell ref="I280:J282"/>
  </mergeCells>
  <hyperlinks>
    <hyperlink ref="D128" r:id="rId2" display="提拉通" tooltip="https://www.leisu.com/data/zuqiu/player-40745"/>
    <hyperlink ref="D129" r:id="rId3" display="古德" tooltip="https://www.leisu.com/data/zuqiu/player-36781"/>
    <hyperlink ref="D130" r:id="rId4" display="比索利" tooltip="https://www.leisu.com/data/zuqiu/player-101369"/>
    <hyperlink ref="D131" r:id="rId5" display="素巴猜" tooltip="https://www.leisu.com/data/zuqiu/player-95124"/>
    <hyperlink ref="D132" r:id="rId6" display="埃瑟里奇" tooltip="https://www.leisu.com/data/zuqiu/player-33148"/>
    <hyperlink ref="D133" r:id="rId7" display="杜格尔C" tooltip="https://www.leisu.com/data/zuqiu/player-56305"/>
    <hyperlink ref="D135" r:id="rId8" display="高明锡" tooltip="https://www.leisu.com/data/zuqiu/player-112130"/>
    <hyperlink ref="D136" r:id="rId9" display="乔西奇" tooltip="https://www.leisu.com/data/zuqiu/player-33856"/>
    <hyperlink ref="D137" r:id="rId10" display="斯托科维奇" tooltip="https://www.leisu.com/data/zuqiu/player-28579"/>
    <hyperlink ref="D138" r:id="rId11" display="祖利" tooltip="https://www.leisu.com/data/zuqiu/player-31179"/>
    <hyperlink ref="D141" r:id="rId12" display="沙沙勒" tooltip="https://www.leisu.com/data/zuqiu/player-97843"/>
    <hyperlink ref="D142" r:id="rId13" display="班沙" tooltip="https://www.leisu.com/data/zuqiu/player-59661"/>
    <hyperlink ref="D143" r:id="rId14" display="鲍尔" tooltip="https://www.leisu.com/data/zuqiu/player-44814"/>
    <hyperlink ref="D144" r:id="rId15" display="拉他那功" tooltip="https://www.leisu.com/data/zuqiu/player-94885"/>
    <hyperlink ref="D145" r:id="rId16" display="素帕那" tooltip="https://www.leisu.com/data/zuqiu/player-113287"/>
    <hyperlink ref="D146" r:id="rId17" display="凡迪" tooltip="https://www.leisu.com/data/zuqiu/player-1162813"/>
    <hyperlink ref="D148" r:id="rId18" display="比提瓦" tooltip="https://www.leisu.com/data/zuqiu/player-106806"/>
    <hyperlink ref="D149" r:id="rId19" display="察猜" tooltip="https://www.leisu.com/data/zuqiu/player-59432"/>
    <hyperlink ref="D150" r:id="rId20" display="伊比沙" tooltip="https://www.leisu.com/data/zuqiu/player-94078"/>
    <hyperlink ref="D151" r:id="rId21" display="穆利奇" tooltip="https://www.leisu.com/data/zuqiu/player-42815"/>
  </hyperlinks>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2"/>
  <sheetViews>
    <sheetView showGridLines="0" topLeftCell="A7" workbookViewId="0">
      <selection activeCell="G44" sqref="G44"/>
    </sheetView>
  </sheetViews>
  <sheetFormatPr defaultColWidth="9" defaultRowHeight="16.5"/>
  <cols>
    <col min="1" max="10" width="12.625" style="50" customWidth="1"/>
  </cols>
  <sheetData>
    <row r="1" ht="22.5" spans="1:10">
      <c r="A1" s="51" t="s">
        <v>1522</v>
      </c>
      <c r="B1" s="51"/>
      <c r="C1" s="51"/>
      <c r="D1" s="51"/>
      <c r="E1" s="51"/>
      <c r="F1" s="51"/>
      <c r="G1" s="51"/>
      <c r="H1" s="51"/>
      <c r="I1" s="51"/>
      <c r="J1" s="51"/>
    </row>
    <row r="2" ht="15" spans="1:10">
      <c r="A2" s="52" t="s">
        <v>244</v>
      </c>
      <c r="B2" s="52" t="s">
        <v>1523</v>
      </c>
      <c r="C2" s="52"/>
      <c r="D2" s="52"/>
      <c r="E2" s="52" t="s">
        <v>246</v>
      </c>
      <c r="F2" s="52"/>
      <c r="G2" s="52" t="s">
        <v>1524</v>
      </c>
      <c r="H2" s="52"/>
      <c r="I2" s="52" t="s">
        <v>248</v>
      </c>
      <c r="J2" s="52">
        <v>30927</v>
      </c>
    </row>
    <row r="3" ht="15" spans="1:10">
      <c r="A3" s="52" t="s">
        <v>52</v>
      </c>
      <c r="B3" s="52" t="s">
        <v>378</v>
      </c>
      <c r="C3" s="52"/>
      <c r="D3" s="52" t="s">
        <v>250</v>
      </c>
      <c r="E3" s="52" t="s">
        <v>251</v>
      </c>
      <c r="F3" s="52"/>
      <c r="G3" s="52" t="s">
        <v>252</v>
      </c>
      <c r="H3" s="53" t="s">
        <v>579</v>
      </c>
      <c r="I3" s="52" t="s">
        <v>254</v>
      </c>
      <c r="J3" s="53" t="s">
        <v>578</v>
      </c>
    </row>
    <row r="4" ht="15" spans="1:10">
      <c r="A4" s="52" t="s">
        <v>256</v>
      </c>
      <c r="B4" s="52" t="s">
        <v>532</v>
      </c>
      <c r="C4" s="52"/>
      <c r="D4" s="52" t="s">
        <v>258</v>
      </c>
      <c r="E4" s="52"/>
      <c r="F4" s="52" t="s">
        <v>905</v>
      </c>
      <c r="G4" s="52" t="s">
        <v>260</v>
      </c>
      <c r="H4" s="53" t="s">
        <v>1525</v>
      </c>
      <c r="I4" s="52" t="s">
        <v>262</v>
      </c>
      <c r="J4" s="53" t="s">
        <v>1053</v>
      </c>
    </row>
    <row r="5" ht="31.5" spans="1:10">
      <c r="A5" s="54" t="s">
        <v>264</v>
      </c>
      <c r="B5" s="54"/>
      <c r="C5" s="54">
        <v>2</v>
      </c>
      <c r="D5" s="54"/>
      <c r="E5" s="54"/>
      <c r="F5" s="54">
        <v>3</v>
      </c>
      <c r="G5" s="54"/>
      <c r="H5" s="54"/>
      <c r="I5" s="54" t="s">
        <v>492</v>
      </c>
      <c r="J5" s="54"/>
    </row>
    <row r="6" ht="15" spans="1:10">
      <c r="A6" s="54"/>
      <c r="B6" s="54"/>
      <c r="C6" s="52">
        <v>1</v>
      </c>
      <c r="D6" s="52"/>
      <c r="E6" s="52" t="s">
        <v>266</v>
      </c>
      <c r="F6" s="52"/>
      <c r="G6" s="52">
        <v>0</v>
      </c>
      <c r="H6" s="52"/>
      <c r="I6" s="54"/>
      <c r="J6" s="54"/>
    </row>
    <row r="7" ht="15" spans="1:10">
      <c r="A7" s="54"/>
      <c r="B7" s="54"/>
      <c r="C7" s="52">
        <v>1</v>
      </c>
      <c r="D7" s="52"/>
      <c r="E7" s="52" t="s">
        <v>267</v>
      </c>
      <c r="F7" s="52"/>
      <c r="G7" s="52">
        <v>3</v>
      </c>
      <c r="H7" s="52"/>
      <c r="I7" s="54"/>
      <c r="J7" s="54"/>
    </row>
    <row r="8" ht="15" spans="1:10">
      <c r="A8" s="52" t="s">
        <v>268</v>
      </c>
      <c r="B8" s="52"/>
      <c r="C8" s="52"/>
      <c r="D8" s="52"/>
      <c r="E8" s="52"/>
      <c r="F8" s="52" t="s">
        <v>268</v>
      </c>
      <c r="G8" s="52"/>
      <c r="H8" s="52"/>
      <c r="I8" s="52"/>
      <c r="J8" s="52"/>
    </row>
    <row r="9" ht="15" spans="1:10">
      <c r="A9" s="52" t="s">
        <v>94</v>
      </c>
      <c r="B9" s="52" t="s">
        <v>93</v>
      </c>
      <c r="C9" s="52" t="s">
        <v>269</v>
      </c>
      <c r="D9" s="52" t="s">
        <v>270</v>
      </c>
      <c r="E9" s="52" t="s">
        <v>82</v>
      </c>
      <c r="F9" s="52" t="s">
        <v>82</v>
      </c>
      <c r="G9" s="52" t="s">
        <v>270</v>
      </c>
      <c r="H9" s="52" t="s">
        <v>269</v>
      </c>
      <c r="I9" s="52" t="s">
        <v>93</v>
      </c>
      <c r="J9" s="52" t="s">
        <v>94</v>
      </c>
    </row>
    <row r="10" ht="15" spans="1:10">
      <c r="A10" s="52"/>
      <c r="B10" s="52"/>
      <c r="C10" s="52"/>
      <c r="D10" s="52" t="s">
        <v>116</v>
      </c>
      <c r="E10" s="52">
        <v>1</v>
      </c>
      <c r="F10" s="52">
        <v>4</v>
      </c>
      <c r="G10" s="52" t="s">
        <v>493</v>
      </c>
      <c r="H10" s="52"/>
      <c r="I10" s="52"/>
      <c r="J10" s="52"/>
    </row>
    <row r="11" ht="15" spans="1:10">
      <c r="A11" s="52"/>
      <c r="B11" s="52"/>
      <c r="C11" s="52"/>
      <c r="D11" s="52" t="s">
        <v>390</v>
      </c>
      <c r="E11" s="52">
        <v>2</v>
      </c>
      <c r="F11" s="52">
        <v>5</v>
      </c>
      <c r="G11" s="52" t="s">
        <v>495</v>
      </c>
      <c r="H11" s="52"/>
      <c r="I11" s="52"/>
      <c r="J11" s="52"/>
    </row>
    <row r="12" spans="1:10">
      <c r="A12" s="52"/>
      <c r="B12" s="52"/>
      <c r="C12" s="20" t="s">
        <v>918</v>
      </c>
      <c r="D12" s="52" t="s">
        <v>122</v>
      </c>
      <c r="E12" s="52">
        <v>3</v>
      </c>
      <c r="F12" s="52">
        <v>6</v>
      </c>
      <c r="G12" s="52" t="s">
        <v>1028</v>
      </c>
      <c r="H12" s="52"/>
      <c r="I12" s="52"/>
      <c r="J12" s="52"/>
    </row>
    <row r="13" ht="15" spans="1:10">
      <c r="A13" s="52"/>
      <c r="B13" s="52"/>
      <c r="C13" s="52"/>
      <c r="D13" s="52" t="s">
        <v>232</v>
      </c>
      <c r="E13" s="52">
        <v>9</v>
      </c>
      <c r="F13" s="52">
        <v>9</v>
      </c>
      <c r="G13" s="52" t="s">
        <v>496</v>
      </c>
      <c r="H13" s="52"/>
      <c r="I13" s="52"/>
      <c r="J13" s="52"/>
    </row>
    <row r="14" spans="1:10">
      <c r="A14" s="52"/>
      <c r="B14" s="52"/>
      <c r="C14" s="52"/>
      <c r="D14" s="52" t="s">
        <v>233</v>
      </c>
      <c r="E14" s="52">
        <v>10</v>
      </c>
      <c r="F14" s="52">
        <v>10</v>
      </c>
      <c r="G14" s="52" t="s">
        <v>499</v>
      </c>
      <c r="H14" s="52"/>
      <c r="I14" s="20" t="s">
        <v>552</v>
      </c>
      <c r="J14" s="52"/>
    </row>
    <row r="15" spans="1:10">
      <c r="A15" s="52"/>
      <c r="B15" s="52"/>
      <c r="C15" s="20" t="s">
        <v>503</v>
      </c>
      <c r="D15" s="52" t="s">
        <v>205</v>
      </c>
      <c r="E15" s="52">
        <v>19</v>
      </c>
      <c r="F15" s="52">
        <v>11</v>
      </c>
      <c r="G15" s="52" t="s">
        <v>501</v>
      </c>
      <c r="H15" s="52"/>
      <c r="I15" s="52"/>
      <c r="J15" s="52"/>
    </row>
    <row r="16" spans="1:10">
      <c r="A16" s="52"/>
      <c r="B16" s="52"/>
      <c r="C16" s="52"/>
      <c r="D16" s="52" t="s">
        <v>289</v>
      </c>
      <c r="E16" s="52">
        <v>22</v>
      </c>
      <c r="F16" s="52">
        <v>13</v>
      </c>
      <c r="G16" s="52" t="s">
        <v>502</v>
      </c>
      <c r="H16" s="20" t="s">
        <v>344</v>
      </c>
      <c r="I16" s="20" t="s">
        <v>283</v>
      </c>
      <c r="J16" s="52"/>
    </row>
    <row r="17" spans="1:10">
      <c r="A17" s="52"/>
      <c r="B17" s="52"/>
      <c r="C17" s="20" t="s">
        <v>642</v>
      </c>
      <c r="D17" s="52" t="s">
        <v>155</v>
      </c>
      <c r="E17" s="52">
        <v>26</v>
      </c>
      <c r="F17" s="52">
        <v>15</v>
      </c>
      <c r="G17" s="52" t="s">
        <v>504</v>
      </c>
      <c r="H17" s="20" t="s">
        <v>276</v>
      </c>
      <c r="I17" s="52"/>
      <c r="J17" s="52"/>
    </row>
    <row r="18" ht="15" spans="1:10">
      <c r="A18" s="52"/>
      <c r="B18" s="52"/>
      <c r="C18" s="52"/>
      <c r="D18" s="52" t="s">
        <v>235</v>
      </c>
      <c r="E18" s="52">
        <v>30</v>
      </c>
      <c r="F18" s="52">
        <v>27</v>
      </c>
      <c r="G18" s="52" t="s">
        <v>507</v>
      </c>
      <c r="H18" s="52"/>
      <c r="I18" s="52"/>
      <c r="J18" s="52"/>
    </row>
    <row r="19" ht="15" spans="1:10">
      <c r="A19" s="52"/>
      <c r="B19" s="52"/>
      <c r="C19" s="52"/>
      <c r="D19" s="52" t="s">
        <v>165</v>
      </c>
      <c r="E19" s="52">
        <v>32</v>
      </c>
      <c r="F19" s="52">
        <v>30</v>
      </c>
      <c r="G19" s="52" t="s">
        <v>508</v>
      </c>
      <c r="H19" s="52"/>
      <c r="I19" s="52"/>
      <c r="J19" s="52"/>
    </row>
    <row r="20" spans="1:10">
      <c r="A20" s="52"/>
      <c r="B20" s="52"/>
      <c r="C20" s="52"/>
      <c r="D20" s="52" t="s">
        <v>237</v>
      </c>
      <c r="E20" s="52">
        <v>45</v>
      </c>
      <c r="F20" s="52">
        <v>43</v>
      </c>
      <c r="G20" s="52" t="s">
        <v>509</v>
      </c>
      <c r="H20" s="20" t="s">
        <v>394</v>
      </c>
      <c r="I20" s="52"/>
      <c r="J20" s="52"/>
    </row>
    <row r="21" ht="15" spans="1:10">
      <c r="A21" s="53" t="s">
        <v>296</v>
      </c>
      <c r="B21" s="53"/>
      <c r="C21" s="53"/>
      <c r="D21" s="53"/>
      <c r="E21" s="53"/>
      <c r="F21" s="52" t="s">
        <v>296</v>
      </c>
      <c r="G21" s="52"/>
      <c r="H21" s="52"/>
      <c r="I21" s="52"/>
      <c r="J21" s="52"/>
    </row>
    <row r="22" ht="15" spans="1:10">
      <c r="A22" s="52" t="s">
        <v>94</v>
      </c>
      <c r="B22" s="52" t="s">
        <v>93</v>
      </c>
      <c r="C22" s="52" t="s">
        <v>297</v>
      </c>
      <c r="D22" s="53" t="s">
        <v>270</v>
      </c>
      <c r="E22" s="53" t="s">
        <v>82</v>
      </c>
      <c r="F22" s="52" t="s">
        <v>82</v>
      </c>
      <c r="G22" s="52" t="s">
        <v>270</v>
      </c>
      <c r="H22" s="52" t="s">
        <v>297</v>
      </c>
      <c r="I22" s="52" t="s">
        <v>93</v>
      </c>
      <c r="J22" s="52" t="s">
        <v>94</v>
      </c>
    </row>
    <row r="23" ht="15" spans="1:10">
      <c r="A23" s="52"/>
      <c r="B23" s="52"/>
      <c r="C23" s="52"/>
      <c r="D23" s="52" t="s">
        <v>123</v>
      </c>
      <c r="E23" s="52">
        <v>4</v>
      </c>
      <c r="F23" s="52">
        <v>1</v>
      </c>
      <c r="G23" s="52" t="s">
        <v>510</v>
      </c>
      <c r="H23" s="52"/>
      <c r="I23" s="52"/>
      <c r="J23" s="52"/>
    </row>
    <row r="24" spans="1:10">
      <c r="A24" s="52"/>
      <c r="B24" s="52"/>
      <c r="C24" s="20" t="s">
        <v>918</v>
      </c>
      <c r="D24" s="52" t="s">
        <v>124</v>
      </c>
      <c r="E24" s="52">
        <v>5</v>
      </c>
      <c r="F24" s="52">
        <v>2</v>
      </c>
      <c r="G24" s="52" t="s">
        <v>511</v>
      </c>
      <c r="H24" s="52"/>
      <c r="I24" s="52"/>
      <c r="J24" s="52"/>
    </row>
    <row r="25" ht="15" spans="1:10">
      <c r="A25" s="52"/>
      <c r="B25" s="52"/>
      <c r="C25" s="52"/>
      <c r="D25" s="52" t="s">
        <v>197</v>
      </c>
      <c r="E25" s="52">
        <v>6</v>
      </c>
      <c r="F25" s="52">
        <v>3</v>
      </c>
      <c r="G25" s="52" t="s">
        <v>512</v>
      </c>
      <c r="H25" s="52"/>
      <c r="I25" s="52"/>
      <c r="J25" s="52"/>
    </row>
    <row r="26" ht="15" spans="1:10">
      <c r="A26" s="52"/>
      <c r="B26" s="52"/>
      <c r="C26" s="52"/>
      <c r="D26" s="52" t="s">
        <v>201</v>
      </c>
      <c r="E26" s="52">
        <v>11</v>
      </c>
      <c r="F26" s="52">
        <v>7</v>
      </c>
      <c r="G26" s="52" t="s">
        <v>513</v>
      </c>
      <c r="H26" s="52"/>
      <c r="I26" s="52"/>
      <c r="J26" s="52"/>
    </row>
    <row r="27" ht="15" spans="1:10">
      <c r="A27" s="52"/>
      <c r="B27" s="52"/>
      <c r="C27" s="52"/>
      <c r="D27" s="52" t="s">
        <v>139</v>
      </c>
      <c r="E27" s="52">
        <v>12</v>
      </c>
      <c r="F27" s="52">
        <v>14</v>
      </c>
      <c r="G27" s="52" t="s">
        <v>514</v>
      </c>
      <c r="H27" s="52"/>
      <c r="I27" s="52"/>
      <c r="J27" s="52"/>
    </row>
    <row r="28" spans="1:10">
      <c r="A28" s="52"/>
      <c r="B28" s="52"/>
      <c r="C28" s="52"/>
      <c r="D28" s="52" t="s">
        <v>140</v>
      </c>
      <c r="E28" s="52">
        <v>13</v>
      </c>
      <c r="F28" s="52">
        <v>16</v>
      </c>
      <c r="G28" s="52" t="s">
        <v>515</v>
      </c>
      <c r="H28" s="20" t="s">
        <v>344</v>
      </c>
      <c r="I28" s="52"/>
      <c r="J28" s="52"/>
    </row>
    <row r="29" spans="1:10">
      <c r="A29" s="52"/>
      <c r="B29" s="52"/>
      <c r="C29" s="20" t="s">
        <v>503</v>
      </c>
      <c r="D29" s="52" t="s">
        <v>142</v>
      </c>
      <c r="E29" s="52">
        <v>15</v>
      </c>
      <c r="F29" s="52">
        <v>17</v>
      </c>
      <c r="G29" s="52" t="s">
        <v>516</v>
      </c>
      <c r="H29" s="20" t="s">
        <v>394</v>
      </c>
      <c r="I29" s="20" t="s">
        <v>277</v>
      </c>
      <c r="J29" s="52"/>
    </row>
    <row r="30" spans="1:10">
      <c r="A30" s="52"/>
      <c r="B30" s="52"/>
      <c r="C30" s="52"/>
      <c r="D30" s="52" t="s">
        <v>304</v>
      </c>
      <c r="E30" s="52">
        <v>18</v>
      </c>
      <c r="F30" s="52">
        <v>20</v>
      </c>
      <c r="G30" s="52" t="s">
        <v>518</v>
      </c>
      <c r="H30" s="20" t="s">
        <v>276</v>
      </c>
      <c r="I30" s="52"/>
      <c r="J30" s="52"/>
    </row>
    <row r="31" ht="15" spans="1:10">
      <c r="A31" s="52"/>
      <c r="B31" s="52"/>
      <c r="C31" s="52"/>
      <c r="D31" s="52" t="s">
        <v>149</v>
      </c>
      <c r="E31" s="52">
        <v>20</v>
      </c>
      <c r="F31" s="52">
        <v>23</v>
      </c>
      <c r="G31" s="52" t="s">
        <v>505</v>
      </c>
      <c r="H31" s="52"/>
      <c r="I31" s="52"/>
      <c r="J31" s="52"/>
    </row>
    <row r="32" spans="1:10">
      <c r="A32" s="52"/>
      <c r="B32" s="20" t="s">
        <v>880</v>
      </c>
      <c r="C32" s="20" t="s">
        <v>642</v>
      </c>
      <c r="D32" s="52" t="s">
        <v>156</v>
      </c>
      <c r="E32" s="52">
        <v>27</v>
      </c>
      <c r="F32" s="52">
        <v>32</v>
      </c>
      <c r="G32" s="52" t="s">
        <v>519</v>
      </c>
      <c r="H32" s="52"/>
      <c r="I32" s="52"/>
      <c r="J32" s="52"/>
    </row>
    <row r="33" ht="15" spans="1:10">
      <c r="A33" s="52"/>
      <c r="B33" s="52"/>
      <c r="C33" s="52"/>
      <c r="D33" s="52" t="s">
        <v>225</v>
      </c>
      <c r="E33" s="52">
        <v>28</v>
      </c>
      <c r="F33" s="52">
        <v>33</v>
      </c>
      <c r="G33" s="52" t="s">
        <v>520</v>
      </c>
      <c r="H33" s="52"/>
      <c r="I33" s="52"/>
      <c r="J33" s="52"/>
    </row>
    <row r="34" ht="15" spans="1:10">
      <c r="A34" s="52"/>
      <c r="B34" s="52"/>
      <c r="C34" s="52"/>
      <c r="D34" s="52" t="s">
        <v>309</v>
      </c>
      <c r="E34" s="52">
        <v>36</v>
      </c>
      <c r="F34" s="52">
        <v>41</v>
      </c>
      <c r="G34" s="52" t="s">
        <v>523</v>
      </c>
      <c r="H34" s="52"/>
      <c r="I34" s="52"/>
      <c r="J34" s="52"/>
    </row>
    <row r="35" ht="15" spans="1:10">
      <c r="A35" s="52" t="s">
        <v>311</v>
      </c>
      <c r="B35" s="52"/>
      <c r="C35" s="52"/>
      <c r="D35" s="52" t="s">
        <v>236</v>
      </c>
      <c r="E35" s="52"/>
      <c r="F35" s="52" t="s">
        <v>236</v>
      </c>
      <c r="G35" s="52"/>
      <c r="H35" s="52" t="s">
        <v>524</v>
      </c>
      <c r="I35" s="52"/>
      <c r="J35" s="52"/>
    </row>
    <row r="36" ht="15" spans="1:10">
      <c r="A36" s="52" t="s">
        <v>313</v>
      </c>
      <c r="B36" s="52"/>
      <c r="C36" s="52"/>
      <c r="D36" s="52" t="s">
        <v>314</v>
      </c>
      <c r="E36" s="52"/>
      <c r="F36" s="52" t="s">
        <v>314</v>
      </c>
      <c r="G36" s="52"/>
      <c r="H36" s="52" t="s">
        <v>525</v>
      </c>
      <c r="I36" s="52"/>
      <c r="J36" s="52"/>
    </row>
    <row r="37" spans="1:10">
      <c r="A37" s="52" t="s">
        <v>1526</v>
      </c>
      <c r="B37" s="52"/>
      <c r="C37" s="52"/>
      <c r="D37" s="20" t="s">
        <v>1110</v>
      </c>
      <c r="E37" s="55"/>
      <c r="F37" s="55"/>
      <c r="G37" s="20" t="s">
        <v>728</v>
      </c>
      <c r="H37" s="52" t="s">
        <v>1028</v>
      </c>
      <c r="I37" s="52"/>
      <c r="J37" s="52"/>
    </row>
    <row r="38" spans="1:10">
      <c r="A38" s="52" t="s">
        <v>573</v>
      </c>
      <c r="B38" s="52"/>
      <c r="C38" s="52"/>
      <c r="D38" s="20" t="s">
        <v>317</v>
      </c>
      <c r="E38" s="56" t="s">
        <v>321</v>
      </c>
      <c r="F38" s="56" t="s">
        <v>321</v>
      </c>
      <c r="G38" s="20" t="s">
        <v>323</v>
      </c>
      <c r="H38" s="52" t="s">
        <v>1527</v>
      </c>
      <c r="I38" s="52"/>
      <c r="J38" s="52"/>
    </row>
    <row r="39" spans="1:10">
      <c r="A39" s="52"/>
      <c r="B39" s="52"/>
      <c r="C39" s="52"/>
      <c r="D39" s="20"/>
      <c r="E39" s="57" t="s">
        <v>324</v>
      </c>
      <c r="F39" s="57" t="s">
        <v>324</v>
      </c>
      <c r="G39" s="20" t="s">
        <v>392</v>
      </c>
      <c r="H39" s="52" t="s">
        <v>1528</v>
      </c>
      <c r="I39" s="52"/>
      <c r="J39" s="52"/>
    </row>
    <row r="40" ht="15" spans="1:10">
      <c r="A40" s="58" t="s">
        <v>1529</v>
      </c>
      <c r="B40" s="59"/>
      <c r="C40" s="59"/>
      <c r="D40" s="59"/>
      <c r="E40" s="59"/>
      <c r="F40" s="59"/>
      <c r="G40" s="59"/>
      <c r="H40" s="59"/>
      <c r="I40" s="59"/>
      <c r="J40" s="61"/>
    </row>
    <row r="41" ht="15" spans="1:10">
      <c r="A41" s="58" t="s">
        <v>325</v>
      </c>
      <c r="B41" s="60"/>
      <c r="C41" s="61"/>
      <c r="D41" s="62"/>
      <c r="E41" s="63"/>
      <c r="F41" s="60"/>
      <c r="G41" s="62"/>
      <c r="H41" s="60"/>
      <c r="I41" s="62"/>
      <c r="J41" s="61"/>
    </row>
    <row r="42" spans="1:10">
      <c r="A42" s="64"/>
      <c r="C42" s="65"/>
      <c r="D42" s="65"/>
      <c r="G42" s="65"/>
      <c r="I42" s="65"/>
      <c r="J42" s="65"/>
    </row>
  </sheetData>
  <mergeCells count="38">
    <mergeCell ref="A1:J1"/>
    <mergeCell ref="B2:D2"/>
    <mergeCell ref="E2:F2"/>
    <mergeCell ref="G2:H2"/>
    <mergeCell ref="B3:C3"/>
    <mergeCell ref="E3:F3"/>
    <mergeCell ref="B4:C4"/>
    <mergeCell ref="D4:E4"/>
    <mergeCell ref="C5:E5"/>
    <mergeCell ref="F5:H5"/>
    <mergeCell ref="C6:D6"/>
    <mergeCell ref="E6:F6"/>
    <mergeCell ref="G6:H6"/>
    <mergeCell ref="C7:D7"/>
    <mergeCell ref="E7:F7"/>
    <mergeCell ref="G7:H7"/>
    <mergeCell ref="A8:E8"/>
    <mergeCell ref="F8:J8"/>
    <mergeCell ref="A21:E21"/>
    <mergeCell ref="F21:J21"/>
    <mergeCell ref="A35:C35"/>
    <mergeCell ref="D35:E35"/>
    <mergeCell ref="F35:G35"/>
    <mergeCell ref="H35:J35"/>
    <mergeCell ref="A36:C36"/>
    <mergeCell ref="D36:E36"/>
    <mergeCell ref="F36:G36"/>
    <mergeCell ref="H36:J36"/>
    <mergeCell ref="A37:C37"/>
    <mergeCell ref="H37:J37"/>
    <mergeCell ref="A38:C38"/>
    <mergeCell ref="H38:J38"/>
    <mergeCell ref="A39:C39"/>
    <mergeCell ref="H39:J39"/>
    <mergeCell ref="A40:J40"/>
    <mergeCell ref="A41:J41"/>
    <mergeCell ref="A5:B7"/>
    <mergeCell ref="I5:J7"/>
  </mergeCell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showGridLines="0" topLeftCell="A3" workbookViewId="0">
      <selection activeCell="H17" sqref="H17"/>
    </sheetView>
  </sheetViews>
  <sheetFormatPr defaultColWidth="9" defaultRowHeight="14.25" outlineLevelCol="7"/>
  <cols>
    <col min="1" max="1" width="12.375" style="36" customWidth="1"/>
    <col min="2" max="7" width="11.325" style="36" customWidth="1"/>
    <col min="8" max="8" width="11.325" customWidth="1"/>
  </cols>
  <sheetData>
    <row r="1" ht="21" spans="1:8">
      <c r="A1" s="37" t="s">
        <v>1530</v>
      </c>
      <c r="B1" s="37"/>
      <c r="C1" s="37"/>
      <c r="D1" s="37"/>
      <c r="E1" s="37"/>
      <c r="F1" s="37"/>
      <c r="G1" s="37"/>
      <c r="H1" s="37"/>
    </row>
    <row r="2" ht="95" customHeight="1" spans="1:8">
      <c r="A2" s="38" t="str">
        <f>_xlfn.DISPIMG("ID_E8EE62E6BFFC4AB7B5F907A03BF861AC",1)</f>
        <v>=DISPIMG("ID_E8EE62E6BFFC4AB7B5F907A03BF861AC",1)</v>
      </c>
      <c r="B2" s="38" t="str">
        <f>_xlfn.DISPIMG("ID_5840BD031B1F447E8BC4CC490C210A3E",1)</f>
        <v>=DISPIMG("ID_5840BD031B1F447E8BC4CC490C210A3E",1)</v>
      </c>
      <c r="C2" s="38" t="str">
        <f>_xlfn.DISPIMG("ID_8DC57530729D4095AA673EF746A23E5D",1)</f>
        <v>=DISPIMG("ID_8DC57530729D4095AA673EF746A23E5D",1)</v>
      </c>
      <c r="D2" s="38" t="str">
        <f>_xlfn.DISPIMG("ID_23666F54320042F7BC6931F120FFA04A",1)</f>
        <v>=DISPIMG("ID_23666F54320042F7BC6931F120FFA04A",1)</v>
      </c>
      <c r="E2" s="38" t="str">
        <f>_xlfn.DISPIMG("ID_988C88739470405398C5DDD3204A17AE",1)</f>
        <v>=DISPIMG("ID_988C88739470405398C5DDD3204A17AE",1)</v>
      </c>
      <c r="F2" s="38" t="str">
        <f>_xlfn.DISPIMG("ID_F636A0C50B534D678AC1620C3BF3F0B7",1)</f>
        <v>=DISPIMG("ID_F636A0C50B534D678AC1620C3BF3F0B7",1)</v>
      </c>
      <c r="G2" s="38" t="str">
        <f>_xlfn.DISPIMG("ID_0010D3A3C5044C54B7B3DD732672C187",1)</f>
        <v>=DISPIMG("ID_0010D3A3C5044C54B7B3DD732672C187",1)</v>
      </c>
      <c r="H2" s="38" t="str">
        <f>_xlfn.DISPIMG("ID_49F1B2C73980473DBAE2768FE11A5BFA",1)</f>
        <v>=DISPIMG("ID_49F1B2C73980473DBAE2768FE11A5BFA",1)</v>
      </c>
    </row>
    <row r="3" ht="16.5" spans="1:8">
      <c r="A3" s="39">
        <v>1</v>
      </c>
      <c r="B3" s="39">
        <v>2</v>
      </c>
      <c r="C3" s="39">
        <v>3</v>
      </c>
      <c r="D3" s="39">
        <v>4</v>
      </c>
      <c r="E3" s="39">
        <v>5</v>
      </c>
      <c r="F3" s="39">
        <v>6</v>
      </c>
      <c r="G3" s="39">
        <v>7</v>
      </c>
      <c r="H3" s="40">
        <v>9</v>
      </c>
    </row>
    <row r="4" ht="33" spans="1:8">
      <c r="A4" s="39" t="s">
        <v>116</v>
      </c>
      <c r="B4" s="39" t="s">
        <v>196</v>
      </c>
      <c r="C4" s="39" t="s">
        <v>122</v>
      </c>
      <c r="D4" s="39" t="s">
        <v>123</v>
      </c>
      <c r="E4" s="39" t="s">
        <v>124</v>
      </c>
      <c r="F4" s="39" t="s">
        <v>197</v>
      </c>
      <c r="G4" s="39" t="s">
        <v>198</v>
      </c>
      <c r="H4" s="40" t="s">
        <v>1531</v>
      </c>
    </row>
    <row r="5" ht="16.5" spans="1:8">
      <c r="A5" s="41">
        <v>33266</v>
      </c>
      <c r="B5" s="41">
        <v>34227</v>
      </c>
      <c r="C5" s="41">
        <v>34481</v>
      </c>
      <c r="D5" s="41">
        <v>32547</v>
      </c>
      <c r="E5" s="41">
        <v>32637</v>
      </c>
      <c r="F5" s="41">
        <v>34443</v>
      </c>
      <c r="G5" s="41">
        <v>33561</v>
      </c>
      <c r="H5" s="42">
        <v>34422</v>
      </c>
    </row>
    <row r="6" ht="16.5" spans="1:8">
      <c r="A6" s="41" t="s">
        <v>117</v>
      </c>
      <c r="B6" s="41" t="s">
        <v>121</v>
      </c>
      <c r="C6" s="41" t="s">
        <v>121</v>
      </c>
      <c r="D6" s="41" t="s">
        <v>121</v>
      </c>
      <c r="E6" s="41" t="s">
        <v>121</v>
      </c>
      <c r="F6" s="41" t="s">
        <v>127</v>
      </c>
      <c r="G6" s="41" t="s">
        <v>129</v>
      </c>
      <c r="H6" s="43" t="s">
        <v>129</v>
      </c>
    </row>
    <row r="7" ht="95" customHeight="1" spans="1:8">
      <c r="A7" s="39" t="str">
        <f>_xlfn.DISPIMG("ID_97196AD3816545908A54AAFF8C436E61",1)</f>
        <v>=DISPIMG("ID_97196AD3816545908A54AAFF8C436E61",1)</v>
      </c>
      <c r="B7" s="39" t="str">
        <f>_xlfn.DISPIMG("ID_8A0D5656E6AB4CCD902289CF521DABA3",1)</f>
        <v>=DISPIMG("ID_8A0D5656E6AB4CCD902289CF521DABA3",1)</v>
      </c>
      <c r="C7" s="39" t="str">
        <f>_xlfn.DISPIMG("ID_DB3A36839FB540A9913CFA074D152DFF",1)</f>
        <v>=DISPIMG("ID_DB3A36839FB540A9913CFA074D152DFF",1)</v>
      </c>
      <c r="D7" s="39" t="str">
        <f>_xlfn.DISPIMG("ID_227BF4137B10491D9D96E315037124DD",1)</f>
        <v>=DISPIMG("ID_227BF4137B10491D9D96E315037124DD",1)</v>
      </c>
      <c r="E7" s="39" t="str">
        <f>_xlfn.DISPIMG("ID_B29355ABD823484DA88F32CC48E0F26F",1)</f>
        <v>=DISPIMG("ID_B29355ABD823484DA88F32CC48E0F26F",1)</v>
      </c>
      <c r="F7" s="39" t="str">
        <f>_xlfn.DISPIMG("ID_F857F0CF6A7744D0BA835BC65B589DFE",1)</f>
        <v>=DISPIMG("ID_F857F0CF6A7744D0BA835BC65B589DFE",1)</v>
      </c>
      <c r="G7" s="36" t="str">
        <f>_xlfn.DISPIMG("ID_2DD6D2C4359443E8A2D4F75B43C45CB7",1)</f>
        <v>=DISPIMG("ID_2DD6D2C4359443E8A2D4F75B43C45CB7",1)</v>
      </c>
      <c r="H7" s="48" t="str">
        <f>_xlfn.DISPIMG("ID_69357CEFDA3B43F8983CB4C83E09E0B4",1)</f>
        <v>=DISPIMG("ID_69357CEFDA3B43F8983CB4C83E09E0B4",1)</v>
      </c>
    </row>
    <row r="8" ht="16.5" spans="1:8">
      <c r="A8" s="40">
        <v>10</v>
      </c>
      <c r="B8" s="40">
        <v>11</v>
      </c>
      <c r="C8" s="44">
        <v>12</v>
      </c>
      <c r="D8" s="40">
        <v>13</v>
      </c>
      <c r="E8" s="40">
        <v>14</v>
      </c>
      <c r="F8" s="40">
        <v>15</v>
      </c>
      <c r="G8" s="40">
        <v>17</v>
      </c>
      <c r="H8" s="40">
        <v>18</v>
      </c>
    </row>
    <row r="9" ht="33" spans="1:8">
      <c r="A9" s="40" t="s">
        <v>233</v>
      </c>
      <c r="B9" s="40" t="s">
        <v>201</v>
      </c>
      <c r="C9" s="44" t="s">
        <v>139</v>
      </c>
      <c r="D9" s="40" t="s">
        <v>140</v>
      </c>
      <c r="E9" s="40" t="s">
        <v>202</v>
      </c>
      <c r="F9" s="40" t="s">
        <v>142</v>
      </c>
      <c r="G9" s="42" t="s">
        <v>1532</v>
      </c>
      <c r="H9" s="42" t="s">
        <v>204</v>
      </c>
    </row>
    <row r="10" ht="16.5" spans="1:8">
      <c r="A10" s="41">
        <v>35838</v>
      </c>
      <c r="B10" s="43">
        <v>32578</v>
      </c>
      <c r="C10" s="42">
        <v>35840</v>
      </c>
      <c r="D10" s="42">
        <v>35473</v>
      </c>
      <c r="E10" s="42">
        <v>33815</v>
      </c>
      <c r="F10" s="42">
        <v>34797</v>
      </c>
      <c r="G10" s="42">
        <v>36886</v>
      </c>
      <c r="H10" s="42">
        <v>37879</v>
      </c>
    </row>
    <row r="11" ht="16.5" spans="1:8">
      <c r="A11" s="45" t="s">
        <v>127</v>
      </c>
      <c r="B11" s="43" t="s">
        <v>129</v>
      </c>
      <c r="C11" s="42" t="s">
        <v>117</v>
      </c>
      <c r="D11" s="42" t="s">
        <v>121</v>
      </c>
      <c r="E11" s="42" t="s">
        <v>129</v>
      </c>
      <c r="F11" s="42" t="s">
        <v>121</v>
      </c>
      <c r="G11" s="42" t="s">
        <v>129</v>
      </c>
      <c r="H11" s="42" t="s">
        <v>129</v>
      </c>
    </row>
    <row r="12" ht="95" customHeight="1" spans="1:8">
      <c r="A12" s="36" t="str">
        <f>_xlfn.DISPIMG("ID_609518100BAA48FAA7D03A4C92D50AFE",1)</f>
        <v>=DISPIMG("ID_609518100BAA48FAA7D03A4C92D50AFE",1)</v>
      </c>
      <c r="B12" s="39" t="str">
        <f>_xlfn.DISPIMG("ID_A71AC7AAC8554700A867217EBD4DB388",1)</f>
        <v>=DISPIMG("ID_A71AC7AAC8554700A867217EBD4DB388",1)</v>
      </c>
      <c r="C12" s="36" t="str">
        <f>_xlfn.DISPIMG("ID_DF09C8C0D3A945948A0080F05247B06E",1)</f>
        <v>=DISPIMG("ID_DF09C8C0D3A945948A0080F05247B06E",1)</v>
      </c>
      <c r="D12" s="39" t="str">
        <f>_xlfn.DISPIMG("ID_9917A66069C04FCCA8052E89939011A1",1)</f>
        <v>=DISPIMG("ID_9917A66069C04FCCA8052E89939011A1",1)</v>
      </c>
      <c r="E12" s="39" t="str">
        <f>_xlfn.DISPIMG("ID_4D92DAB707A4461E8EFB63FD856F5D18",1)</f>
        <v>=DISPIMG("ID_4D92DAB707A4461E8EFB63FD856F5D18",1)</v>
      </c>
      <c r="F12" s="39" t="str">
        <f>_xlfn.DISPIMG("ID_A4E8D4BE3A7843219D029325DC48209A",1)</f>
        <v>=DISPIMG("ID_A4E8D4BE3A7843219D029325DC48209A",1)</v>
      </c>
      <c r="G12" s="39" t="str">
        <f>_xlfn.DISPIMG("ID_56F0F797830248549DA9DF50BEFBCEE2",1)</f>
        <v>=DISPIMG("ID_56F0F797830248549DA9DF50BEFBCEE2",1)</v>
      </c>
      <c r="H12" s="39" t="str">
        <f>_xlfn.DISPIMG("ID_A9315D8AAB09494FB014FAF9794D5765",1)</f>
        <v>=DISPIMG("ID_A9315D8AAB09494FB014FAF9794D5765",1)</v>
      </c>
    </row>
    <row r="13" ht="16.5" spans="1:8">
      <c r="A13" s="40">
        <v>19</v>
      </c>
      <c r="B13" s="40">
        <v>20</v>
      </c>
      <c r="C13" s="40">
        <v>21</v>
      </c>
      <c r="D13" s="44">
        <v>22</v>
      </c>
      <c r="E13" s="44">
        <v>23</v>
      </c>
      <c r="F13" s="44">
        <v>25</v>
      </c>
      <c r="G13" s="39">
        <v>26</v>
      </c>
      <c r="H13" s="39">
        <v>27</v>
      </c>
    </row>
    <row r="14" ht="16.5" spans="1:8">
      <c r="A14" s="49" t="s">
        <v>205</v>
      </c>
      <c r="B14" s="40" t="s">
        <v>149</v>
      </c>
      <c r="C14" s="42" t="s">
        <v>1533</v>
      </c>
      <c r="D14" s="44" t="s">
        <v>234</v>
      </c>
      <c r="E14" s="42" t="s">
        <v>153</v>
      </c>
      <c r="F14" s="44" t="s">
        <v>206</v>
      </c>
      <c r="G14" s="40" t="s">
        <v>155</v>
      </c>
      <c r="H14" s="40" t="s">
        <v>156</v>
      </c>
    </row>
    <row r="15" ht="16.5" spans="1:8">
      <c r="A15" s="45">
        <v>36382</v>
      </c>
      <c r="B15" s="42">
        <v>34404</v>
      </c>
      <c r="C15" s="42">
        <v>35665</v>
      </c>
      <c r="D15" s="45">
        <v>35146</v>
      </c>
      <c r="E15" s="42">
        <v>34162</v>
      </c>
      <c r="F15" s="42">
        <v>34090</v>
      </c>
      <c r="G15" s="41">
        <v>36188</v>
      </c>
      <c r="H15" s="41">
        <v>34195</v>
      </c>
    </row>
    <row r="16" ht="16.5" spans="1:8">
      <c r="A16" s="42" t="s">
        <v>121</v>
      </c>
      <c r="B16" s="42" t="s">
        <v>127</v>
      </c>
      <c r="C16" s="42" t="s">
        <v>127</v>
      </c>
      <c r="D16" s="42" t="s">
        <v>127</v>
      </c>
      <c r="E16" s="42" t="s">
        <v>121</v>
      </c>
      <c r="F16" s="42" t="s">
        <v>117</v>
      </c>
      <c r="G16" s="41" t="s">
        <v>129</v>
      </c>
      <c r="H16" s="41" t="s">
        <v>127</v>
      </c>
    </row>
    <row r="17" ht="95" customHeight="1" spans="1:8">
      <c r="A17" s="39" t="str">
        <f>_xlfn.DISPIMG("ID_201292CD491848D485933D98761D8E76",1)</f>
        <v>=DISPIMG("ID_201292CD491848D485933D98761D8E76",1)</v>
      </c>
      <c r="B17" s="39" t="str">
        <f>_xlfn.DISPIMG("ID_314CC10C85634389814D5B4B37081718",1)</f>
        <v>=DISPIMG("ID_314CC10C85634389814D5B4B37081718",1)</v>
      </c>
      <c r="C17" s="39" t="str">
        <f>_xlfn.DISPIMG("ID_50A4DBCD6DA6418AA80C191DC43291CD",1)</f>
        <v>=DISPIMG("ID_50A4DBCD6DA6418AA80C191DC43291CD",1)</v>
      </c>
      <c r="D17" s="39" t="str">
        <f>_xlfn.DISPIMG("ID_92D5BF133A814F94876A0FD450E8C108",1)</f>
        <v>=DISPIMG("ID_92D5BF133A814F94876A0FD450E8C108",1)</v>
      </c>
      <c r="E17" s="39" t="str">
        <f>_xlfn.DISPIMG("ID_A3AF9F441C694DABB33A25846EA09DB9",1)</f>
        <v>=DISPIMG("ID_A3AF9F441C694DABB33A25846EA09DB9",1)</v>
      </c>
      <c r="F17" s="39" t="str">
        <f>_xlfn.DISPIMG("ID_B2D3D90411314FE982704693EBBF372B",1)</f>
        <v>=DISPIMG("ID_B2D3D90411314FE982704693EBBF372B",1)</v>
      </c>
      <c r="G17" s="39" t="str">
        <f>_xlfn.DISPIMG("ID_3B3E3DFFE26E46DD92A1A84E616BDC83",1)</f>
        <v>=DISPIMG("ID_3B3E3DFFE26E46DD92A1A84E616BDC83",1)</v>
      </c>
      <c r="H17" s="46" t="str">
        <f>_xlfn.DISPIMG("ID_997E4D0517A84589A1F5D4033751E454",1)</f>
        <v>=DISPIMG("ID_997E4D0517A84589A1F5D4033751E454",1)</v>
      </c>
    </row>
    <row r="18" ht="16.5" spans="1:8">
      <c r="A18" s="39">
        <v>29</v>
      </c>
      <c r="B18" s="39">
        <v>30</v>
      </c>
      <c r="C18" s="39">
        <v>32</v>
      </c>
      <c r="D18" s="39">
        <v>36</v>
      </c>
      <c r="E18" s="39">
        <v>40</v>
      </c>
      <c r="F18" s="39">
        <v>41</v>
      </c>
      <c r="G18" s="39">
        <v>45</v>
      </c>
      <c r="H18" s="39">
        <v>47</v>
      </c>
    </row>
    <row r="19" ht="33" spans="1:8">
      <c r="A19" s="39" t="s">
        <v>1534</v>
      </c>
      <c r="B19" s="39" t="s">
        <v>235</v>
      </c>
      <c r="C19" s="40" t="s">
        <v>165</v>
      </c>
      <c r="D19" s="40" t="s">
        <v>209</v>
      </c>
      <c r="E19" s="40" t="s">
        <v>1535</v>
      </c>
      <c r="F19" s="47" t="s">
        <v>1536</v>
      </c>
      <c r="G19" s="40" t="s">
        <v>237</v>
      </c>
      <c r="H19" s="40" t="s">
        <v>521</v>
      </c>
    </row>
    <row r="20" ht="16.5" spans="1:8">
      <c r="A20" s="41">
        <v>36202</v>
      </c>
      <c r="B20" s="41">
        <v>35153</v>
      </c>
      <c r="C20" s="41">
        <v>34868</v>
      </c>
      <c r="D20" s="41">
        <v>37007</v>
      </c>
      <c r="E20" s="41">
        <v>38045</v>
      </c>
      <c r="F20" s="41">
        <v>39161</v>
      </c>
      <c r="G20" s="41">
        <v>35578</v>
      </c>
      <c r="H20" s="47">
        <v>38776</v>
      </c>
    </row>
    <row r="21" ht="16.5" spans="1:8">
      <c r="A21" s="41" t="s">
        <v>121</v>
      </c>
      <c r="B21" s="41" t="s">
        <v>129</v>
      </c>
      <c r="C21" s="41" t="s">
        <v>121</v>
      </c>
      <c r="D21" s="41" t="s">
        <v>127</v>
      </c>
      <c r="E21" s="41" t="s">
        <v>121</v>
      </c>
      <c r="F21" s="39" t="s">
        <v>121</v>
      </c>
      <c r="G21" s="41" t="s">
        <v>129</v>
      </c>
      <c r="H21" s="41" t="s">
        <v>127</v>
      </c>
    </row>
    <row r="22" ht="95" customHeight="1" spans="1:7">
      <c r="A22" s="38" t="str">
        <f>_xlfn.DISPIMG("ID_367B2AA4D4964ADBBDC1CC0FC46D3D99",1)</f>
        <v>=DISPIMG("ID_367B2AA4D4964ADBBDC1CC0FC46D3D99",1)</v>
      </c>
      <c r="B22" s="39" t="str">
        <f>_xlfn.DISPIMG("ID_2452D0EB2AE9444D87A5E0A0CC188AD5",1)</f>
        <v>=DISPIMG("ID_2452D0EB2AE9444D87A5E0A0CC188AD5",1)</v>
      </c>
      <c r="C22" s="38" t="str">
        <f>_xlfn.DISPIMG("ID_FF4842331D07400FBA90E8D32DAB36A2",1)</f>
        <v>=DISPIMG("ID_FF4842331D07400FBA90E8D32DAB36A2",1)</v>
      </c>
      <c r="D22" s="46" t="str">
        <f>_xlfn.DISPIMG("ID_05009FB02EB44D439482F6032B4A351E",1)</f>
        <v>=DISPIMG("ID_05009FB02EB44D439482F6032B4A351E",1)</v>
      </c>
      <c r="E22" s="39" t="str">
        <f>_xlfn.DISPIMG("ID_56D7471F0EF242FA9C2986AF45A6664E",1)</f>
        <v>=DISPIMG("ID_56D7471F0EF242FA9C2986AF45A6664E",1)</v>
      </c>
      <c r="F22" s="39" t="str">
        <f>_xlfn.DISPIMG("ID_40FD317FE6AA4A9BB66E1A07C6E08412",1)</f>
        <v>=DISPIMG("ID_40FD317FE6AA4A9BB66E1A07C6E08412",1)</v>
      </c>
      <c r="G22" s="39" t="str">
        <f>_xlfn.DISPIMG("ID_72E44A4ED970403482F02D8EC66C3CC7",1)</f>
        <v>=DISPIMG("ID_72E44A4ED970403482F02D8EC66C3CC7",1)</v>
      </c>
    </row>
    <row r="23" ht="16.5" spans="1:7">
      <c r="A23" s="39">
        <v>48</v>
      </c>
      <c r="B23" s="39">
        <v>49</v>
      </c>
      <c r="C23" s="39">
        <v>50</v>
      </c>
      <c r="D23" s="39">
        <v>51</v>
      </c>
      <c r="E23" s="39">
        <v>52</v>
      </c>
      <c r="F23" s="39">
        <v>53</v>
      </c>
      <c r="G23" s="39" t="s">
        <v>236</v>
      </c>
    </row>
    <row r="24" ht="16.5" spans="1:7">
      <c r="A24" s="40" t="s">
        <v>1537</v>
      </c>
      <c r="B24" s="40" t="s">
        <v>238</v>
      </c>
      <c r="C24" s="40" t="s">
        <v>1538</v>
      </c>
      <c r="D24" s="40" t="s">
        <v>1539</v>
      </c>
      <c r="E24" s="40" t="s">
        <v>239</v>
      </c>
      <c r="F24" s="40" t="s">
        <v>240</v>
      </c>
      <c r="G24" s="40" t="s">
        <v>241</v>
      </c>
    </row>
    <row r="25" ht="16.5" spans="1:7">
      <c r="A25" s="47">
        <v>38753</v>
      </c>
      <c r="B25" s="41">
        <v>38686</v>
      </c>
      <c r="C25" s="41">
        <v>38066</v>
      </c>
      <c r="D25" s="41">
        <v>38829</v>
      </c>
      <c r="E25" s="41">
        <v>37995</v>
      </c>
      <c r="F25" s="41">
        <v>39251</v>
      </c>
      <c r="G25" s="41">
        <v>26883</v>
      </c>
    </row>
    <row r="26" ht="16.5" spans="1:7">
      <c r="A26" s="41" t="s">
        <v>127</v>
      </c>
      <c r="B26" s="41" t="s">
        <v>129</v>
      </c>
      <c r="C26" s="42" t="s">
        <v>121</v>
      </c>
      <c r="D26" s="42" t="s">
        <v>121</v>
      </c>
      <c r="E26" s="41" t="s">
        <v>127</v>
      </c>
      <c r="F26" s="42" t="s">
        <v>117</v>
      </c>
      <c r="G26" s="41" t="s">
        <v>242</v>
      </c>
    </row>
  </sheetData>
  <mergeCells count="1">
    <mergeCell ref="A1:H1"/>
  </mergeCell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showGridLines="0" topLeftCell="A12" workbookViewId="0">
      <selection activeCell="I16" sqref="I16"/>
    </sheetView>
  </sheetViews>
  <sheetFormatPr defaultColWidth="9" defaultRowHeight="14.25" outlineLevelCol="6"/>
  <cols>
    <col min="1" max="1" width="12.375" style="36" customWidth="1"/>
    <col min="2" max="7" width="11.325" style="36" customWidth="1"/>
  </cols>
  <sheetData>
    <row r="1" ht="21" spans="1:7">
      <c r="A1" s="37" t="s">
        <v>1540</v>
      </c>
      <c r="B1" s="37"/>
      <c r="C1" s="37"/>
      <c r="D1" s="37"/>
      <c r="E1" s="37"/>
      <c r="F1" s="37"/>
      <c r="G1" s="37"/>
    </row>
    <row r="2" ht="100" customHeight="1" spans="1:7">
      <c r="A2" s="38" t="str">
        <f>_xlfn.DISPIMG("ID_E8EE62E6BFFC4AB7B5F907A03BF861AC",1)</f>
        <v>=DISPIMG("ID_E8EE62E6BFFC4AB7B5F907A03BF861AC",1)</v>
      </c>
      <c r="B2" s="38" t="str">
        <f>_xlfn.DISPIMG("ID_5840BD031B1F447E8BC4CC490C210A3E",1)</f>
        <v>=DISPIMG("ID_5840BD031B1F447E8BC4CC490C210A3E",1)</v>
      </c>
      <c r="C2" s="38" t="str">
        <f>_xlfn.DISPIMG("ID_8DC57530729D4095AA673EF746A23E5D",1)</f>
        <v>=DISPIMG("ID_8DC57530729D4095AA673EF746A23E5D",1)</v>
      </c>
      <c r="D2" s="38" t="str">
        <f>_xlfn.DISPIMG("ID_23666F54320042F7BC6931F120FFA04A",1)</f>
        <v>=DISPIMG("ID_23666F54320042F7BC6931F120FFA04A",1)</v>
      </c>
      <c r="E2" s="38" t="str">
        <f>_xlfn.DISPIMG("ID_988C88739470405398C5DDD3204A17AE",1)</f>
        <v>=DISPIMG("ID_988C88739470405398C5DDD3204A17AE",1)</v>
      </c>
      <c r="F2" s="38" t="str">
        <f>_xlfn.DISPIMG("ID_F636A0C50B534D678AC1620C3BF3F0B7",1)</f>
        <v>=DISPIMG("ID_F636A0C50B534D678AC1620C3BF3F0B7",1)</v>
      </c>
      <c r="G2" s="38" t="str">
        <f>_xlfn.DISPIMG("ID_49F1B2C73980473DBAE2768FE11A5BFA",1)</f>
        <v>=DISPIMG("ID_49F1B2C73980473DBAE2768FE11A5BFA",1)</v>
      </c>
    </row>
    <row r="3" ht="16.5" spans="1:7">
      <c r="A3" s="39">
        <v>1</v>
      </c>
      <c r="B3" s="39">
        <v>2</v>
      </c>
      <c r="C3" s="39">
        <v>3</v>
      </c>
      <c r="D3" s="39">
        <v>4</v>
      </c>
      <c r="E3" s="39">
        <v>5</v>
      </c>
      <c r="F3" s="39">
        <v>6</v>
      </c>
      <c r="G3" s="40">
        <v>9</v>
      </c>
    </row>
    <row r="4" ht="16.5" spans="1:7">
      <c r="A4" s="39" t="s">
        <v>116</v>
      </c>
      <c r="B4" s="39" t="s">
        <v>196</v>
      </c>
      <c r="C4" s="39" t="s">
        <v>122</v>
      </c>
      <c r="D4" s="39" t="s">
        <v>123</v>
      </c>
      <c r="E4" s="39" t="s">
        <v>124</v>
      </c>
      <c r="F4" s="39" t="s">
        <v>197</v>
      </c>
      <c r="G4" s="40" t="s">
        <v>232</v>
      </c>
    </row>
    <row r="5" ht="16.5" spans="1:7">
      <c r="A5" s="41">
        <v>33266</v>
      </c>
      <c r="B5" s="41">
        <v>34227</v>
      </c>
      <c r="C5" s="41">
        <v>34481</v>
      </c>
      <c r="D5" s="41">
        <v>32547</v>
      </c>
      <c r="E5" s="41">
        <v>32637</v>
      </c>
      <c r="F5" s="41">
        <v>34443</v>
      </c>
      <c r="G5" s="42">
        <v>34422</v>
      </c>
    </row>
    <row r="6" ht="16.5" spans="1:7">
      <c r="A6" s="41" t="s">
        <v>117</v>
      </c>
      <c r="B6" s="41" t="s">
        <v>121</v>
      </c>
      <c r="C6" s="41" t="s">
        <v>121</v>
      </c>
      <c r="D6" s="41" t="s">
        <v>121</v>
      </c>
      <c r="E6" s="41" t="s">
        <v>121</v>
      </c>
      <c r="F6" s="41" t="s">
        <v>127</v>
      </c>
      <c r="G6" s="43" t="s">
        <v>129</v>
      </c>
    </row>
    <row r="7" ht="100" customHeight="1" spans="1:7">
      <c r="A7" s="39" t="str">
        <f>_xlfn.DISPIMG("ID_97196AD3816545908A54AAFF8C436E61",1)</f>
        <v>=DISPIMG("ID_97196AD3816545908A54AAFF8C436E61",1)</v>
      </c>
      <c r="B7" s="39" t="str">
        <f>_xlfn.DISPIMG("ID_8A0D5656E6AB4CCD902289CF521DABA3",1)</f>
        <v>=DISPIMG("ID_8A0D5656E6AB4CCD902289CF521DABA3",1)</v>
      </c>
      <c r="C7" s="39" t="str">
        <f>_xlfn.DISPIMG("ID_DB3A36839FB540A9913CFA074D152DFF",1)</f>
        <v>=DISPIMG("ID_DB3A36839FB540A9913CFA074D152DFF",1)</v>
      </c>
      <c r="D7" s="39" t="str">
        <f>_xlfn.DISPIMG("ID_227BF4137B10491D9D96E315037124DD",1)</f>
        <v>=DISPIMG("ID_227BF4137B10491D9D96E315037124DD",1)</v>
      </c>
      <c r="E7" s="39" t="str">
        <f>_xlfn.DISPIMG("ID_B29355ABD823484DA88F32CC48E0F26F",1)</f>
        <v>=DISPIMG("ID_B29355ABD823484DA88F32CC48E0F26F",1)</v>
      </c>
      <c r="F7" s="39" t="str">
        <f>_xlfn.DISPIMG("ID_F857F0CF6A7744D0BA835BC65B589DFE",1)</f>
        <v>=DISPIMG("ID_F857F0CF6A7744D0BA835BC65B589DFE",1)</v>
      </c>
      <c r="G7" s="39" t="str">
        <f>_xlfn.DISPIMG("ID_A71AC7AAC8554700A867217EBD4DB388",1)</f>
        <v>=DISPIMG("ID_A71AC7AAC8554700A867217EBD4DB388",1)</v>
      </c>
    </row>
    <row r="8" ht="16.5" spans="1:7">
      <c r="A8" s="40">
        <v>10</v>
      </c>
      <c r="B8" s="40">
        <v>11</v>
      </c>
      <c r="C8" s="44">
        <v>12</v>
      </c>
      <c r="D8" s="40">
        <v>13</v>
      </c>
      <c r="E8" s="40">
        <v>14</v>
      </c>
      <c r="F8" s="40">
        <v>15</v>
      </c>
      <c r="G8" s="40">
        <v>20</v>
      </c>
    </row>
    <row r="9" ht="16.5" spans="1:7">
      <c r="A9" s="40" t="s">
        <v>233</v>
      </c>
      <c r="B9" s="40" t="s">
        <v>201</v>
      </c>
      <c r="C9" s="44" t="s">
        <v>139</v>
      </c>
      <c r="D9" s="40" t="s">
        <v>140</v>
      </c>
      <c r="E9" s="40" t="s">
        <v>202</v>
      </c>
      <c r="F9" s="40" t="s">
        <v>142</v>
      </c>
      <c r="G9" s="40" t="s">
        <v>149</v>
      </c>
    </row>
    <row r="10" ht="16.5" spans="1:7">
      <c r="A10" s="41">
        <v>35838</v>
      </c>
      <c r="B10" s="43">
        <v>32578</v>
      </c>
      <c r="C10" s="42">
        <v>35840</v>
      </c>
      <c r="D10" s="42">
        <v>35473</v>
      </c>
      <c r="E10" s="42">
        <v>33815</v>
      </c>
      <c r="F10" s="42">
        <v>34797</v>
      </c>
      <c r="G10" s="42">
        <v>34404</v>
      </c>
    </row>
    <row r="11" ht="16.5" spans="1:7">
      <c r="A11" s="45" t="s">
        <v>127</v>
      </c>
      <c r="B11" s="43" t="s">
        <v>129</v>
      </c>
      <c r="C11" s="42" t="s">
        <v>117</v>
      </c>
      <c r="D11" s="42" t="s">
        <v>121</v>
      </c>
      <c r="E11" s="42" t="s">
        <v>129</v>
      </c>
      <c r="F11" s="42" t="s">
        <v>121</v>
      </c>
      <c r="G11" s="42" t="s">
        <v>127</v>
      </c>
    </row>
    <row r="12" ht="100" customHeight="1" spans="1:7">
      <c r="A12" s="36" t="str">
        <f>_xlfn.DISPIMG("ID_DF09C8C0D3A945948A0080F05247B06E",1)</f>
        <v>=DISPIMG("ID_DF09C8C0D3A945948A0080F05247B06E",1)</v>
      </c>
      <c r="B12" s="39" t="str">
        <f>_xlfn.DISPIMG("ID_9917A66069C04FCCA8052E89939011A1",1)</f>
        <v>=DISPIMG("ID_9917A66069C04FCCA8052E89939011A1",1)</v>
      </c>
      <c r="C12" s="39" t="str">
        <f>_xlfn.DISPIMG("ID_4D92DAB707A4461E8EFB63FD856F5D18",1)</f>
        <v>=DISPIMG("ID_4D92DAB707A4461E8EFB63FD856F5D18",1)</v>
      </c>
      <c r="D12" s="39" t="str">
        <f>_xlfn.DISPIMG("ID_A4E8D4BE3A7843219D029325DC48209A",1)</f>
        <v>=DISPIMG("ID_A4E8D4BE3A7843219D029325DC48209A",1)</v>
      </c>
      <c r="E12" s="39" t="str">
        <f>_xlfn.DISPIMG("ID_56F0F797830248549DA9DF50BEFBCEE2",1)</f>
        <v>=DISPIMG("ID_56F0F797830248549DA9DF50BEFBCEE2",1)</v>
      </c>
      <c r="F12" s="39" t="str">
        <f>_xlfn.DISPIMG("ID_A9315D8AAB09494FB014FAF9794D5765",1)</f>
        <v>=DISPIMG("ID_A9315D8AAB09494FB014FAF9794D5765",1)</v>
      </c>
      <c r="G12" s="39" t="str">
        <f>_xlfn.DISPIMG("ID_201292CD491848D485933D98761D8E76",1)</f>
        <v>=DISPIMG("ID_201292CD491848D485933D98761D8E76",1)</v>
      </c>
    </row>
    <row r="13" ht="16.5" spans="1:7">
      <c r="A13" s="40">
        <v>21</v>
      </c>
      <c r="B13" s="44">
        <v>22</v>
      </c>
      <c r="C13" s="44">
        <v>23</v>
      </c>
      <c r="D13" s="44">
        <v>25</v>
      </c>
      <c r="E13" s="39">
        <v>26</v>
      </c>
      <c r="F13" s="39">
        <v>27</v>
      </c>
      <c r="G13" s="39">
        <v>29</v>
      </c>
    </row>
    <row r="14" ht="16.5" spans="1:7">
      <c r="A14" s="42" t="s">
        <v>963</v>
      </c>
      <c r="B14" s="44" t="s">
        <v>234</v>
      </c>
      <c r="C14" s="42" t="s">
        <v>153</v>
      </c>
      <c r="D14" s="44" t="s">
        <v>206</v>
      </c>
      <c r="E14" s="40" t="s">
        <v>155</v>
      </c>
      <c r="F14" s="40" t="s">
        <v>156</v>
      </c>
      <c r="G14" s="39" t="s">
        <v>984</v>
      </c>
    </row>
    <row r="15" ht="16.5" spans="1:7">
      <c r="A15" s="42">
        <v>35665</v>
      </c>
      <c r="B15" s="45">
        <v>35146</v>
      </c>
      <c r="C15" s="42">
        <v>34162</v>
      </c>
      <c r="D15" s="42">
        <v>34090</v>
      </c>
      <c r="E15" s="41">
        <v>36188</v>
      </c>
      <c r="F15" s="41">
        <v>34195</v>
      </c>
      <c r="G15" s="41">
        <v>36202</v>
      </c>
    </row>
    <row r="16" ht="16.5" spans="1:7">
      <c r="A16" s="42" t="s">
        <v>127</v>
      </c>
      <c r="B16" s="42" t="s">
        <v>127</v>
      </c>
      <c r="C16" s="42" t="s">
        <v>121</v>
      </c>
      <c r="D16" s="42" t="s">
        <v>117</v>
      </c>
      <c r="E16" s="41" t="s">
        <v>129</v>
      </c>
      <c r="F16" s="41" t="s">
        <v>127</v>
      </c>
      <c r="G16" s="41" t="s">
        <v>121</v>
      </c>
    </row>
    <row r="17" ht="100" customHeight="1" spans="1:7">
      <c r="A17" s="39" t="str">
        <f>_xlfn.DISPIMG("ID_314CC10C85634389814D5B4B37081718",1)</f>
        <v>=DISPIMG("ID_314CC10C85634389814D5B4B37081718",1)</v>
      </c>
      <c r="B17" s="39" t="str">
        <f>_xlfn.DISPIMG("ID_50A4DBCD6DA6418AA80C191DC43291CD",1)</f>
        <v>=DISPIMG("ID_50A4DBCD6DA6418AA80C191DC43291CD",1)</v>
      </c>
      <c r="C17" s="39" t="str">
        <f>_xlfn.DISPIMG("ID_92D5BF133A814F94876A0FD450E8C108",1)</f>
        <v>=DISPIMG("ID_92D5BF133A814F94876A0FD450E8C108",1)</v>
      </c>
      <c r="D17" s="39" t="str">
        <f>_xlfn.DISPIMG("ID_A3AF9F441C694DABB33A25846EA09DB9",1)</f>
        <v>=DISPIMG("ID_A3AF9F441C694DABB33A25846EA09DB9",1)</v>
      </c>
      <c r="E17" s="39" t="str">
        <f>_xlfn.DISPIMG("ID_B2D3D90411314FE982704693EBBF372B",1)</f>
        <v>=DISPIMG("ID_B2D3D90411314FE982704693EBBF372B",1)</v>
      </c>
      <c r="F17" s="39" t="str">
        <f>_xlfn.DISPIMG("ID_3B3E3DFFE26E46DD92A1A84E616BDC83",1)</f>
        <v>=DISPIMG("ID_3B3E3DFFE26E46DD92A1A84E616BDC83",1)</v>
      </c>
      <c r="G17" s="46" t="str">
        <f>_xlfn.DISPIMG("ID_997E4D0517A84589A1F5D4033751E454",1)</f>
        <v>=DISPIMG("ID_997E4D0517A84589A1F5D4033751E454",1)</v>
      </c>
    </row>
    <row r="18" ht="16.5" spans="1:7">
      <c r="A18" s="39">
        <v>30</v>
      </c>
      <c r="B18" s="39">
        <v>32</v>
      </c>
      <c r="C18" s="39">
        <v>36</v>
      </c>
      <c r="D18" s="39">
        <v>40</v>
      </c>
      <c r="E18" s="39">
        <v>41</v>
      </c>
      <c r="F18" s="39">
        <v>45</v>
      </c>
      <c r="G18" s="39">
        <v>47</v>
      </c>
    </row>
    <row r="19" ht="33" spans="1:7">
      <c r="A19" s="39" t="s">
        <v>235</v>
      </c>
      <c r="B19" s="40" t="s">
        <v>165</v>
      </c>
      <c r="C19" s="40" t="s">
        <v>209</v>
      </c>
      <c r="D19" s="40" t="s">
        <v>1535</v>
      </c>
      <c r="E19" s="47" t="s">
        <v>1541</v>
      </c>
      <c r="F19" s="40" t="s">
        <v>237</v>
      </c>
      <c r="G19" s="40" t="s">
        <v>521</v>
      </c>
    </row>
    <row r="20" ht="16.5" spans="1:7">
      <c r="A20" s="41">
        <v>35153</v>
      </c>
      <c r="B20" s="41">
        <v>34868</v>
      </c>
      <c r="C20" s="41">
        <v>37007</v>
      </c>
      <c r="D20" s="41">
        <v>38045</v>
      </c>
      <c r="E20" s="41">
        <v>39161</v>
      </c>
      <c r="F20" s="41">
        <v>35578</v>
      </c>
      <c r="G20" s="47">
        <v>38776</v>
      </c>
    </row>
    <row r="21" ht="16.5" spans="1:7">
      <c r="A21" s="41" t="s">
        <v>129</v>
      </c>
      <c r="B21" s="41" t="s">
        <v>121</v>
      </c>
      <c r="C21" s="41" t="s">
        <v>127</v>
      </c>
      <c r="D21" s="41" t="s">
        <v>121</v>
      </c>
      <c r="E21" s="39" t="s">
        <v>121</v>
      </c>
      <c r="F21" s="41" t="s">
        <v>129</v>
      </c>
      <c r="G21" s="41" t="s">
        <v>127</v>
      </c>
    </row>
    <row r="22" ht="100" customHeight="1" spans="1:7">
      <c r="A22" s="39" t="str">
        <f>_xlfn.DISPIMG("ID_2452D0EB2AE9444D87A5E0A0CC188AD5",1)</f>
        <v>=DISPIMG("ID_2452D0EB2AE9444D87A5E0A0CC188AD5",1)</v>
      </c>
      <c r="B22" s="38" t="str">
        <f>_xlfn.DISPIMG("ID_FF4842331D07400FBA90E8D32DAB36A2",1)</f>
        <v>=DISPIMG("ID_FF4842331D07400FBA90E8D32DAB36A2",1)</v>
      </c>
      <c r="C22" s="46" t="str">
        <f>_xlfn.DISPIMG("ID_05009FB02EB44D439482F6032B4A351E",1)</f>
        <v>=DISPIMG("ID_05009FB02EB44D439482F6032B4A351E",1)</v>
      </c>
      <c r="D22" s="39" t="str">
        <f>_xlfn.DISPIMG("ID_56D7471F0EF242FA9C2986AF45A6664E",1)</f>
        <v>=DISPIMG("ID_56D7471F0EF242FA9C2986AF45A6664E",1)</v>
      </c>
      <c r="E22" s="39" t="str">
        <f>_xlfn.DISPIMG("ID_40FD317FE6AA4A9BB66E1A07C6E08412",1)</f>
        <v>=DISPIMG("ID_40FD317FE6AA4A9BB66E1A07C6E08412",1)</v>
      </c>
      <c r="F22" s="39" t="str">
        <f>_xlfn.DISPIMG("ID_72E44A4ED970403482F02D8EC66C3CC7",1)</f>
        <v>=DISPIMG("ID_72E44A4ED970403482F02D8EC66C3CC7",1)</v>
      </c>
      <c r="G22"/>
    </row>
    <row r="23" ht="16.5" spans="1:7">
      <c r="A23" s="39">
        <v>49</v>
      </c>
      <c r="B23" s="39">
        <v>50</v>
      </c>
      <c r="C23" s="39">
        <v>51</v>
      </c>
      <c r="D23" s="39">
        <v>52</v>
      </c>
      <c r="E23" s="39">
        <v>53</v>
      </c>
      <c r="F23" s="39" t="s">
        <v>236</v>
      </c>
      <c r="G23"/>
    </row>
    <row r="24" ht="16.5" spans="1:7">
      <c r="A24" s="40" t="s">
        <v>238</v>
      </c>
      <c r="B24" s="40" t="s">
        <v>1538</v>
      </c>
      <c r="C24" s="40" t="s">
        <v>1539</v>
      </c>
      <c r="D24" s="40" t="s">
        <v>239</v>
      </c>
      <c r="E24" s="40" t="s">
        <v>240</v>
      </c>
      <c r="F24" s="40" t="s">
        <v>241</v>
      </c>
      <c r="G24"/>
    </row>
    <row r="25" ht="16.5" spans="1:7">
      <c r="A25" s="41">
        <v>38686</v>
      </c>
      <c r="B25" s="41">
        <v>38066</v>
      </c>
      <c r="C25" s="41">
        <v>38829</v>
      </c>
      <c r="D25" s="41">
        <v>37995</v>
      </c>
      <c r="E25" s="41">
        <v>39251</v>
      </c>
      <c r="F25" s="41">
        <v>26883</v>
      </c>
      <c r="G25"/>
    </row>
    <row r="26" ht="16.5" spans="1:7">
      <c r="A26" s="41" t="s">
        <v>129</v>
      </c>
      <c r="B26" s="42" t="s">
        <v>121</v>
      </c>
      <c r="C26" s="42" t="s">
        <v>121</v>
      </c>
      <c r="D26" s="41" t="s">
        <v>127</v>
      </c>
      <c r="E26" s="42" t="s">
        <v>117</v>
      </c>
      <c r="F26" s="41" t="s">
        <v>242</v>
      </c>
      <c r="G26"/>
    </row>
  </sheetData>
  <mergeCells count="1">
    <mergeCell ref="A1:G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6"/>
  <sheetViews>
    <sheetView showGridLines="0" workbookViewId="0">
      <selection activeCell="I31" sqref="I31:I36"/>
    </sheetView>
  </sheetViews>
  <sheetFormatPr defaultColWidth="9" defaultRowHeight="13.5"/>
  <cols>
    <col min="1" max="1" width="5.625" style="9" customWidth="1"/>
    <col min="2" max="2" width="11.25" style="9" customWidth="1"/>
    <col min="3" max="3" width="7.875" style="9" customWidth="1"/>
    <col min="4" max="4" width="14.125" style="9" customWidth="1"/>
    <col min="5" max="5" width="10.25" style="9" customWidth="1"/>
    <col min="6" max="6" width="12.625" style="9" customWidth="1"/>
    <col min="7" max="7" width="14.75" style="9" customWidth="1"/>
    <col min="8" max="8" width="22.125" style="9" customWidth="1"/>
    <col min="9" max="9" width="16.625" style="9" customWidth="1"/>
    <col min="10" max="11" width="3.625" style="9" customWidth="1"/>
    <col min="12" max="12" width="16.625" style="9" customWidth="1"/>
    <col min="13" max="14" width="4.625" style="9" customWidth="1"/>
  </cols>
  <sheetData>
    <row r="1" ht="18" spans="1:14">
      <c r="A1" s="10" t="s">
        <v>1542</v>
      </c>
      <c r="B1" s="10"/>
      <c r="C1" s="10"/>
      <c r="D1" s="10"/>
      <c r="E1" s="10"/>
      <c r="F1" s="10"/>
      <c r="G1" s="10"/>
      <c r="H1" s="10"/>
      <c r="I1" s="10"/>
      <c r="J1" s="10"/>
      <c r="K1" s="10"/>
      <c r="L1" s="10"/>
      <c r="M1" s="10"/>
      <c r="N1" s="10"/>
    </row>
    <row r="2" ht="16.5" spans="1:14">
      <c r="A2" s="2" t="s">
        <v>1543</v>
      </c>
      <c r="B2" s="2" t="s">
        <v>1544</v>
      </c>
      <c r="C2" s="2" t="s">
        <v>1545</v>
      </c>
      <c r="D2" s="2" t="s">
        <v>1546</v>
      </c>
      <c r="E2" s="2" t="s">
        <v>1547</v>
      </c>
      <c r="F2" s="2" t="s">
        <v>1548</v>
      </c>
      <c r="G2" s="2" t="s">
        <v>6</v>
      </c>
      <c r="H2" s="2" t="s">
        <v>1549</v>
      </c>
      <c r="I2" s="2" t="s">
        <v>1550</v>
      </c>
      <c r="J2" s="2" t="s">
        <v>95</v>
      </c>
      <c r="K2" s="2"/>
      <c r="L2" s="2" t="s">
        <v>1551</v>
      </c>
      <c r="M2" s="2" t="s">
        <v>1552</v>
      </c>
      <c r="N2" s="2" t="s">
        <v>1553</v>
      </c>
    </row>
    <row r="3" ht="16.5" spans="1:14">
      <c r="A3" s="11">
        <v>1</v>
      </c>
      <c r="B3" s="11" t="s">
        <v>2</v>
      </c>
      <c r="C3" s="12" t="s">
        <v>1110</v>
      </c>
      <c r="D3" s="12" t="s">
        <v>235</v>
      </c>
      <c r="E3" s="11" t="s">
        <v>232</v>
      </c>
      <c r="F3" s="11" t="s">
        <v>1554</v>
      </c>
      <c r="G3" s="13">
        <v>45695</v>
      </c>
      <c r="H3" s="14" t="s">
        <v>1555</v>
      </c>
      <c r="I3" s="16" t="s">
        <v>264</v>
      </c>
      <c r="J3" s="16">
        <v>2</v>
      </c>
      <c r="K3" s="16">
        <v>3</v>
      </c>
      <c r="L3" s="16" t="s">
        <v>492</v>
      </c>
      <c r="M3" s="16" t="s">
        <v>1556</v>
      </c>
      <c r="N3" s="11" t="s">
        <v>1554</v>
      </c>
    </row>
    <row r="4" ht="16.5" spans="1:14">
      <c r="A4" s="11">
        <v>2</v>
      </c>
      <c r="B4" s="11" t="s">
        <v>2</v>
      </c>
      <c r="C4" s="11" t="s">
        <v>317</v>
      </c>
      <c r="D4" s="11" t="s">
        <v>235</v>
      </c>
      <c r="E4" s="11" t="s">
        <v>237</v>
      </c>
      <c r="F4" s="11" t="s">
        <v>1554</v>
      </c>
      <c r="G4" s="13"/>
      <c r="H4" s="15"/>
      <c r="I4" s="16"/>
      <c r="J4" s="16"/>
      <c r="K4" s="16"/>
      <c r="L4" s="16"/>
      <c r="M4" s="16"/>
      <c r="N4" s="11"/>
    </row>
    <row r="5" ht="16.5" spans="1:14">
      <c r="A5" s="11">
        <v>3</v>
      </c>
      <c r="B5" s="11" t="s">
        <v>3</v>
      </c>
      <c r="C5" s="16" t="s">
        <v>316</v>
      </c>
      <c r="D5" s="11" t="s">
        <v>234</v>
      </c>
      <c r="E5" s="11" t="s">
        <v>1554</v>
      </c>
      <c r="F5" s="11" t="s">
        <v>1554</v>
      </c>
      <c r="G5" s="13">
        <v>45711</v>
      </c>
      <c r="H5" s="14" t="s">
        <v>1557</v>
      </c>
      <c r="I5" s="16" t="s">
        <v>264</v>
      </c>
      <c r="J5" s="16">
        <v>3</v>
      </c>
      <c r="K5" s="16">
        <v>1</v>
      </c>
      <c r="L5" s="16" t="s">
        <v>265</v>
      </c>
      <c r="M5" s="23" t="s">
        <v>1558</v>
      </c>
      <c r="N5" s="16" t="s">
        <v>1554</v>
      </c>
    </row>
    <row r="6" ht="16.5" spans="1:14">
      <c r="A6" s="11">
        <v>4</v>
      </c>
      <c r="B6" s="11" t="s">
        <v>3</v>
      </c>
      <c r="C6" s="16" t="s">
        <v>320</v>
      </c>
      <c r="D6" s="11" t="s">
        <v>232</v>
      </c>
      <c r="E6" s="11" t="s">
        <v>197</v>
      </c>
      <c r="F6" s="11" t="s">
        <v>1554</v>
      </c>
      <c r="G6" s="13"/>
      <c r="H6" s="14"/>
      <c r="I6" s="16"/>
      <c r="J6" s="16"/>
      <c r="K6" s="16"/>
      <c r="L6" s="16"/>
      <c r="M6" s="23"/>
      <c r="N6" s="16"/>
    </row>
    <row r="7" ht="16.5" spans="1:14">
      <c r="A7" s="16">
        <v>5</v>
      </c>
      <c r="B7" s="11" t="s">
        <v>3</v>
      </c>
      <c r="C7" s="16" t="s">
        <v>323</v>
      </c>
      <c r="D7" s="16" t="s">
        <v>322</v>
      </c>
      <c r="E7" s="16" t="s">
        <v>1554</v>
      </c>
      <c r="F7" s="16" t="s">
        <v>232</v>
      </c>
      <c r="G7" s="13"/>
      <c r="H7" s="15"/>
      <c r="I7" s="16"/>
      <c r="J7" s="16"/>
      <c r="K7" s="16"/>
      <c r="L7" s="16"/>
      <c r="M7" s="23"/>
      <c r="N7" s="16"/>
    </row>
    <row r="8" ht="16.5" spans="1:14">
      <c r="A8" s="11">
        <v>6</v>
      </c>
      <c r="B8" s="11" t="s">
        <v>3</v>
      </c>
      <c r="C8" s="11" t="s">
        <v>374</v>
      </c>
      <c r="D8" s="11" t="s">
        <v>156</v>
      </c>
      <c r="E8" s="11" t="s">
        <v>1554</v>
      </c>
      <c r="F8" s="11" t="s">
        <v>1554</v>
      </c>
      <c r="G8" s="13">
        <v>45716</v>
      </c>
      <c r="H8" s="14" t="s">
        <v>1559</v>
      </c>
      <c r="I8" s="16" t="s">
        <v>264</v>
      </c>
      <c r="J8" s="16">
        <v>2</v>
      </c>
      <c r="K8" s="16">
        <v>0</v>
      </c>
      <c r="L8" s="16" t="s">
        <v>336</v>
      </c>
      <c r="M8" s="23" t="s">
        <v>1558</v>
      </c>
      <c r="N8" s="16" t="s">
        <v>1554</v>
      </c>
    </row>
    <row r="9" ht="16.5" spans="1:14">
      <c r="A9" s="11">
        <v>7</v>
      </c>
      <c r="B9" s="11" t="s">
        <v>3</v>
      </c>
      <c r="C9" s="11" t="s">
        <v>284</v>
      </c>
      <c r="D9" s="11" t="s">
        <v>237</v>
      </c>
      <c r="E9" s="11" t="s">
        <v>1554</v>
      </c>
      <c r="F9" s="11" t="s">
        <v>1554</v>
      </c>
      <c r="G9" s="13"/>
      <c r="H9" s="15"/>
      <c r="I9" s="16"/>
      <c r="J9" s="16"/>
      <c r="K9" s="16"/>
      <c r="L9" s="16"/>
      <c r="M9" s="23"/>
      <c r="N9" s="16"/>
    </row>
    <row r="10" ht="16.5" spans="1:14">
      <c r="A10" s="11">
        <v>8</v>
      </c>
      <c r="B10" s="11" t="s">
        <v>3</v>
      </c>
      <c r="C10" s="11" t="s">
        <v>425</v>
      </c>
      <c r="D10" s="11" t="s">
        <v>238</v>
      </c>
      <c r="E10" s="11" t="s">
        <v>165</v>
      </c>
      <c r="F10" s="11" t="s">
        <v>1554</v>
      </c>
      <c r="G10" s="17">
        <v>45744</v>
      </c>
      <c r="H10" s="17" t="s">
        <v>1560</v>
      </c>
      <c r="I10" s="16" t="s">
        <v>386</v>
      </c>
      <c r="J10" s="16">
        <v>3</v>
      </c>
      <c r="K10" s="16">
        <v>3</v>
      </c>
      <c r="L10" s="16" t="s">
        <v>264</v>
      </c>
      <c r="M10" s="24" t="s">
        <v>1561</v>
      </c>
      <c r="N10" s="16" t="s">
        <v>1554</v>
      </c>
    </row>
    <row r="11" ht="16.5" spans="1:14">
      <c r="A11" s="11">
        <v>9</v>
      </c>
      <c r="B11" s="11" t="s">
        <v>3</v>
      </c>
      <c r="C11" s="11" t="s">
        <v>429</v>
      </c>
      <c r="D11" s="11" t="s">
        <v>232</v>
      </c>
      <c r="E11" s="11" t="s">
        <v>238</v>
      </c>
      <c r="F11" s="11" t="s">
        <v>1554</v>
      </c>
      <c r="G11" s="18"/>
      <c r="H11" s="18"/>
      <c r="I11" s="16"/>
      <c r="J11" s="16"/>
      <c r="K11" s="16"/>
      <c r="L11" s="16"/>
      <c r="M11" s="25"/>
      <c r="N11" s="16"/>
    </row>
    <row r="12" ht="16.5" spans="1:14">
      <c r="A12" s="11">
        <v>10</v>
      </c>
      <c r="B12" s="11" t="s">
        <v>3</v>
      </c>
      <c r="C12" s="11" t="s">
        <v>275</v>
      </c>
      <c r="D12" s="11" t="s">
        <v>237</v>
      </c>
      <c r="E12" s="11" t="s">
        <v>238</v>
      </c>
      <c r="F12" s="11" t="s">
        <v>1554</v>
      </c>
      <c r="G12" s="19"/>
      <c r="H12" s="19"/>
      <c r="I12" s="16"/>
      <c r="J12" s="16"/>
      <c r="K12" s="16"/>
      <c r="L12" s="16"/>
      <c r="M12" s="26"/>
      <c r="N12" s="16"/>
    </row>
    <row r="13" ht="16.5" spans="1:14">
      <c r="A13" s="11">
        <v>11</v>
      </c>
      <c r="B13" s="11" t="s">
        <v>3</v>
      </c>
      <c r="C13" s="11" t="s">
        <v>479</v>
      </c>
      <c r="D13" s="11" t="s">
        <v>232</v>
      </c>
      <c r="E13" s="11" t="s">
        <v>233</v>
      </c>
      <c r="F13" s="11" t="s">
        <v>1554</v>
      </c>
      <c r="G13" s="13">
        <v>45749</v>
      </c>
      <c r="H13" s="14" t="s">
        <v>1562</v>
      </c>
      <c r="I13" s="16" t="s">
        <v>264</v>
      </c>
      <c r="J13" s="16">
        <v>2</v>
      </c>
      <c r="K13" s="16">
        <v>1</v>
      </c>
      <c r="L13" s="16" t="s">
        <v>443</v>
      </c>
      <c r="M13" s="23" t="s">
        <v>1558</v>
      </c>
      <c r="N13" s="27" t="s">
        <v>1554</v>
      </c>
    </row>
    <row r="14" ht="16.5" spans="1:14">
      <c r="A14" s="11">
        <v>12</v>
      </c>
      <c r="B14" s="11" t="s">
        <v>3</v>
      </c>
      <c r="C14" s="11" t="s">
        <v>483</v>
      </c>
      <c r="D14" s="11" t="s">
        <v>202</v>
      </c>
      <c r="E14" s="11" t="s">
        <v>165</v>
      </c>
      <c r="F14" s="11" t="s">
        <v>1554</v>
      </c>
      <c r="G14" s="13"/>
      <c r="H14" s="15"/>
      <c r="I14" s="16"/>
      <c r="J14" s="16"/>
      <c r="K14" s="16"/>
      <c r="L14" s="16"/>
      <c r="M14" s="23"/>
      <c r="N14" s="15"/>
    </row>
    <row r="15" ht="16.5" spans="1:14">
      <c r="A15" s="11">
        <v>13</v>
      </c>
      <c r="B15" s="11" t="s">
        <v>3</v>
      </c>
      <c r="C15" s="20" t="s">
        <v>526</v>
      </c>
      <c r="D15" s="11" t="s">
        <v>155</v>
      </c>
      <c r="E15" s="11" t="s">
        <v>1554</v>
      </c>
      <c r="F15" s="11" t="s">
        <v>1554</v>
      </c>
      <c r="G15" s="13">
        <v>45753</v>
      </c>
      <c r="H15" s="15" t="s">
        <v>1563</v>
      </c>
      <c r="I15" s="16" t="s">
        <v>264</v>
      </c>
      <c r="J15" s="16">
        <v>1</v>
      </c>
      <c r="K15" s="16">
        <v>1</v>
      </c>
      <c r="L15" s="16" t="s">
        <v>492</v>
      </c>
      <c r="M15" s="28" t="s">
        <v>1561</v>
      </c>
      <c r="N15" s="16" t="s">
        <v>1554</v>
      </c>
    </row>
    <row r="16" ht="16.5" spans="1:14">
      <c r="A16" s="11">
        <v>14</v>
      </c>
      <c r="B16" s="11" t="s">
        <v>3</v>
      </c>
      <c r="C16" s="16" t="s">
        <v>572</v>
      </c>
      <c r="D16" s="11" t="s">
        <v>235</v>
      </c>
      <c r="E16" s="11" t="s">
        <v>237</v>
      </c>
      <c r="F16" s="11" t="s">
        <v>1554</v>
      </c>
      <c r="G16" s="17">
        <v>45763</v>
      </c>
      <c r="H16" s="14" t="s">
        <v>1564</v>
      </c>
      <c r="I16" s="27" t="s">
        <v>540</v>
      </c>
      <c r="J16" s="27">
        <v>1</v>
      </c>
      <c r="K16" s="27">
        <v>4</v>
      </c>
      <c r="L16" s="27" t="s">
        <v>264</v>
      </c>
      <c r="M16" s="29" t="s">
        <v>1558</v>
      </c>
      <c r="N16" s="30" t="s">
        <v>1554</v>
      </c>
    </row>
    <row r="17" ht="16.5" spans="1:14">
      <c r="A17" s="11">
        <v>15</v>
      </c>
      <c r="B17" s="11" t="s">
        <v>3</v>
      </c>
      <c r="C17" s="16" t="s">
        <v>406</v>
      </c>
      <c r="D17" s="16" t="s">
        <v>574</v>
      </c>
      <c r="E17" s="16" t="s">
        <v>1554</v>
      </c>
      <c r="F17" s="16" t="s">
        <v>142</v>
      </c>
      <c r="G17" s="18"/>
      <c r="H17" s="14"/>
      <c r="I17" s="14"/>
      <c r="J17" s="14"/>
      <c r="K17" s="14"/>
      <c r="L17" s="14"/>
      <c r="M17" s="31"/>
      <c r="N17" s="32"/>
    </row>
    <row r="18" ht="16.5" spans="1:14">
      <c r="A18" s="11">
        <v>16</v>
      </c>
      <c r="B18" s="11" t="s">
        <v>3</v>
      </c>
      <c r="C18" s="16" t="s">
        <v>483</v>
      </c>
      <c r="D18" s="11" t="s">
        <v>237</v>
      </c>
      <c r="E18" s="11" t="s">
        <v>1554</v>
      </c>
      <c r="F18" s="11" t="s">
        <v>1554</v>
      </c>
      <c r="G18" s="18"/>
      <c r="H18" s="14"/>
      <c r="I18" s="14"/>
      <c r="J18" s="14"/>
      <c r="K18" s="14"/>
      <c r="L18" s="14"/>
      <c r="M18" s="31"/>
      <c r="N18" s="32"/>
    </row>
    <row r="19" ht="16.5" spans="1:14">
      <c r="A19" s="11">
        <v>17</v>
      </c>
      <c r="B19" s="11" t="s">
        <v>3</v>
      </c>
      <c r="C19" s="16" t="s">
        <v>503</v>
      </c>
      <c r="D19" s="11" t="s">
        <v>123</v>
      </c>
      <c r="E19" s="11" t="s">
        <v>233</v>
      </c>
      <c r="F19" s="11" t="s">
        <v>1554</v>
      </c>
      <c r="G19" s="19"/>
      <c r="H19" s="15"/>
      <c r="I19" s="15"/>
      <c r="J19" s="15"/>
      <c r="K19" s="15"/>
      <c r="L19" s="15"/>
      <c r="M19" s="33"/>
      <c r="N19" s="34"/>
    </row>
    <row r="20" ht="16.5" spans="1:14">
      <c r="A20" s="11">
        <v>18</v>
      </c>
      <c r="B20" s="11" t="s">
        <v>3</v>
      </c>
      <c r="C20" s="20" t="s">
        <v>617</v>
      </c>
      <c r="D20" s="11" t="s">
        <v>232</v>
      </c>
      <c r="E20" s="11" t="s">
        <v>1554</v>
      </c>
      <c r="F20" s="11" t="s">
        <v>1554</v>
      </c>
      <c r="G20" s="19">
        <v>45767</v>
      </c>
      <c r="H20" s="15" t="s">
        <v>1565</v>
      </c>
      <c r="I20" s="16" t="s">
        <v>264</v>
      </c>
      <c r="J20" s="16">
        <v>1</v>
      </c>
      <c r="K20" s="16">
        <v>3</v>
      </c>
      <c r="L20" s="16" t="s">
        <v>583</v>
      </c>
      <c r="M20" s="16" t="s">
        <v>1556</v>
      </c>
      <c r="N20" s="16" t="s">
        <v>1554</v>
      </c>
    </row>
    <row r="21" ht="16.5" spans="1:14">
      <c r="A21" s="11">
        <v>19</v>
      </c>
      <c r="B21" s="11" t="s">
        <v>3</v>
      </c>
      <c r="C21" s="16" t="s">
        <v>352</v>
      </c>
      <c r="D21" s="11" t="s">
        <v>237</v>
      </c>
      <c r="E21" s="11" t="s">
        <v>1554</v>
      </c>
      <c r="F21" s="11" t="s">
        <v>1554</v>
      </c>
      <c r="G21" s="17">
        <v>45772</v>
      </c>
      <c r="H21" s="14" t="s">
        <v>1566</v>
      </c>
      <c r="I21" s="30" t="s">
        <v>629</v>
      </c>
      <c r="J21" s="30">
        <v>2</v>
      </c>
      <c r="K21" s="30">
        <v>3</v>
      </c>
      <c r="L21" s="30" t="s">
        <v>264</v>
      </c>
      <c r="M21" s="29" t="s">
        <v>1558</v>
      </c>
      <c r="N21" s="30" t="s">
        <v>1554</v>
      </c>
    </row>
    <row r="22" ht="16.5" spans="1:14">
      <c r="A22" s="11">
        <v>20</v>
      </c>
      <c r="B22" s="11" t="s">
        <v>3</v>
      </c>
      <c r="C22" s="16" t="s">
        <v>363</v>
      </c>
      <c r="D22" s="11" t="s">
        <v>235</v>
      </c>
      <c r="E22" s="11" t="s">
        <v>233</v>
      </c>
      <c r="F22" s="11" t="s">
        <v>1554</v>
      </c>
      <c r="G22" s="18"/>
      <c r="H22" s="14"/>
      <c r="I22" s="32"/>
      <c r="J22" s="32"/>
      <c r="K22" s="32"/>
      <c r="L22" s="32"/>
      <c r="M22" s="31"/>
      <c r="N22" s="32"/>
    </row>
    <row r="23" ht="16.5" spans="1:14">
      <c r="A23" s="11">
        <v>21</v>
      </c>
      <c r="B23" s="11" t="s">
        <v>3</v>
      </c>
      <c r="C23" s="16" t="s">
        <v>662</v>
      </c>
      <c r="D23" s="11" t="s">
        <v>237</v>
      </c>
      <c r="E23" s="11" t="s">
        <v>198</v>
      </c>
      <c r="F23" s="11" t="s">
        <v>1554</v>
      </c>
      <c r="G23" s="19"/>
      <c r="H23" s="15"/>
      <c r="I23" s="34"/>
      <c r="J23" s="34"/>
      <c r="K23" s="34"/>
      <c r="L23" s="34"/>
      <c r="M23" s="33"/>
      <c r="N23" s="34"/>
    </row>
    <row r="24" ht="16.5" spans="1:14">
      <c r="A24" s="11">
        <v>22</v>
      </c>
      <c r="B24" s="11" t="s">
        <v>3</v>
      </c>
      <c r="C24" s="20" t="s">
        <v>632</v>
      </c>
      <c r="D24" s="11" t="s">
        <v>155</v>
      </c>
      <c r="E24" s="11" t="s">
        <v>233</v>
      </c>
      <c r="F24" s="11" t="s">
        <v>1554</v>
      </c>
      <c r="G24" s="19">
        <v>45778</v>
      </c>
      <c r="H24" s="15" t="s">
        <v>1567</v>
      </c>
      <c r="I24" s="16" t="s">
        <v>264</v>
      </c>
      <c r="J24" s="16">
        <v>1</v>
      </c>
      <c r="K24" s="16">
        <v>2</v>
      </c>
      <c r="L24" s="16" t="s">
        <v>672</v>
      </c>
      <c r="M24" s="16" t="s">
        <v>1556</v>
      </c>
      <c r="N24" s="16" t="s">
        <v>1554</v>
      </c>
    </row>
    <row r="25" ht="16.5" spans="1:14">
      <c r="A25" s="11">
        <v>23</v>
      </c>
      <c r="B25" s="11" t="s">
        <v>3</v>
      </c>
      <c r="C25" s="20" t="s">
        <v>744</v>
      </c>
      <c r="D25" s="11" t="s">
        <v>123</v>
      </c>
      <c r="E25" s="11" t="s">
        <v>197</v>
      </c>
      <c r="F25" s="11" t="s">
        <v>1554</v>
      </c>
      <c r="G25" s="13">
        <v>45782</v>
      </c>
      <c r="H25" s="14" t="s">
        <v>1568</v>
      </c>
      <c r="I25" s="16" t="s">
        <v>716</v>
      </c>
      <c r="J25" s="16">
        <v>0</v>
      </c>
      <c r="K25" s="16">
        <v>2</v>
      </c>
      <c r="L25" s="16" t="s">
        <v>264</v>
      </c>
      <c r="M25" s="23" t="s">
        <v>1558</v>
      </c>
      <c r="N25" s="16" t="s">
        <v>1554</v>
      </c>
    </row>
    <row r="26" ht="16.5" spans="1:14">
      <c r="A26" s="11">
        <v>24</v>
      </c>
      <c r="B26" s="11" t="s">
        <v>3</v>
      </c>
      <c r="C26" s="20" t="s">
        <v>746</v>
      </c>
      <c r="D26" s="11" t="s">
        <v>233</v>
      </c>
      <c r="E26" s="11" t="s">
        <v>197</v>
      </c>
      <c r="F26" s="11" t="s">
        <v>1554</v>
      </c>
      <c r="G26" s="13"/>
      <c r="H26" s="15"/>
      <c r="I26" s="16"/>
      <c r="J26" s="16"/>
      <c r="K26" s="16"/>
      <c r="L26" s="16"/>
      <c r="M26" s="23"/>
      <c r="N26" s="16"/>
    </row>
    <row r="27" ht="16.5" spans="1:14">
      <c r="A27" s="11">
        <v>25</v>
      </c>
      <c r="B27" s="11" t="s">
        <v>3</v>
      </c>
      <c r="C27" s="11" t="s">
        <v>454</v>
      </c>
      <c r="D27" s="11" t="s">
        <v>233</v>
      </c>
      <c r="E27" s="11" t="s">
        <v>235</v>
      </c>
      <c r="F27" s="11" t="s">
        <v>1554</v>
      </c>
      <c r="G27" s="17">
        <v>45786</v>
      </c>
      <c r="H27" s="14" t="s">
        <v>1569</v>
      </c>
      <c r="I27" s="30" t="s">
        <v>264</v>
      </c>
      <c r="J27" s="30">
        <v>3</v>
      </c>
      <c r="K27" s="30">
        <v>1</v>
      </c>
      <c r="L27" s="30" t="s">
        <v>755</v>
      </c>
      <c r="M27" s="29" t="s">
        <v>1558</v>
      </c>
      <c r="N27" s="30" t="s">
        <v>1554</v>
      </c>
    </row>
    <row r="28" ht="16.5" spans="1:14">
      <c r="A28" s="11">
        <v>26</v>
      </c>
      <c r="B28" s="11" t="s">
        <v>3</v>
      </c>
      <c r="C28" s="11" t="s">
        <v>374</v>
      </c>
      <c r="D28" s="11" t="s">
        <v>237</v>
      </c>
      <c r="E28" s="11" t="s">
        <v>142</v>
      </c>
      <c r="F28" s="11" t="s">
        <v>1554</v>
      </c>
      <c r="G28" s="18"/>
      <c r="H28" s="14"/>
      <c r="I28" s="32"/>
      <c r="J28" s="32"/>
      <c r="K28" s="32"/>
      <c r="L28" s="32"/>
      <c r="M28" s="31"/>
      <c r="N28" s="32"/>
    </row>
    <row r="29" ht="16.5" spans="1:14">
      <c r="A29" s="11">
        <v>27</v>
      </c>
      <c r="B29" s="11" t="s">
        <v>3</v>
      </c>
      <c r="C29" s="11" t="s">
        <v>587</v>
      </c>
      <c r="D29" s="11" t="s">
        <v>232</v>
      </c>
      <c r="E29" s="11" t="s">
        <v>1554</v>
      </c>
      <c r="F29" s="11" t="s">
        <v>1554</v>
      </c>
      <c r="G29" s="19"/>
      <c r="H29" s="15"/>
      <c r="I29" s="34"/>
      <c r="J29" s="34"/>
      <c r="K29" s="34"/>
      <c r="L29" s="34"/>
      <c r="M29" s="33"/>
      <c r="N29" s="34"/>
    </row>
    <row r="30" ht="16.5" spans="1:14">
      <c r="A30" s="11">
        <v>28</v>
      </c>
      <c r="B30" s="11" t="s">
        <v>3</v>
      </c>
      <c r="C30" s="20" t="s">
        <v>500</v>
      </c>
      <c r="D30" s="11" t="s">
        <v>819</v>
      </c>
      <c r="E30" s="11" t="s">
        <v>1554</v>
      </c>
      <c r="F30" s="11" t="s">
        <v>521</v>
      </c>
      <c r="G30" s="19">
        <v>45794</v>
      </c>
      <c r="H30" s="15" t="s">
        <v>1570</v>
      </c>
      <c r="I30" s="16" t="s">
        <v>264</v>
      </c>
      <c r="J30" s="16">
        <v>1</v>
      </c>
      <c r="K30" s="16">
        <v>1</v>
      </c>
      <c r="L30" s="16" t="s">
        <v>791</v>
      </c>
      <c r="M30" s="28" t="s">
        <v>1561</v>
      </c>
      <c r="N30" s="16" t="s">
        <v>1554</v>
      </c>
    </row>
    <row r="31" ht="16.5" spans="1:14">
      <c r="A31" s="11">
        <v>29</v>
      </c>
      <c r="B31" s="11" t="s">
        <v>4</v>
      </c>
      <c r="C31" s="11" t="s">
        <v>686</v>
      </c>
      <c r="D31" s="11" t="s">
        <v>235</v>
      </c>
      <c r="E31" s="11" t="s">
        <v>238</v>
      </c>
      <c r="F31" s="11" t="s">
        <v>1554</v>
      </c>
      <c r="G31" s="17">
        <v>45798</v>
      </c>
      <c r="H31" s="14" t="s">
        <v>1571</v>
      </c>
      <c r="I31" s="30" t="s">
        <v>1190</v>
      </c>
      <c r="J31" s="30">
        <v>2</v>
      </c>
      <c r="K31" s="30">
        <v>6</v>
      </c>
      <c r="L31" s="30" t="s">
        <v>264</v>
      </c>
      <c r="M31" s="29" t="s">
        <v>1558</v>
      </c>
      <c r="N31" s="30" t="s">
        <v>1554</v>
      </c>
    </row>
    <row r="32" ht="16.5" spans="1:14">
      <c r="A32" s="11">
        <v>30</v>
      </c>
      <c r="B32" s="11" t="s">
        <v>4</v>
      </c>
      <c r="C32" s="11" t="s">
        <v>363</v>
      </c>
      <c r="D32" s="11" t="s">
        <v>234</v>
      </c>
      <c r="E32" s="11" t="s">
        <v>1554</v>
      </c>
      <c r="F32" s="11" t="s">
        <v>1554</v>
      </c>
      <c r="G32" s="18"/>
      <c r="H32" s="14"/>
      <c r="I32" s="32"/>
      <c r="J32" s="32"/>
      <c r="K32" s="32"/>
      <c r="L32" s="32"/>
      <c r="M32" s="31"/>
      <c r="N32" s="32"/>
    </row>
    <row r="33" ht="16.5" spans="1:14">
      <c r="A33" s="11">
        <v>31</v>
      </c>
      <c r="B33" s="11" t="s">
        <v>4</v>
      </c>
      <c r="C33" s="11" t="s">
        <v>869</v>
      </c>
      <c r="D33" s="11" t="s">
        <v>232</v>
      </c>
      <c r="E33" s="11" t="s">
        <v>1554</v>
      </c>
      <c r="F33" s="11" t="s">
        <v>1554</v>
      </c>
      <c r="G33" s="18"/>
      <c r="H33" s="14"/>
      <c r="I33" s="32"/>
      <c r="J33" s="32"/>
      <c r="K33" s="32"/>
      <c r="L33" s="32"/>
      <c r="M33" s="31"/>
      <c r="N33" s="32"/>
    </row>
    <row r="34" ht="16.5" spans="1:14">
      <c r="A34" s="11">
        <v>32</v>
      </c>
      <c r="B34" s="11" t="s">
        <v>4</v>
      </c>
      <c r="C34" s="16" t="s">
        <v>589</v>
      </c>
      <c r="D34" s="11" t="s">
        <v>521</v>
      </c>
      <c r="E34" s="11" t="s">
        <v>235</v>
      </c>
      <c r="F34" s="11" t="s">
        <v>1554</v>
      </c>
      <c r="G34" s="18"/>
      <c r="H34" s="14"/>
      <c r="I34" s="32"/>
      <c r="J34" s="32"/>
      <c r="K34" s="32"/>
      <c r="L34" s="32"/>
      <c r="M34" s="31"/>
      <c r="N34" s="32"/>
    </row>
    <row r="35" ht="16.5" spans="1:14">
      <c r="A35" s="11">
        <v>33</v>
      </c>
      <c r="B35" s="11" t="s">
        <v>4</v>
      </c>
      <c r="C35" s="16" t="s">
        <v>287</v>
      </c>
      <c r="D35" s="11" t="s">
        <v>232</v>
      </c>
      <c r="E35" s="11" t="s">
        <v>521</v>
      </c>
      <c r="F35" s="11" t="s">
        <v>1554</v>
      </c>
      <c r="G35" s="18"/>
      <c r="H35" s="14"/>
      <c r="I35" s="32"/>
      <c r="J35" s="32"/>
      <c r="K35" s="32"/>
      <c r="L35" s="32"/>
      <c r="M35" s="31"/>
      <c r="N35" s="32"/>
    </row>
    <row r="36" ht="16.5" spans="1:14">
      <c r="A36" s="11">
        <v>34</v>
      </c>
      <c r="B36" s="11" t="s">
        <v>4</v>
      </c>
      <c r="C36" s="16" t="s">
        <v>345</v>
      </c>
      <c r="D36" s="11" t="s">
        <v>202</v>
      </c>
      <c r="E36" s="11" t="s">
        <v>156</v>
      </c>
      <c r="F36" s="11" t="s">
        <v>1554</v>
      </c>
      <c r="G36" s="19"/>
      <c r="H36" s="15"/>
      <c r="I36" s="34"/>
      <c r="J36" s="34"/>
      <c r="K36" s="34"/>
      <c r="L36" s="34"/>
      <c r="M36" s="33"/>
      <c r="N36" s="34"/>
    </row>
    <row r="37" ht="16.5" spans="1:14">
      <c r="A37" s="11">
        <v>35</v>
      </c>
      <c r="B37" s="11" t="s">
        <v>3</v>
      </c>
      <c r="C37" s="16" t="s">
        <v>746</v>
      </c>
      <c r="D37" s="11" t="s">
        <v>235</v>
      </c>
      <c r="E37" s="11" t="s">
        <v>1554</v>
      </c>
      <c r="F37" s="11" t="s">
        <v>1554</v>
      </c>
      <c r="G37" s="13">
        <v>45822</v>
      </c>
      <c r="H37" s="14" t="s">
        <v>1572</v>
      </c>
      <c r="I37" s="16" t="s">
        <v>828</v>
      </c>
      <c r="J37" s="16">
        <v>2</v>
      </c>
      <c r="K37" s="16">
        <v>2</v>
      </c>
      <c r="L37" s="16" t="s">
        <v>264</v>
      </c>
      <c r="M37" s="28" t="s">
        <v>1561</v>
      </c>
      <c r="N37" s="16" t="s">
        <v>1554</v>
      </c>
    </row>
    <row r="38" ht="16.5" spans="1:14">
      <c r="A38" s="11">
        <v>36</v>
      </c>
      <c r="B38" s="11" t="s">
        <v>3</v>
      </c>
      <c r="C38" s="16" t="s">
        <v>859</v>
      </c>
      <c r="D38" s="11" t="s">
        <v>237</v>
      </c>
      <c r="E38" s="11" t="s">
        <v>235</v>
      </c>
      <c r="F38" s="11" t="s">
        <v>1554</v>
      </c>
      <c r="G38" s="13"/>
      <c r="H38" s="15"/>
      <c r="I38" s="16"/>
      <c r="J38" s="16"/>
      <c r="K38" s="16"/>
      <c r="L38" s="16"/>
      <c r="M38" s="28"/>
      <c r="N38" s="16"/>
    </row>
    <row r="39" ht="16.5" spans="1:14">
      <c r="A39" s="11">
        <v>37</v>
      </c>
      <c r="B39" s="11" t="s">
        <v>3</v>
      </c>
      <c r="C39" s="21" t="s">
        <v>399</v>
      </c>
      <c r="D39" s="11" t="s">
        <v>238</v>
      </c>
      <c r="E39" s="11" t="s">
        <v>237</v>
      </c>
      <c r="F39" s="11" t="s">
        <v>1554</v>
      </c>
      <c r="G39" s="13">
        <v>45826</v>
      </c>
      <c r="H39" s="14" t="s">
        <v>1573</v>
      </c>
      <c r="I39" s="16" t="s">
        <v>868</v>
      </c>
      <c r="J39" s="16">
        <v>2</v>
      </c>
      <c r="K39" s="16">
        <v>3</v>
      </c>
      <c r="L39" s="16" t="s">
        <v>264</v>
      </c>
      <c r="M39" s="29" t="s">
        <v>1558</v>
      </c>
      <c r="N39" s="16" t="s">
        <v>1554</v>
      </c>
    </row>
    <row r="40" ht="16.5" spans="1:14">
      <c r="A40" s="11">
        <v>38</v>
      </c>
      <c r="B40" s="11" t="s">
        <v>3</v>
      </c>
      <c r="C40" s="22" t="s">
        <v>483</v>
      </c>
      <c r="D40" s="11" t="s">
        <v>235</v>
      </c>
      <c r="E40" s="11" t="s">
        <v>521</v>
      </c>
      <c r="F40" s="11" t="s">
        <v>1554</v>
      </c>
      <c r="G40" s="13"/>
      <c r="H40" s="14"/>
      <c r="I40" s="16"/>
      <c r="J40" s="16"/>
      <c r="K40" s="16"/>
      <c r="L40" s="16"/>
      <c r="M40" s="31"/>
      <c r="N40" s="16"/>
    </row>
    <row r="41" ht="16.5" spans="1:14">
      <c r="A41" s="11">
        <v>39</v>
      </c>
      <c r="B41" s="11" t="s">
        <v>3</v>
      </c>
      <c r="C41" s="22" t="s">
        <v>432</v>
      </c>
      <c r="D41" s="11" t="s">
        <v>237</v>
      </c>
      <c r="E41" s="11" t="s">
        <v>234</v>
      </c>
      <c r="F41" s="11" t="s">
        <v>1554</v>
      </c>
      <c r="G41" s="13"/>
      <c r="H41" s="15"/>
      <c r="I41" s="16"/>
      <c r="J41" s="16"/>
      <c r="K41" s="16"/>
      <c r="L41" s="16"/>
      <c r="M41" s="33"/>
      <c r="N41" s="16"/>
    </row>
    <row r="42" ht="16.5" spans="1:14">
      <c r="A42" s="11">
        <v>40</v>
      </c>
      <c r="B42" s="11" t="s">
        <v>4</v>
      </c>
      <c r="C42" s="11" t="s">
        <v>1034</v>
      </c>
      <c r="D42" s="11" t="s">
        <v>235</v>
      </c>
      <c r="E42" s="11" t="s">
        <v>156</v>
      </c>
      <c r="F42" s="11" t="s">
        <v>1554</v>
      </c>
      <c r="G42" s="13">
        <v>45830</v>
      </c>
      <c r="H42" s="14" t="s">
        <v>1574</v>
      </c>
      <c r="I42" s="16" t="s">
        <v>264</v>
      </c>
      <c r="J42" s="16">
        <v>2</v>
      </c>
      <c r="K42" s="16">
        <v>3</v>
      </c>
      <c r="L42" s="16" t="s">
        <v>492</v>
      </c>
      <c r="M42" s="35" t="s">
        <v>1556</v>
      </c>
      <c r="N42" s="16" t="s">
        <v>1554</v>
      </c>
    </row>
    <row r="43" ht="16.5" spans="1:14">
      <c r="A43" s="11">
        <v>41</v>
      </c>
      <c r="B43" s="11" t="s">
        <v>4</v>
      </c>
      <c r="C43" s="11" t="s">
        <v>401</v>
      </c>
      <c r="D43" s="11" t="s">
        <v>232</v>
      </c>
      <c r="E43" s="11" t="s">
        <v>233</v>
      </c>
      <c r="F43" s="11" t="s">
        <v>1554</v>
      </c>
      <c r="G43" s="13"/>
      <c r="H43" s="15"/>
      <c r="I43" s="16"/>
      <c r="J43" s="16"/>
      <c r="K43" s="16"/>
      <c r="L43" s="16"/>
      <c r="M43" s="35"/>
      <c r="N43" s="16"/>
    </row>
    <row r="44" ht="16.5" spans="1:14">
      <c r="A44" s="11">
        <v>42</v>
      </c>
      <c r="B44" s="11" t="s">
        <v>3</v>
      </c>
      <c r="C44" s="21" t="s">
        <v>938</v>
      </c>
      <c r="D44" s="11" t="s">
        <v>232</v>
      </c>
      <c r="E44" s="11" t="s">
        <v>238</v>
      </c>
      <c r="F44" s="11" t="s">
        <v>1554</v>
      </c>
      <c r="G44" s="13">
        <v>45834</v>
      </c>
      <c r="H44" s="14" t="s">
        <v>1575</v>
      </c>
      <c r="I44" s="16" t="s">
        <v>264</v>
      </c>
      <c r="J44" s="16">
        <v>3</v>
      </c>
      <c r="K44" s="16">
        <v>0</v>
      </c>
      <c r="L44" s="16" t="s">
        <v>908</v>
      </c>
      <c r="M44" s="29" t="s">
        <v>1558</v>
      </c>
      <c r="N44" s="16" t="s">
        <v>1554</v>
      </c>
    </row>
    <row r="45" ht="16.5" spans="1:14">
      <c r="A45" s="11">
        <v>43</v>
      </c>
      <c r="B45" s="11" t="s">
        <v>3</v>
      </c>
      <c r="C45" s="22" t="s">
        <v>432</v>
      </c>
      <c r="D45" s="11" t="s">
        <v>238</v>
      </c>
      <c r="E45" s="11" t="s">
        <v>235</v>
      </c>
      <c r="F45" s="11" t="s">
        <v>1554</v>
      </c>
      <c r="G45" s="13"/>
      <c r="H45" s="14"/>
      <c r="I45" s="16"/>
      <c r="J45" s="16"/>
      <c r="K45" s="16"/>
      <c r="L45" s="16"/>
      <c r="M45" s="31"/>
      <c r="N45" s="16"/>
    </row>
    <row r="46" ht="16.5" spans="1:14">
      <c r="A46" s="11">
        <v>44</v>
      </c>
      <c r="B46" s="11" t="s">
        <v>3</v>
      </c>
      <c r="C46" s="22" t="s">
        <v>323</v>
      </c>
      <c r="D46" s="11" t="s">
        <v>124</v>
      </c>
      <c r="E46" s="11" t="s">
        <v>521</v>
      </c>
      <c r="F46" s="11" t="s">
        <v>1554</v>
      </c>
      <c r="G46" s="13"/>
      <c r="H46" s="15"/>
      <c r="I46" s="16"/>
      <c r="J46" s="16"/>
      <c r="K46" s="16"/>
      <c r="L46" s="16"/>
      <c r="M46" s="33"/>
      <c r="N46" s="16"/>
    </row>
    <row r="47" ht="16.5" spans="1:14">
      <c r="A47" s="11">
        <v>45</v>
      </c>
      <c r="B47" s="11" t="s">
        <v>3</v>
      </c>
      <c r="C47" s="21" t="s">
        <v>503</v>
      </c>
      <c r="D47" s="11" t="s">
        <v>238</v>
      </c>
      <c r="E47" s="11" t="s">
        <v>237</v>
      </c>
      <c r="F47" s="11" t="s">
        <v>1554</v>
      </c>
      <c r="G47" s="13">
        <v>45838</v>
      </c>
      <c r="H47" s="14" t="s">
        <v>1576</v>
      </c>
      <c r="I47" s="16" t="s">
        <v>265</v>
      </c>
      <c r="J47" s="16">
        <v>1</v>
      </c>
      <c r="K47" s="16">
        <v>2</v>
      </c>
      <c r="L47" s="16" t="s">
        <v>264</v>
      </c>
      <c r="M47" s="29" t="s">
        <v>1558</v>
      </c>
      <c r="N47" s="16" t="s">
        <v>1554</v>
      </c>
    </row>
    <row r="48" ht="16.5" spans="1:14">
      <c r="A48" s="11">
        <v>46</v>
      </c>
      <c r="B48" s="11" t="s">
        <v>3</v>
      </c>
      <c r="C48" s="22" t="s">
        <v>388</v>
      </c>
      <c r="D48" s="11" t="s">
        <v>237</v>
      </c>
      <c r="E48" s="11" t="s">
        <v>233</v>
      </c>
      <c r="F48" s="11" t="s">
        <v>1554</v>
      </c>
      <c r="G48" s="13"/>
      <c r="H48" s="15"/>
      <c r="I48" s="16"/>
      <c r="J48" s="16"/>
      <c r="K48" s="16"/>
      <c r="L48" s="16"/>
      <c r="M48" s="33"/>
      <c r="N48" s="16"/>
    </row>
    <row r="49" ht="16.5" spans="1:14">
      <c r="A49" s="11">
        <v>47</v>
      </c>
      <c r="B49" s="11" t="s">
        <v>3</v>
      </c>
      <c r="C49" s="21" t="s">
        <v>432</v>
      </c>
      <c r="D49" s="11" t="s">
        <v>971</v>
      </c>
      <c r="E49" s="11" t="s">
        <v>1554</v>
      </c>
      <c r="F49" s="11" t="s">
        <v>123</v>
      </c>
      <c r="G49" s="13">
        <v>45856</v>
      </c>
      <c r="H49" s="14" t="s">
        <v>1577</v>
      </c>
      <c r="I49" s="16" t="s">
        <v>336</v>
      </c>
      <c r="J49" s="16">
        <v>1</v>
      </c>
      <c r="K49" s="16">
        <v>3</v>
      </c>
      <c r="L49" s="16" t="s">
        <v>264</v>
      </c>
      <c r="M49" s="29" t="s">
        <v>1558</v>
      </c>
      <c r="N49" s="16" t="s">
        <v>1554</v>
      </c>
    </row>
    <row r="50" ht="16.5" spans="1:14">
      <c r="A50" s="11">
        <v>48</v>
      </c>
      <c r="B50" s="11" t="s">
        <v>3</v>
      </c>
      <c r="C50" s="22" t="s">
        <v>281</v>
      </c>
      <c r="D50" s="11" t="s">
        <v>235</v>
      </c>
      <c r="E50" s="11" t="s">
        <v>521</v>
      </c>
      <c r="F50" s="11" t="s">
        <v>1554</v>
      </c>
      <c r="G50" s="13"/>
      <c r="H50" s="14"/>
      <c r="I50" s="16"/>
      <c r="J50" s="16"/>
      <c r="K50" s="16"/>
      <c r="L50" s="16"/>
      <c r="M50" s="31"/>
      <c r="N50" s="16"/>
    </row>
    <row r="51" ht="16.5" spans="1:14">
      <c r="A51" s="11">
        <v>49</v>
      </c>
      <c r="B51" s="11" t="s">
        <v>3</v>
      </c>
      <c r="C51" s="22" t="s">
        <v>858</v>
      </c>
      <c r="D51" s="11" t="s">
        <v>197</v>
      </c>
      <c r="E51" s="11" t="s">
        <v>521</v>
      </c>
      <c r="F51" s="11" t="s">
        <v>1554</v>
      </c>
      <c r="G51" s="13"/>
      <c r="H51" s="15"/>
      <c r="I51" s="16"/>
      <c r="J51" s="16"/>
      <c r="K51" s="16"/>
      <c r="L51" s="16"/>
      <c r="M51" s="33"/>
      <c r="N51" s="16"/>
    </row>
    <row r="52" ht="16.5" spans="1:14">
      <c r="A52" s="11">
        <v>50</v>
      </c>
      <c r="B52" s="11" t="s">
        <v>3</v>
      </c>
      <c r="C52" s="21" t="s">
        <v>986</v>
      </c>
      <c r="D52" s="11" t="s">
        <v>237</v>
      </c>
      <c r="E52" s="11" t="s">
        <v>1554</v>
      </c>
      <c r="F52" s="11" t="s">
        <v>1554</v>
      </c>
      <c r="G52" s="13">
        <v>45864</v>
      </c>
      <c r="H52" s="14" t="s">
        <v>1578</v>
      </c>
      <c r="I52" s="16" t="s">
        <v>264</v>
      </c>
      <c r="J52" s="16">
        <v>2</v>
      </c>
      <c r="K52" s="16">
        <v>2</v>
      </c>
      <c r="L52" s="16" t="s">
        <v>386</v>
      </c>
      <c r="M52" s="28" t="s">
        <v>1561</v>
      </c>
      <c r="N52" s="16" t="s">
        <v>1554</v>
      </c>
    </row>
    <row r="53" ht="16.5" spans="1:14">
      <c r="A53" s="11">
        <v>51</v>
      </c>
      <c r="B53" s="11" t="s">
        <v>3</v>
      </c>
      <c r="C53" s="22" t="s">
        <v>320</v>
      </c>
      <c r="D53" s="11" t="s">
        <v>988</v>
      </c>
      <c r="E53" s="11" t="s">
        <v>1554</v>
      </c>
      <c r="F53" s="11" t="s">
        <v>123</v>
      </c>
      <c r="G53" s="13"/>
      <c r="H53" s="15"/>
      <c r="I53" s="16"/>
      <c r="J53" s="16"/>
      <c r="K53" s="16"/>
      <c r="L53" s="16"/>
      <c r="M53" s="28"/>
      <c r="N53" s="16"/>
    </row>
    <row r="54" ht="16.5" spans="1:14">
      <c r="A54" s="11">
        <v>52</v>
      </c>
      <c r="B54" s="11" t="s">
        <v>3</v>
      </c>
      <c r="C54" s="20" t="s">
        <v>592</v>
      </c>
      <c r="D54" s="11" t="s">
        <v>988</v>
      </c>
      <c r="E54" s="11" t="s">
        <v>1554</v>
      </c>
      <c r="F54" s="11" t="s">
        <v>235</v>
      </c>
      <c r="G54" s="13">
        <v>45871</v>
      </c>
      <c r="H54" s="14" t="s">
        <v>1579</v>
      </c>
      <c r="I54" s="16" t="s">
        <v>443</v>
      </c>
      <c r="J54" s="16">
        <v>2</v>
      </c>
      <c r="K54" s="16">
        <v>4</v>
      </c>
      <c r="L54" s="16" t="s">
        <v>264</v>
      </c>
      <c r="M54" s="29" t="s">
        <v>1558</v>
      </c>
      <c r="N54" s="16" t="s">
        <v>1554</v>
      </c>
    </row>
    <row r="55" ht="16.5" spans="1:14">
      <c r="A55" s="11">
        <v>53</v>
      </c>
      <c r="B55" s="11" t="s">
        <v>3</v>
      </c>
      <c r="C55" s="20" t="s">
        <v>352</v>
      </c>
      <c r="D55" s="11" t="s">
        <v>237</v>
      </c>
      <c r="E55" s="11" t="s">
        <v>155</v>
      </c>
      <c r="F55" s="11" t="s">
        <v>1554</v>
      </c>
      <c r="G55" s="13"/>
      <c r="H55" s="14"/>
      <c r="I55" s="16"/>
      <c r="J55" s="16"/>
      <c r="K55" s="16"/>
      <c r="L55" s="16"/>
      <c r="M55" s="31"/>
      <c r="N55" s="16"/>
    </row>
    <row r="56" ht="16.5" spans="1:14">
      <c r="A56" s="11">
        <v>54</v>
      </c>
      <c r="B56" s="11" t="s">
        <v>3</v>
      </c>
      <c r="C56" s="20" t="s">
        <v>1017</v>
      </c>
      <c r="D56" s="11" t="s">
        <v>1018</v>
      </c>
      <c r="E56" s="11" t="s">
        <v>1554</v>
      </c>
      <c r="F56" s="11" t="s">
        <v>233</v>
      </c>
      <c r="G56" s="13"/>
      <c r="H56" s="14"/>
      <c r="I56" s="16"/>
      <c r="J56" s="16"/>
      <c r="K56" s="16"/>
      <c r="L56" s="16"/>
      <c r="M56" s="31"/>
      <c r="N56" s="16"/>
    </row>
    <row r="57" ht="16.5" spans="1:14">
      <c r="A57" s="11">
        <v>55</v>
      </c>
      <c r="B57" s="11" t="s">
        <v>3</v>
      </c>
      <c r="C57" s="20" t="s">
        <v>1019</v>
      </c>
      <c r="D57" s="11" t="s">
        <v>155</v>
      </c>
      <c r="E57" s="11" t="s">
        <v>123</v>
      </c>
      <c r="F57" s="11" t="s">
        <v>1554</v>
      </c>
      <c r="G57" s="13"/>
      <c r="H57" s="15"/>
      <c r="I57" s="16"/>
      <c r="J57" s="16"/>
      <c r="K57" s="16"/>
      <c r="L57" s="16"/>
      <c r="M57" s="33"/>
      <c r="N57" s="16"/>
    </row>
    <row r="58" ht="16.5" spans="1:14">
      <c r="A58" s="11">
        <v>56</v>
      </c>
      <c r="B58" s="11" t="s">
        <v>3</v>
      </c>
      <c r="C58" s="21" t="s">
        <v>286</v>
      </c>
      <c r="D58" s="11" t="s">
        <v>235</v>
      </c>
      <c r="E58" s="11" t="s">
        <v>155</v>
      </c>
      <c r="F58" s="11" t="s">
        <v>1554</v>
      </c>
      <c r="G58" s="13">
        <v>45878</v>
      </c>
      <c r="H58" s="14" t="s">
        <v>1580</v>
      </c>
      <c r="I58" s="16" t="s">
        <v>492</v>
      </c>
      <c r="J58" s="16">
        <v>1</v>
      </c>
      <c r="K58" s="16">
        <v>2</v>
      </c>
      <c r="L58" s="16" t="s">
        <v>264</v>
      </c>
      <c r="M58" s="29" t="s">
        <v>1558</v>
      </c>
      <c r="N58" s="16" t="s">
        <v>1554</v>
      </c>
    </row>
    <row r="59" ht="16.5" spans="1:14">
      <c r="A59" s="11">
        <v>57</v>
      </c>
      <c r="B59" s="11" t="s">
        <v>3</v>
      </c>
      <c r="C59" s="22" t="s">
        <v>1034</v>
      </c>
      <c r="D59" s="11" t="s">
        <v>237</v>
      </c>
      <c r="E59" s="11" t="s">
        <v>165</v>
      </c>
      <c r="F59" s="11" t="s">
        <v>1554</v>
      </c>
      <c r="G59" s="13"/>
      <c r="H59" s="15"/>
      <c r="I59" s="16"/>
      <c r="J59" s="16"/>
      <c r="K59" s="16"/>
      <c r="L59" s="16"/>
      <c r="M59" s="33"/>
      <c r="N59" s="16"/>
    </row>
    <row r="60" ht="16.5" spans="1:14">
      <c r="A60" s="11">
        <v>58</v>
      </c>
      <c r="B60" s="11" t="s">
        <v>3</v>
      </c>
      <c r="C60" s="20" t="s">
        <v>428</v>
      </c>
      <c r="D60" s="11" t="s">
        <v>123</v>
      </c>
      <c r="E60" s="11" t="s">
        <v>233</v>
      </c>
      <c r="F60" s="11" t="s">
        <v>1554</v>
      </c>
      <c r="G60" s="13">
        <v>45884</v>
      </c>
      <c r="H60" s="14" t="s">
        <v>1581</v>
      </c>
      <c r="I60" s="16" t="s">
        <v>264</v>
      </c>
      <c r="J60" s="16">
        <v>4</v>
      </c>
      <c r="K60" s="16">
        <v>1</v>
      </c>
      <c r="L60" s="16" t="s">
        <v>868</v>
      </c>
      <c r="M60" s="29" t="s">
        <v>1558</v>
      </c>
      <c r="N60" s="16" t="s">
        <v>1554</v>
      </c>
    </row>
    <row r="61" ht="16.5" spans="1:14">
      <c r="A61" s="11">
        <v>59</v>
      </c>
      <c r="B61" s="11" t="s">
        <v>3</v>
      </c>
      <c r="C61" s="20" t="s">
        <v>1046</v>
      </c>
      <c r="D61" s="11" t="s">
        <v>233</v>
      </c>
      <c r="E61" s="11" t="s">
        <v>155</v>
      </c>
      <c r="F61" s="11" t="s">
        <v>1554</v>
      </c>
      <c r="G61" s="13"/>
      <c r="H61" s="14"/>
      <c r="I61" s="16"/>
      <c r="J61" s="16"/>
      <c r="K61" s="16"/>
      <c r="L61" s="16"/>
      <c r="M61" s="31"/>
      <c r="N61" s="16"/>
    </row>
    <row r="62" ht="16.5" spans="1:14">
      <c r="A62" s="11">
        <v>60</v>
      </c>
      <c r="B62" s="11" t="s">
        <v>3</v>
      </c>
      <c r="C62" s="20" t="s">
        <v>1047</v>
      </c>
      <c r="D62" s="11" t="s">
        <v>237</v>
      </c>
      <c r="E62" s="11" t="s">
        <v>233</v>
      </c>
      <c r="F62" s="11" t="s">
        <v>1554</v>
      </c>
      <c r="G62" s="13"/>
      <c r="H62" s="14"/>
      <c r="I62" s="16"/>
      <c r="J62" s="16"/>
      <c r="K62" s="16"/>
      <c r="L62" s="16"/>
      <c r="M62" s="31"/>
      <c r="N62" s="16"/>
    </row>
    <row r="63" ht="16.5" spans="1:14">
      <c r="A63" s="11">
        <v>61</v>
      </c>
      <c r="B63" s="11" t="s">
        <v>3</v>
      </c>
      <c r="C63" s="20" t="s">
        <v>293</v>
      </c>
      <c r="D63" s="11" t="s">
        <v>963</v>
      </c>
      <c r="E63" s="11" t="s">
        <v>235</v>
      </c>
      <c r="F63" s="11" t="s">
        <v>1554</v>
      </c>
      <c r="G63" s="13"/>
      <c r="H63" s="15"/>
      <c r="I63" s="16"/>
      <c r="J63" s="16"/>
      <c r="K63" s="16"/>
      <c r="L63" s="16"/>
      <c r="M63" s="33"/>
      <c r="N63" s="16"/>
    </row>
    <row r="64" ht="16.5" spans="1:14">
      <c r="A64" s="11">
        <v>62</v>
      </c>
      <c r="B64" s="11" t="s">
        <v>3</v>
      </c>
      <c r="C64" s="20" t="s">
        <v>744</v>
      </c>
      <c r="D64" s="11" t="s">
        <v>988</v>
      </c>
      <c r="E64" s="11" t="s">
        <v>1554</v>
      </c>
      <c r="F64" s="11" t="s">
        <v>155</v>
      </c>
      <c r="G64" s="19">
        <v>45893</v>
      </c>
      <c r="H64" s="15" t="s">
        <v>1582</v>
      </c>
      <c r="I64" s="16" t="s">
        <v>264</v>
      </c>
      <c r="J64" s="16">
        <v>1</v>
      </c>
      <c r="K64" s="16">
        <v>1</v>
      </c>
      <c r="L64" s="16" t="s">
        <v>540</v>
      </c>
      <c r="M64" s="28" t="s">
        <v>1561</v>
      </c>
      <c r="N64" s="16" t="s">
        <v>1554</v>
      </c>
    </row>
    <row r="65" ht="16.5" spans="1:14">
      <c r="A65" s="11">
        <v>63</v>
      </c>
      <c r="B65" s="11" t="s">
        <v>3</v>
      </c>
      <c r="C65" s="20" t="s">
        <v>1078</v>
      </c>
      <c r="D65" s="11" t="s">
        <v>165</v>
      </c>
      <c r="E65" s="11" t="s">
        <v>963</v>
      </c>
      <c r="F65" s="11" t="s">
        <v>1554</v>
      </c>
      <c r="G65" s="19">
        <v>45899</v>
      </c>
      <c r="H65" s="15" t="s">
        <v>1583</v>
      </c>
      <c r="I65" s="16" t="s">
        <v>583</v>
      </c>
      <c r="J65" s="16">
        <v>4</v>
      </c>
      <c r="K65" s="16">
        <v>1</v>
      </c>
      <c r="L65" s="16" t="s">
        <v>264</v>
      </c>
      <c r="M65" s="16" t="s">
        <v>1556</v>
      </c>
      <c r="N65" s="16" t="s">
        <v>1554</v>
      </c>
    </row>
    <row r="66" ht="16.5" spans="1:14">
      <c r="A66" s="11">
        <v>64</v>
      </c>
      <c r="B66" s="11" t="s">
        <v>3</v>
      </c>
      <c r="C66" s="20" t="s">
        <v>1017</v>
      </c>
      <c r="D66" s="11" t="s">
        <v>237</v>
      </c>
      <c r="E66" s="11" t="s">
        <v>155</v>
      </c>
      <c r="F66" s="11" t="s">
        <v>1554</v>
      </c>
      <c r="G66" s="13">
        <v>45912</v>
      </c>
      <c r="H66" s="14" t="s">
        <v>1584</v>
      </c>
      <c r="I66" s="16" t="s">
        <v>264</v>
      </c>
      <c r="J66" s="16">
        <v>4</v>
      </c>
      <c r="K66" s="16">
        <v>2</v>
      </c>
      <c r="L66" s="16" t="s">
        <v>629</v>
      </c>
      <c r="M66" s="29" t="s">
        <v>1558</v>
      </c>
      <c r="N66" s="16" t="s">
        <v>1554</v>
      </c>
    </row>
    <row r="67" ht="16.5" spans="1:14">
      <c r="A67" s="11">
        <v>65</v>
      </c>
      <c r="B67" s="11" t="s">
        <v>3</v>
      </c>
      <c r="C67" s="20" t="s">
        <v>1034</v>
      </c>
      <c r="D67" s="11" t="s">
        <v>155</v>
      </c>
      <c r="E67" s="11" t="s">
        <v>1554</v>
      </c>
      <c r="F67" s="11" t="s">
        <v>1554</v>
      </c>
      <c r="G67" s="13"/>
      <c r="H67" s="14"/>
      <c r="I67" s="16"/>
      <c r="J67" s="16"/>
      <c r="K67" s="16"/>
      <c r="L67" s="16"/>
      <c r="M67" s="31"/>
      <c r="N67" s="16"/>
    </row>
    <row r="68" ht="16.5" spans="1:14">
      <c r="A68" s="11">
        <v>66</v>
      </c>
      <c r="B68" s="11" t="s">
        <v>3</v>
      </c>
      <c r="C68" s="20" t="s">
        <v>374</v>
      </c>
      <c r="D68" s="11" t="s">
        <v>1095</v>
      </c>
      <c r="E68" s="11" t="s">
        <v>1554</v>
      </c>
      <c r="F68" s="11" t="s">
        <v>235</v>
      </c>
      <c r="G68" s="13"/>
      <c r="H68" s="14"/>
      <c r="I68" s="16"/>
      <c r="J68" s="16"/>
      <c r="K68" s="16"/>
      <c r="L68" s="16"/>
      <c r="M68" s="31"/>
      <c r="N68" s="16"/>
    </row>
    <row r="69" ht="16.5" spans="1:14">
      <c r="A69" s="11">
        <v>67</v>
      </c>
      <c r="B69" s="11" t="s">
        <v>3</v>
      </c>
      <c r="C69" s="20" t="s">
        <v>429</v>
      </c>
      <c r="D69" s="11" t="s">
        <v>155</v>
      </c>
      <c r="E69" s="11" t="s">
        <v>237</v>
      </c>
      <c r="F69" s="11" t="s">
        <v>1554</v>
      </c>
      <c r="G69" s="13"/>
      <c r="H69" s="15"/>
      <c r="I69" s="16"/>
      <c r="J69" s="16"/>
      <c r="K69" s="16"/>
      <c r="L69" s="16"/>
      <c r="M69" s="33"/>
      <c r="N69" s="16"/>
    </row>
    <row r="70" ht="16.5" spans="1:14">
      <c r="A70" s="11">
        <v>68</v>
      </c>
      <c r="B70" s="11" t="s">
        <v>3</v>
      </c>
      <c r="C70" s="20" t="s">
        <v>1110</v>
      </c>
      <c r="D70" s="11" t="s">
        <v>237</v>
      </c>
      <c r="E70" s="11" t="s">
        <v>165</v>
      </c>
      <c r="F70" s="11" t="s">
        <v>1554</v>
      </c>
      <c r="G70" s="13">
        <v>45921</v>
      </c>
      <c r="H70" s="14" t="s">
        <v>1585</v>
      </c>
      <c r="I70" s="16" t="s">
        <v>672</v>
      </c>
      <c r="J70" s="16">
        <v>2</v>
      </c>
      <c r="K70" s="16">
        <v>3</v>
      </c>
      <c r="L70" s="16" t="s">
        <v>264</v>
      </c>
      <c r="M70" s="29" t="s">
        <v>1558</v>
      </c>
      <c r="N70" s="16" t="s">
        <v>1554</v>
      </c>
    </row>
    <row r="71" ht="16.5" spans="1:14">
      <c r="A71" s="11">
        <v>69</v>
      </c>
      <c r="B71" s="11" t="s">
        <v>3</v>
      </c>
      <c r="C71" s="20" t="s">
        <v>374</v>
      </c>
      <c r="D71" s="11" t="s">
        <v>237</v>
      </c>
      <c r="E71" s="11" t="s">
        <v>1554</v>
      </c>
      <c r="F71" s="11" t="s">
        <v>1554</v>
      </c>
      <c r="G71" s="13"/>
      <c r="H71" s="14"/>
      <c r="I71" s="16"/>
      <c r="J71" s="16"/>
      <c r="K71" s="16"/>
      <c r="L71" s="16"/>
      <c r="M71" s="31"/>
      <c r="N71" s="16"/>
    </row>
    <row r="72" ht="16.5" spans="1:14">
      <c r="A72" s="11">
        <v>70</v>
      </c>
      <c r="B72" s="11" t="s">
        <v>3</v>
      </c>
      <c r="C72" s="20" t="s">
        <v>642</v>
      </c>
      <c r="D72" s="11" t="s">
        <v>237</v>
      </c>
      <c r="E72" s="11" t="s">
        <v>235</v>
      </c>
      <c r="F72" s="11" t="s">
        <v>1554</v>
      </c>
      <c r="G72" s="13"/>
      <c r="H72" s="15"/>
      <c r="I72" s="16"/>
      <c r="J72" s="16"/>
      <c r="K72" s="16"/>
      <c r="L72" s="16"/>
      <c r="M72" s="33"/>
      <c r="N72" s="16"/>
    </row>
    <row r="73" ht="16.5" spans="1:14">
      <c r="A73" s="11">
        <v>71</v>
      </c>
      <c r="B73" s="11" t="s">
        <v>3</v>
      </c>
      <c r="C73" s="20" t="s">
        <v>1046</v>
      </c>
      <c r="D73" s="11" t="s">
        <v>165</v>
      </c>
      <c r="E73" s="11" t="s">
        <v>155</v>
      </c>
      <c r="F73" s="11" t="s">
        <v>1554</v>
      </c>
      <c r="G73" s="13">
        <v>45926</v>
      </c>
      <c r="H73" s="14" t="s">
        <v>1586</v>
      </c>
      <c r="I73" s="16" t="s">
        <v>264</v>
      </c>
      <c r="J73" s="16">
        <v>3</v>
      </c>
      <c r="K73" s="16">
        <v>2</v>
      </c>
      <c r="L73" s="16" t="s">
        <v>716</v>
      </c>
      <c r="M73" s="29" t="s">
        <v>1558</v>
      </c>
      <c r="N73" s="16" t="s">
        <v>1554</v>
      </c>
    </row>
    <row r="74" ht="16.5" spans="1:14">
      <c r="A74" s="11">
        <v>72</v>
      </c>
      <c r="B74" s="11" t="s">
        <v>3</v>
      </c>
      <c r="C74" s="20" t="s">
        <v>500</v>
      </c>
      <c r="D74" s="11" t="s">
        <v>237</v>
      </c>
      <c r="E74" s="11" t="s">
        <v>521</v>
      </c>
      <c r="F74" s="11" t="s">
        <v>1554</v>
      </c>
      <c r="G74" s="13"/>
      <c r="H74" s="14"/>
      <c r="I74" s="16"/>
      <c r="J74" s="16"/>
      <c r="K74" s="16"/>
      <c r="L74" s="16"/>
      <c r="M74" s="31"/>
      <c r="N74" s="16"/>
    </row>
    <row r="75" ht="16.5" spans="1:14">
      <c r="A75" s="11">
        <v>73</v>
      </c>
      <c r="B75" s="11" t="s">
        <v>3</v>
      </c>
      <c r="C75" s="20" t="s">
        <v>392</v>
      </c>
      <c r="D75" s="11" t="s">
        <v>237</v>
      </c>
      <c r="E75" s="11" t="s">
        <v>153</v>
      </c>
      <c r="F75" s="11" t="s">
        <v>1554</v>
      </c>
      <c r="G75" s="13"/>
      <c r="H75" s="15"/>
      <c r="I75" s="16"/>
      <c r="J75" s="16"/>
      <c r="K75" s="16"/>
      <c r="L75" s="16"/>
      <c r="M75" s="33"/>
      <c r="N75" s="16"/>
    </row>
    <row r="76" ht="16.5" spans="1:14">
      <c r="A76" s="11">
        <v>74</v>
      </c>
      <c r="B76" s="11" t="s">
        <v>1587</v>
      </c>
      <c r="C76" s="20" t="s">
        <v>275</v>
      </c>
      <c r="D76" s="11" t="s">
        <v>235</v>
      </c>
      <c r="E76" s="11" t="s">
        <v>140</v>
      </c>
      <c r="F76" s="11" t="s">
        <v>1554</v>
      </c>
      <c r="G76" s="19">
        <v>45930</v>
      </c>
      <c r="H76" s="15" t="s">
        <v>1588</v>
      </c>
      <c r="I76" s="16" t="s">
        <v>1589</v>
      </c>
      <c r="J76" s="16">
        <v>1</v>
      </c>
      <c r="K76" s="16">
        <v>1</v>
      </c>
      <c r="L76" s="16" t="s">
        <v>264</v>
      </c>
      <c r="M76" s="28" t="s">
        <v>1561</v>
      </c>
      <c r="N76" s="16" t="s">
        <v>1554</v>
      </c>
    </row>
    <row r="77" ht="16.5" spans="1:14">
      <c r="A77" s="11">
        <v>75</v>
      </c>
      <c r="B77" s="11" t="s">
        <v>3</v>
      </c>
      <c r="C77" s="20" t="s">
        <v>348</v>
      </c>
      <c r="D77" s="11" t="s">
        <v>235</v>
      </c>
      <c r="E77" s="11" t="s">
        <v>165</v>
      </c>
      <c r="F77" s="11" t="s">
        <v>1554</v>
      </c>
      <c r="G77" s="13">
        <v>45947</v>
      </c>
      <c r="H77" s="14" t="s">
        <v>1590</v>
      </c>
      <c r="I77" s="16" t="s">
        <v>755</v>
      </c>
      <c r="J77" s="16">
        <v>3</v>
      </c>
      <c r="K77" s="16">
        <v>4</v>
      </c>
      <c r="L77" s="16" t="s">
        <v>264</v>
      </c>
      <c r="M77" s="29" t="s">
        <v>1558</v>
      </c>
      <c r="N77" s="16" t="s">
        <v>1554</v>
      </c>
    </row>
    <row r="78" ht="16.5" spans="1:14">
      <c r="A78" s="11">
        <v>76</v>
      </c>
      <c r="B78" s="11" t="s">
        <v>3</v>
      </c>
      <c r="C78" s="20" t="s">
        <v>617</v>
      </c>
      <c r="D78" s="11" t="s">
        <v>237</v>
      </c>
      <c r="E78" s="11" t="s">
        <v>233</v>
      </c>
      <c r="F78" s="11" t="s">
        <v>1554</v>
      </c>
      <c r="G78" s="13"/>
      <c r="H78" s="14"/>
      <c r="I78" s="16"/>
      <c r="J78" s="16"/>
      <c r="K78" s="16"/>
      <c r="L78" s="16"/>
      <c r="M78" s="31"/>
      <c r="N78" s="16"/>
    </row>
    <row r="79" ht="16.5" spans="1:14">
      <c r="A79" s="11">
        <v>77</v>
      </c>
      <c r="B79" s="11" t="s">
        <v>3</v>
      </c>
      <c r="C79" s="20" t="s">
        <v>632</v>
      </c>
      <c r="D79" s="11" t="s">
        <v>237</v>
      </c>
      <c r="E79" s="11" t="s">
        <v>1554</v>
      </c>
      <c r="F79" s="11" t="s">
        <v>1554</v>
      </c>
      <c r="G79" s="13"/>
      <c r="H79" s="14"/>
      <c r="I79" s="16"/>
      <c r="J79" s="16"/>
      <c r="K79" s="16"/>
      <c r="L79" s="16"/>
      <c r="M79" s="31"/>
      <c r="N79" s="16"/>
    </row>
    <row r="80" ht="16.5" spans="1:14">
      <c r="A80" s="11">
        <v>78</v>
      </c>
      <c r="B80" s="11" t="s">
        <v>3</v>
      </c>
      <c r="C80" s="20" t="s">
        <v>339</v>
      </c>
      <c r="D80" s="11" t="s">
        <v>238</v>
      </c>
      <c r="E80" s="11" t="s">
        <v>237</v>
      </c>
      <c r="F80" s="11" t="s">
        <v>1554</v>
      </c>
      <c r="G80" s="13"/>
      <c r="H80" s="15"/>
      <c r="I80" s="16"/>
      <c r="J80" s="16"/>
      <c r="K80" s="16"/>
      <c r="L80" s="16"/>
      <c r="M80" s="33"/>
      <c r="N80" s="16"/>
    </row>
    <row r="81" ht="16.5" spans="1:14">
      <c r="A81" s="11">
        <v>79</v>
      </c>
      <c r="B81" s="11" t="s">
        <v>3</v>
      </c>
      <c r="C81" s="20" t="s">
        <v>424</v>
      </c>
      <c r="D81" s="11" t="s">
        <v>238</v>
      </c>
      <c r="E81" s="11" t="s">
        <v>155</v>
      </c>
      <c r="F81" s="11" t="s">
        <v>1554</v>
      </c>
      <c r="G81" s="19">
        <v>45956</v>
      </c>
      <c r="H81" s="15" t="s">
        <v>1591</v>
      </c>
      <c r="I81" s="16" t="s">
        <v>791</v>
      </c>
      <c r="J81" s="16">
        <v>3</v>
      </c>
      <c r="K81" s="16">
        <v>1</v>
      </c>
      <c r="L81" s="16" t="s">
        <v>264</v>
      </c>
      <c r="M81" s="16" t="s">
        <v>1556</v>
      </c>
      <c r="N81" s="16" t="s">
        <v>1554</v>
      </c>
    </row>
    <row r="82" ht="16.5" spans="1:14">
      <c r="A82" s="11">
        <v>80</v>
      </c>
      <c r="B82" s="11" t="s">
        <v>3</v>
      </c>
      <c r="C82" s="20" t="s">
        <v>744</v>
      </c>
      <c r="D82" s="11" t="s">
        <v>1170</v>
      </c>
      <c r="E82" s="11" t="s">
        <v>1554</v>
      </c>
      <c r="F82" s="11" t="s">
        <v>155</v>
      </c>
      <c r="G82" s="13">
        <v>45961</v>
      </c>
      <c r="H82" s="14" t="s">
        <v>1592</v>
      </c>
      <c r="I82" s="16" t="s">
        <v>264</v>
      </c>
      <c r="J82" s="16">
        <v>3</v>
      </c>
      <c r="K82" s="16">
        <v>0</v>
      </c>
      <c r="L82" s="16" t="s">
        <v>828</v>
      </c>
      <c r="M82" s="29" t="s">
        <v>1558</v>
      </c>
      <c r="N82" s="16" t="s">
        <v>1554</v>
      </c>
    </row>
    <row r="83" ht="16.5" spans="1:14">
      <c r="A83" s="11">
        <v>81</v>
      </c>
      <c r="B83" s="11" t="s">
        <v>3</v>
      </c>
      <c r="C83" s="20" t="s">
        <v>451</v>
      </c>
      <c r="D83" s="11" t="s">
        <v>123</v>
      </c>
      <c r="E83" s="11" t="s">
        <v>165</v>
      </c>
      <c r="F83" s="11" t="s">
        <v>1554</v>
      </c>
      <c r="G83" s="13"/>
      <c r="H83" s="14"/>
      <c r="I83" s="16"/>
      <c r="J83" s="16"/>
      <c r="K83" s="16"/>
      <c r="L83" s="16"/>
      <c r="M83" s="31"/>
      <c r="N83" s="16"/>
    </row>
    <row r="84" ht="16.5" spans="1:14">
      <c r="A84" s="11">
        <v>82</v>
      </c>
      <c r="B84" s="11" t="s">
        <v>3</v>
      </c>
      <c r="C84" s="20" t="s">
        <v>453</v>
      </c>
      <c r="D84" s="11" t="s">
        <v>233</v>
      </c>
      <c r="E84" s="11" t="s">
        <v>1554</v>
      </c>
      <c r="F84" s="11" t="s">
        <v>1554</v>
      </c>
      <c r="G84" s="13"/>
      <c r="H84" s="15"/>
      <c r="I84" s="16"/>
      <c r="J84" s="16"/>
      <c r="K84" s="16"/>
      <c r="L84" s="16"/>
      <c r="M84" s="33"/>
      <c r="N84" s="16"/>
    </row>
    <row r="85" ht="16.5" spans="1:14">
      <c r="A85" s="11">
        <v>83</v>
      </c>
      <c r="B85" s="11" t="s">
        <v>3</v>
      </c>
      <c r="C85" s="20" t="s">
        <v>784</v>
      </c>
      <c r="D85" s="11" t="s">
        <v>235</v>
      </c>
      <c r="E85" s="11" t="s">
        <v>237</v>
      </c>
      <c r="F85" s="11" t="s">
        <v>1554</v>
      </c>
      <c r="G85" s="19">
        <v>45983</v>
      </c>
      <c r="H85" s="15" t="s">
        <v>1593</v>
      </c>
      <c r="I85" s="16" t="s">
        <v>908</v>
      </c>
      <c r="J85" s="16">
        <v>0</v>
      </c>
      <c r="K85" s="16">
        <v>1</v>
      </c>
      <c r="L85" s="16" t="s">
        <v>264</v>
      </c>
      <c r="M85" s="23" t="s">
        <v>1558</v>
      </c>
      <c r="N85" s="16" t="s">
        <v>1554</v>
      </c>
    </row>
    <row r="86" ht="16.5" spans="1:14">
      <c r="A86" s="11">
        <v>84</v>
      </c>
      <c r="B86" s="11" t="s">
        <v>1587</v>
      </c>
      <c r="C86" s="20" t="s">
        <v>429</v>
      </c>
      <c r="D86" s="11" t="s">
        <v>233</v>
      </c>
      <c r="E86" s="11" t="s">
        <v>234</v>
      </c>
      <c r="F86" s="11" t="s">
        <v>1554</v>
      </c>
      <c r="G86" s="19">
        <v>45986</v>
      </c>
      <c r="H86" s="15" t="s">
        <v>1594</v>
      </c>
      <c r="I86" s="16" t="s">
        <v>264</v>
      </c>
      <c r="J86" s="16">
        <v>1</v>
      </c>
      <c r="K86" s="16">
        <v>3</v>
      </c>
      <c r="L86" s="16" t="s">
        <v>1595</v>
      </c>
      <c r="M86" s="16" t="s">
        <v>1556</v>
      </c>
      <c r="N86" s="16" t="s">
        <v>1554</v>
      </c>
    </row>
  </sheetData>
  <mergeCells count="202">
    <mergeCell ref="A1:N1"/>
    <mergeCell ref="J2:K2"/>
    <mergeCell ref="G3:G4"/>
    <mergeCell ref="G5:G7"/>
    <mergeCell ref="G8:G9"/>
    <mergeCell ref="G10:G12"/>
    <mergeCell ref="G13:G14"/>
    <mergeCell ref="G16:G19"/>
    <mergeCell ref="G21:G23"/>
    <mergeCell ref="G25:G26"/>
    <mergeCell ref="G27:G29"/>
    <mergeCell ref="G31:G36"/>
    <mergeCell ref="G37:G38"/>
    <mergeCell ref="G39:G41"/>
    <mergeCell ref="G42:G43"/>
    <mergeCell ref="G44:G46"/>
    <mergeCell ref="G47:G48"/>
    <mergeCell ref="G49:G51"/>
    <mergeCell ref="G52:G53"/>
    <mergeCell ref="G54:G57"/>
    <mergeCell ref="G58:G59"/>
    <mergeCell ref="G60:G63"/>
    <mergeCell ref="G66:G69"/>
    <mergeCell ref="G70:G72"/>
    <mergeCell ref="G73:G75"/>
    <mergeCell ref="G77:G80"/>
    <mergeCell ref="G82:G84"/>
    <mergeCell ref="H3:H4"/>
    <mergeCell ref="H5:H7"/>
    <mergeCell ref="H8:H9"/>
    <mergeCell ref="H10:H12"/>
    <mergeCell ref="H13:H14"/>
    <mergeCell ref="H16:H19"/>
    <mergeCell ref="H21:H23"/>
    <mergeCell ref="H25:H26"/>
    <mergeCell ref="H27:H29"/>
    <mergeCell ref="H31:H36"/>
    <mergeCell ref="H37:H38"/>
    <mergeCell ref="H39:H41"/>
    <mergeCell ref="H42:H43"/>
    <mergeCell ref="H44:H46"/>
    <mergeCell ref="H47:H48"/>
    <mergeCell ref="H49:H51"/>
    <mergeCell ref="H52:H53"/>
    <mergeCell ref="H54:H57"/>
    <mergeCell ref="H58:H59"/>
    <mergeCell ref="H60:H63"/>
    <mergeCell ref="H66:H69"/>
    <mergeCell ref="H70:H72"/>
    <mergeCell ref="H73:H75"/>
    <mergeCell ref="H77:H80"/>
    <mergeCell ref="H82:H84"/>
    <mergeCell ref="I3:I4"/>
    <mergeCell ref="I5:I7"/>
    <mergeCell ref="I8:I9"/>
    <mergeCell ref="I10:I12"/>
    <mergeCell ref="I13:I14"/>
    <mergeCell ref="I16:I19"/>
    <mergeCell ref="I21:I23"/>
    <mergeCell ref="I25:I26"/>
    <mergeCell ref="I27:I29"/>
    <mergeCell ref="I31:I36"/>
    <mergeCell ref="I37:I38"/>
    <mergeCell ref="I39:I41"/>
    <mergeCell ref="I42:I43"/>
    <mergeCell ref="I44:I46"/>
    <mergeCell ref="I47:I48"/>
    <mergeCell ref="I49:I51"/>
    <mergeCell ref="I52:I53"/>
    <mergeCell ref="I54:I57"/>
    <mergeCell ref="I58:I59"/>
    <mergeCell ref="I60:I63"/>
    <mergeCell ref="I66:I69"/>
    <mergeCell ref="I70:I72"/>
    <mergeCell ref="I73:I75"/>
    <mergeCell ref="I77:I80"/>
    <mergeCell ref="I82:I84"/>
    <mergeCell ref="J3:J4"/>
    <mergeCell ref="J5:J7"/>
    <mergeCell ref="J8:J9"/>
    <mergeCell ref="J10:J12"/>
    <mergeCell ref="J13:J14"/>
    <mergeCell ref="J16:J19"/>
    <mergeCell ref="J21:J23"/>
    <mergeCell ref="J25:J26"/>
    <mergeCell ref="J27:J29"/>
    <mergeCell ref="J31:J36"/>
    <mergeCell ref="J37:J38"/>
    <mergeCell ref="J39:J41"/>
    <mergeCell ref="J42:J43"/>
    <mergeCell ref="J44:J46"/>
    <mergeCell ref="J47:J48"/>
    <mergeCell ref="J49:J51"/>
    <mergeCell ref="J52:J53"/>
    <mergeCell ref="J54:J57"/>
    <mergeCell ref="J58:J59"/>
    <mergeCell ref="J60:J63"/>
    <mergeCell ref="J66:J69"/>
    <mergeCell ref="J70:J72"/>
    <mergeCell ref="J73:J75"/>
    <mergeCell ref="J77:J80"/>
    <mergeCell ref="J82:J84"/>
    <mergeCell ref="K3:K4"/>
    <mergeCell ref="K5:K7"/>
    <mergeCell ref="K8:K9"/>
    <mergeCell ref="K10:K12"/>
    <mergeCell ref="K13:K14"/>
    <mergeCell ref="K16:K19"/>
    <mergeCell ref="K21:K23"/>
    <mergeCell ref="K25:K26"/>
    <mergeCell ref="K27:K29"/>
    <mergeCell ref="K31:K36"/>
    <mergeCell ref="K37:K38"/>
    <mergeCell ref="K39:K41"/>
    <mergeCell ref="K42:K43"/>
    <mergeCell ref="K44:K46"/>
    <mergeCell ref="K47:K48"/>
    <mergeCell ref="K49:K51"/>
    <mergeCell ref="K52:K53"/>
    <mergeCell ref="K54:K57"/>
    <mergeCell ref="K58:K59"/>
    <mergeCell ref="K60:K63"/>
    <mergeCell ref="K66:K69"/>
    <mergeCell ref="K70:K72"/>
    <mergeCell ref="K73:K75"/>
    <mergeCell ref="K77:K80"/>
    <mergeCell ref="K82:K84"/>
    <mergeCell ref="L3:L4"/>
    <mergeCell ref="L5:L7"/>
    <mergeCell ref="L8:L9"/>
    <mergeCell ref="L10:L12"/>
    <mergeCell ref="L13:L14"/>
    <mergeCell ref="L16:L19"/>
    <mergeCell ref="L21:L23"/>
    <mergeCell ref="L25:L26"/>
    <mergeCell ref="L27:L29"/>
    <mergeCell ref="L31:L36"/>
    <mergeCell ref="L37:L38"/>
    <mergeCell ref="L39:L41"/>
    <mergeCell ref="L42:L43"/>
    <mergeCell ref="L44:L46"/>
    <mergeCell ref="L47:L48"/>
    <mergeCell ref="L49:L51"/>
    <mergeCell ref="L52:L53"/>
    <mergeCell ref="L54:L57"/>
    <mergeCell ref="L58:L59"/>
    <mergeCell ref="L60:L63"/>
    <mergeCell ref="L66:L69"/>
    <mergeCell ref="L70:L72"/>
    <mergeCell ref="L73:L75"/>
    <mergeCell ref="L77:L80"/>
    <mergeCell ref="L82:L84"/>
    <mergeCell ref="M3:M4"/>
    <mergeCell ref="M5:M7"/>
    <mergeCell ref="M8:M9"/>
    <mergeCell ref="M10:M12"/>
    <mergeCell ref="M13:M14"/>
    <mergeCell ref="M16:M19"/>
    <mergeCell ref="M21:M23"/>
    <mergeCell ref="M25:M26"/>
    <mergeCell ref="M27:M29"/>
    <mergeCell ref="M31:M36"/>
    <mergeCell ref="M37:M38"/>
    <mergeCell ref="M39:M41"/>
    <mergeCell ref="M42:M43"/>
    <mergeCell ref="M44:M46"/>
    <mergeCell ref="M47:M48"/>
    <mergeCell ref="M49:M51"/>
    <mergeCell ref="M52:M53"/>
    <mergeCell ref="M54:M57"/>
    <mergeCell ref="M58:M59"/>
    <mergeCell ref="M60:M63"/>
    <mergeCell ref="M66:M69"/>
    <mergeCell ref="M70:M72"/>
    <mergeCell ref="M73:M75"/>
    <mergeCell ref="M77:M80"/>
    <mergeCell ref="M82:M84"/>
    <mergeCell ref="N3:N4"/>
    <mergeCell ref="N5:N7"/>
    <mergeCell ref="N8:N9"/>
    <mergeCell ref="N10:N12"/>
    <mergeCell ref="N13:N14"/>
    <mergeCell ref="N16:N19"/>
    <mergeCell ref="N21:N23"/>
    <mergeCell ref="N25:N26"/>
    <mergeCell ref="N27:N29"/>
    <mergeCell ref="N31:N36"/>
    <mergeCell ref="N37:N38"/>
    <mergeCell ref="N39:N41"/>
    <mergeCell ref="N42:N43"/>
    <mergeCell ref="N44:N46"/>
    <mergeCell ref="N47:N48"/>
    <mergeCell ref="N49:N51"/>
    <mergeCell ref="N52:N53"/>
    <mergeCell ref="N54:N57"/>
    <mergeCell ref="N58:N59"/>
    <mergeCell ref="N60:N63"/>
    <mergeCell ref="N66:N69"/>
    <mergeCell ref="N70:N72"/>
    <mergeCell ref="N73:N75"/>
    <mergeCell ref="N77:N80"/>
    <mergeCell ref="N82:N84"/>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3"/>
  <sheetViews>
    <sheetView showGridLines="0" topLeftCell="A10" workbookViewId="0">
      <selection activeCell="A23" sqref="$A23:$XFD23"/>
    </sheetView>
  </sheetViews>
  <sheetFormatPr defaultColWidth="9" defaultRowHeight="13.5" outlineLevelCol="6"/>
  <cols>
    <col min="1" max="1" width="5.625" customWidth="1"/>
    <col min="2" max="2" width="11.25" customWidth="1"/>
    <col min="3" max="3" width="13.125" customWidth="1"/>
    <col min="6" max="6" width="16.25" customWidth="1"/>
    <col min="7" max="7" width="13.125" customWidth="1"/>
  </cols>
  <sheetData>
    <row r="1" ht="18" spans="1:7">
      <c r="A1" s="1" t="s">
        <v>1596</v>
      </c>
      <c r="B1" s="1"/>
      <c r="C1" s="1"/>
      <c r="D1" s="1"/>
      <c r="E1" s="1"/>
      <c r="F1" s="1"/>
      <c r="G1" s="1"/>
    </row>
    <row r="2" ht="16.5" spans="1:7">
      <c r="A2" s="2" t="s">
        <v>1597</v>
      </c>
      <c r="B2" s="2" t="s">
        <v>83</v>
      </c>
      <c r="C2" s="2" t="s">
        <v>3</v>
      </c>
      <c r="D2" s="2" t="s">
        <v>4</v>
      </c>
      <c r="E2" s="2" t="s">
        <v>2</v>
      </c>
      <c r="F2" s="2" t="s">
        <v>1598</v>
      </c>
      <c r="G2" s="2" t="s">
        <v>1599</v>
      </c>
    </row>
    <row r="3" ht="16.5" spans="1:7">
      <c r="A3" s="4">
        <v>1</v>
      </c>
      <c r="B3" s="4" t="s">
        <v>237</v>
      </c>
      <c r="C3" s="4">
        <v>21</v>
      </c>
      <c r="D3" s="4">
        <v>0</v>
      </c>
      <c r="E3" s="4">
        <v>0</v>
      </c>
      <c r="F3" s="4">
        <v>0</v>
      </c>
      <c r="G3" s="4">
        <v>21</v>
      </c>
    </row>
    <row r="4" ht="16.5" spans="1:7">
      <c r="A4" s="4">
        <v>2</v>
      </c>
      <c r="B4" s="4" t="s">
        <v>235</v>
      </c>
      <c r="C4" s="4" t="s">
        <v>1600</v>
      </c>
      <c r="D4" s="4">
        <v>2</v>
      </c>
      <c r="E4" s="4">
        <v>2</v>
      </c>
      <c r="F4" s="4">
        <v>1</v>
      </c>
      <c r="G4" s="4" t="s">
        <v>1601</v>
      </c>
    </row>
    <row r="5" ht="16.5" spans="1:7">
      <c r="A5" s="4">
        <v>3</v>
      </c>
      <c r="B5" s="4" t="s">
        <v>232</v>
      </c>
      <c r="C5" s="4" t="s">
        <v>1602</v>
      </c>
      <c r="D5" s="4">
        <v>3</v>
      </c>
      <c r="E5" s="4">
        <v>0</v>
      </c>
      <c r="F5" s="4">
        <v>0</v>
      </c>
      <c r="G5" s="4" t="s">
        <v>1603</v>
      </c>
    </row>
    <row r="6" ht="16.5" spans="1:7">
      <c r="A6" s="4">
        <v>4</v>
      </c>
      <c r="B6" s="4" t="s">
        <v>238</v>
      </c>
      <c r="C6" s="4">
        <v>6</v>
      </c>
      <c r="D6" s="4">
        <v>0</v>
      </c>
      <c r="E6" s="4">
        <v>0</v>
      </c>
      <c r="F6" s="4">
        <v>0</v>
      </c>
      <c r="G6" s="4">
        <v>6</v>
      </c>
    </row>
    <row r="7" ht="16.5" spans="1:7">
      <c r="A7" s="4">
        <v>5</v>
      </c>
      <c r="B7" s="4" t="s">
        <v>233</v>
      </c>
      <c r="C7" s="4" t="s">
        <v>1604</v>
      </c>
      <c r="D7" s="4">
        <v>0</v>
      </c>
      <c r="E7" s="4">
        <v>0</v>
      </c>
      <c r="F7" s="4">
        <v>1</v>
      </c>
      <c r="G7" s="4" t="s">
        <v>1605</v>
      </c>
    </row>
    <row r="8" ht="16.5" spans="1:7">
      <c r="A8" s="4">
        <v>6</v>
      </c>
      <c r="B8" s="4" t="s">
        <v>155</v>
      </c>
      <c r="C8" s="4">
        <v>5</v>
      </c>
      <c r="D8" s="4">
        <v>0</v>
      </c>
      <c r="E8" s="4">
        <v>0</v>
      </c>
      <c r="F8" s="4">
        <v>0</v>
      </c>
      <c r="G8" s="4">
        <v>5</v>
      </c>
    </row>
    <row r="9" ht="16.5" spans="1:7">
      <c r="A9" s="4">
        <v>7</v>
      </c>
      <c r="B9" s="4" t="s">
        <v>123</v>
      </c>
      <c r="C9" s="4">
        <v>4</v>
      </c>
      <c r="D9" s="4">
        <v>0</v>
      </c>
      <c r="E9" s="4">
        <v>0</v>
      </c>
      <c r="F9" s="4">
        <v>0</v>
      </c>
      <c r="G9" s="4">
        <v>4</v>
      </c>
    </row>
    <row r="10" ht="16.5" spans="1:7">
      <c r="A10" s="4">
        <v>8</v>
      </c>
      <c r="B10" s="4" t="s">
        <v>165</v>
      </c>
      <c r="C10" s="4">
        <v>2</v>
      </c>
      <c r="D10" s="4">
        <v>0</v>
      </c>
      <c r="E10" s="4">
        <v>0</v>
      </c>
      <c r="F10" s="4">
        <v>0</v>
      </c>
      <c r="G10" s="4">
        <v>2</v>
      </c>
    </row>
    <row r="11" ht="16.5" spans="1:7">
      <c r="A11" s="4">
        <v>8</v>
      </c>
      <c r="B11" s="4" t="s">
        <v>289</v>
      </c>
      <c r="C11" s="4">
        <v>1</v>
      </c>
      <c r="D11" s="4">
        <v>1</v>
      </c>
      <c r="E11" s="4">
        <v>0</v>
      </c>
      <c r="F11" s="4">
        <v>0</v>
      </c>
      <c r="G11" s="4">
        <v>2</v>
      </c>
    </row>
    <row r="12" ht="16.5" spans="1:7">
      <c r="A12" s="4">
        <v>8</v>
      </c>
      <c r="B12" s="4" t="s">
        <v>202</v>
      </c>
      <c r="C12" s="4">
        <v>1</v>
      </c>
      <c r="D12" s="4">
        <v>1</v>
      </c>
      <c r="E12" s="4">
        <v>0</v>
      </c>
      <c r="F12" s="4">
        <v>0</v>
      </c>
      <c r="G12" s="4">
        <v>2</v>
      </c>
    </row>
    <row r="13" ht="16.5" spans="1:7">
      <c r="A13" s="4">
        <v>11</v>
      </c>
      <c r="B13" s="4" t="s">
        <v>156</v>
      </c>
      <c r="C13" s="4">
        <v>1</v>
      </c>
      <c r="D13" s="4">
        <v>0</v>
      </c>
      <c r="E13" s="4">
        <v>0</v>
      </c>
      <c r="F13" s="4">
        <v>0</v>
      </c>
      <c r="G13" s="4">
        <v>1</v>
      </c>
    </row>
    <row r="14" ht="16.5" spans="1:7">
      <c r="A14" s="4">
        <v>11</v>
      </c>
      <c r="B14" s="4" t="s">
        <v>197</v>
      </c>
      <c r="C14" s="4">
        <v>1</v>
      </c>
      <c r="D14" s="4">
        <v>0</v>
      </c>
      <c r="E14" s="4">
        <v>0</v>
      </c>
      <c r="F14" s="4">
        <v>0</v>
      </c>
      <c r="G14" s="4">
        <v>1</v>
      </c>
    </row>
    <row r="15" ht="16.5" spans="1:7">
      <c r="A15" s="4">
        <v>11</v>
      </c>
      <c r="B15" s="4" t="s">
        <v>124</v>
      </c>
      <c r="C15" s="4">
        <v>1</v>
      </c>
      <c r="D15" s="4">
        <v>0</v>
      </c>
      <c r="E15" s="4">
        <v>0</v>
      </c>
      <c r="F15" s="4">
        <v>0</v>
      </c>
      <c r="G15" s="4">
        <v>1</v>
      </c>
    </row>
    <row r="16" ht="16.5" spans="1:7">
      <c r="A16" s="4">
        <v>11</v>
      </c>
      <c r="B16" s="4" t="s">
        <v>521</v>
      </c>
      <c r="C16" s="4">
        <v>0</v>
      </c>
      <c r="D16" s="4">
        <v>1</v>
      </c>
      <c r="E16" s="4">
        <v>0</v>
      </c>
      <c r="F16" s="4">
        <v>0</v>
      </c>
      <c r="G16" s="4">
        <v>1</v>
      </c>
    </row>
    <row r="17" ht="16.5" spans="1:7">
      <c r="A17" s="4">
        <v>11</v>
      </c>
      <c r="B17" s="4" t="s">
        <v>963</v>
      </c>
      <c r="C17" s="4">
        <v>1</v>
      </c>
      <c r="D17" s="4">
        <v>0</v>
      </c>
      <c r="E17" s="4">
        <v>0</v>
      </c>
      <c r="F17" s="4">
        <v>0</v>
      </c>
      <c r="G17" s="4">
        <v>1</v>
      </c>
    </row>
    <row r="18" ht="16.5" spans="1:7">
      <c r="A18" s="4">
        <v>16</v>
      </c>
      <c r="B18" s="4" t="s">
        <v>198</v>
      </c>
      <c r="C18" s="4" t="s">
        <v>1606</v>
      </c>
      <c r="D18" s="4">
        <v>0</v>
      </c>
      <c r="E18" s="4">
        <v>0</v>
      </c>
      <c r="F18" s="4">
        <v>0</v>
      </c>
      <c r="G18" s="4" t="s">
        <v>1606</v>
      </c>
    </row>
    <row r="19" ht="16.5" spans="1:7">
      <c r="A19" s="4">
        <v>17</v>
      </c>
      <c r="B19" s="4" t="s">
        <v>830</v>
      </c>
      <c r="C19" s="4" t="s">
        <v>1607</v>
      </c>
      <c r="D19" s="4">
        <v>0</v>
      </c>
      <c r="E19" s="4">
        <v>0</v>
      </c>
      <c r="F19" s="4">
        <v>0</v>
      </c>
      <c r="G19" s="4" t="s">
        <v>1607</v>
      </c>
    </row>
    <row r="20" ht="16.5" spans="1:7">
      <c r="A20" s="4">
        <v>17</v>
      </c>
      <c r="B20" s="4" t="s">
        <v>459</v>
      </c>
      <c r="C20" s="4" t="s">
        <v>1608</v>
      </c>
      <c r="D20" s="4">
        <v>0</v>
      </c>
      <c r="E20" s="4">
        <v>0</v>
      </c>
      <c r="F20" s="4">
        <v>0</v>
      </c>
      <c r="G20" s="4" t="s">
        <v>1608</v>
      </c>
    </row>
    <row r="21" ht="16.5" spans="1:7">
      <c r="A21" s="4">
        <v>17</v>
      </c>
      <c r="B21" s="4" t="s">
        <v>546</v>
      </c>
      <c r="C21" s="4" t="s">
        <v>1607</v>
      </c>
      <c r="D21" s="4">
        <v>0</v>
      </c>
      <c r="E21" s="4">
        <v>0</v>
      </c>
      <c r="F21" s="4">
        <v>0</v>
      </c>
      <c r="G21" s="4" t="s">
        <v>1607</v>
      </c>
    </row>
    <row r="22" ht="16.5" spans="1:7">
      <c r="A22" s="4">
        <v>17</v>
      </c>
      <c r="B22" s="4" t="s">
        <v>359</v>
      </c>
      <c r="C22" s="4" t="s">
        <v>1607</v>
      </c>
      <c r="D22" s="4">
        <v>0</v>
      </c>
      <c r="E22" s="4">
        <v>0</v>
      </c>
      <c r="F22" s="4">
        <v>0</v>
      </c>
      <c r="G22" s="4" t="s">
        <v>1607</v>
      </c>
    </row>
    <row r="23" ht="16.5" spans="1:7">
      <c r="A23" s="5" t="s">
        <v>1599</v>
      </c>
      <c r="B23" s="6"/>
      <c r="C23" s="4" t="s">
        <v>1609</v>
      </c>
      <c r="D23" s="4">
        <v>8</v>
      </c>
      <c r="E23" s="4">
        <v>2</v>
      </c>
      <c r="F23" s="4">
        <v>2</v>
      </c>
      <c r="G23" s="4" t="s">
        <v>1610</v>
      </c>
    </row>
    <row r="24" ht="18" spans="1:7">
      <c r="A24" s="1" t="s">
        <v>1611</v>
      </c>
      <c r="B24" s="1"/>
      <c r="C24" s="1"/>
      <c r="D24" s="1"/>
      <c r="E24" s="1"/>
      <c r="F24" s="1"/>
      <c r="G24" s="1"/>
    </row>
    <row r="25" ht="16.5" spans="1:7">
      <c r="A25" s="2" t="s">
        <v>1597</v>
      </c>
      <c r="B25" s="2" t="s">
        <v>83</v>
      </c>
      <c r="C25" s="2" t="s">
        <v>3</v>
      </c>
      <c r="D25" s="2" t="s">
        <v>4</v>
      </c>
      <c r="E25" s="2" t="s">
        <v>2</v>
      </c>
      <c r="F25" s="2" t="s">
        <v>1598</v>
      </c>
      <c r="G25" s="2" t="s">
        <v>1599</v>
      </c>
    </row>
    <row r="26" ht="16.5" spans="1:7">
      <c r="A26" s="4">
        <v>1</v>
      </c>
      <c r="B26" s="7" t="s">
        <v>233</v>
      </c>
      <c r="C26" s="8" t="s">
        <v>1612</v>
      </c>
      <c r="D26" s="8">
        <v>1</v>
      </c>
      <c r="E26" s="8">
        <v>0</v>
      </c>
      <c r="F26" s="8">
        <v>0</v>
      </c>
      <c r="G26" s="8" t="s">
        <v>1613</v>
      </c>
    </row>
    <row r="27" ht="16.5" spans="1:7">
      <c r="A27" s="4">
        <v>2</v>
      </c>
      <c r="B27" s="7" t="s">
        <v>235</v>
      </c>
      <c r="C27" s="8" t="s">
        <v>1614</v>
      </c>
      <c r="D27" s="8">
        <v>1</v>
      </c>
      <c r="E27" s="8">
        <v>0</v>
      </c>
      <c r="F27" s="8">
        <v>0</v>
      </c>
      <c r="G27" s="8" t="s">
        <v>1615</v>
      </c>
    </row>
    <row r="28" ht="16.5" spans="1:7">
      <c r="A28" s="4">
        <v>3</v>
      </c>
      <c r="B28" s="7" t="s">
        <v>155</v>
      </c>
      <c r="C28" s="8" t="s">
        <v>1616</v>
      </c>
      <c r="D28" s="8">
        <v>0</v>
      </c>
      <c r="E28" s="8">
        <v>0</v>
      </c>
      <c r="F28" s="8">
        <v>0</v>
      </c>
      <c r="G28" s="8" t="s">
        <v>1616</v>
      </c>
    </row>
    <row r="29" ht="16.5" spans="1:7">
      <c r="A29" s="4">
        <v>4</v>
      </c>
      <c r="B29" s="7" t="s">
        <v>237</v>
      </c>
      <c r="C29" s="8">
        <v>6</v>
      </c>
      <c r="D29" s="8">
        <v>0</v>
      </c>
      <c r="E29" s="8">
        <v>1</v>
      </c>
      <c r="F29" s="8">
        <v>0</v>
      </c>
      <c r="G29" s="8">
        <v>7</v>
      </c>
    </row>
    <row r="30" ht="16.5" spans="1:7">
      <c r="A30" s="4">
        <v>5</v>
      </c>
      <c r="B30" s="7" t="s">
        <v>521</v>
      </c>
      <c r="C30" s="8" t="s">
        <v>1605</v>
      </c>
      <c r="D30" s="8">
        <v>1</v>
      </c>
      <c r="E30" s="8">
        <v>0</v>
      </c>
      <c r="F30" s="8">
        <v>0</v>
      </c>
      <c r="G30" s="8" t="s">
        <v>1602</v>
      </c>
    </row>
    <row r="31" ht="16.5" spans="1:7">
      <c r="A31" s="4">
        <v>6</v>
      </c>
      <c r="B31" s="7" t="s">
        <v>165</v>
      </c>
      <c r="C31" s="8">
        <v>6</v>
      </c>
      <c r="D31" s="8">
        <v>0</v>
      </c>
      <c r="E31" s="8">
        <v>0</v>
      </c>
      <c r="F31" s="8">
        <v>0</v>
      </c>
      <c r="G31" s="8">
        <v>6</v>
      </c>
    </row>
    <row r="32" ht="16.5" spans="1:7">
      <c r="A32" s="4">
        <v>7</v>
      </c>
      <c r="B32" s="7" t="s">
        <v>238</v>
      </c>
      <c r="C32" s="8">
        <v>3</v>
      </c>
      <c r="D32" s="8">
        <v>1</v>
      </c>
      <c r="E32" s="8">
        <v>0</v>
      </c>
      <c r="F32" s="8">
        <v>0</v>
      </c>
      <c r="G32" s="8">
        <v>4</v>
      </c>
    </row>
    <row r="33" ht="16.5" spans="1:7">
      <c r="A33" s="4">
        <v>8</v>
      </c>
      <c r="B33" s="7" t="s">
        <v>197</v>
      </c>
      <c r="C33" s="8">
        <v>3</v>
      </c>
      <c r="D33" s="8">
        <v>0</v>
      </c>
      <c r="E33" s="8">
        <v>0</v>
      </c>
      <c r="F33" s="8">
        <v>0</v>
      </c>
      <c r="G33" s="8">
        <v>3</v>
      </c>
    </row>
    <row r="34" ht="16.5" spans="1:7">
      <c r="A34" s="4">
        <v>9</v>
      </c>
      <c r="B34" s="7" t="s">
        <v>123</v>
      </c>
      <c r="C34" s="8" t="s">
        <v>1617</v>
      </c>
      <c r="D34" s="8">
        <v>0</v>
      </c>
      <c r="E34" s="8">
        <v>0</v>
      </c>
      <c r="F34" s="8">
        <v>0</v>
      </c>
      <c r="G34" s="8" t="s">
        <v>1617</v>
      </c>
    </row>
    <row r="35" ht="16.5" spans="1:7">
      <c r="A35" s="4">
        <v>10</v>
      </c>
      <c r="B35" s="6" t="s">
        <v>289</v>
      </c>
      <c r="C35" s="8">
        <v>1</v>
      </c>
      <c r="D35" s="8">
        <v>0</v>
      </c>
      <c r="E35" s="8">
        <v>0</v>
      </c>
      <c r="F35" s="8">
        <v>1</v>
      </c>
      <c r="G35" s="8">
        <v>2</v>
      </c>
    </row>
    <row r="36" ht="16.5" spans="1:7">
      <c r="A36" s="4">
        <v>10</v>
      </c>
      <c r="B36" s="7" t="s">
        <v>156</v>
      </c>
      <c r="C36" s="8">
        <v>0</v>
      </c>
      <c r="D36" s="8">
        <v>2</v>
      </c>
      <c r="E36" s="8">
        <v>0</v>
      </c>
      <c r="F36" s="8">
        <v>0</v>
      </c>
      <c r="G36" s="8">
        <v>2</v>
      </c>
    </row>
    <row r="37" ht="16.5" spans="1:7">
      <c r="A37" s="4">
        <v>12</v>
      </c>
      <c r="B37" s="7" t="s">
        <v>232</v>
      </c>
      <c r="C37" s="8" t="s">
        <v>1606</v>
      </c>
      <c r="D37" s="8">
        <v>0</v>
      </c>
      <c r="E37" s="8">
        <v>1</v>
      </c>
      <c r="F37" s="8">
        <v>0</v>
      </c>
      <c r="G37" s="8" t="s">
        <v>1618</v>
      </c>
    </row>
    <row r="38" ht="16.5" spans="1:7">
      <c r="A38" s="4">
        <v>12</v>
      </c>
      <c r="B38" s="7" t="s">
        <v>142</v>
      </c>
      <c r="C38" s="8" t="s">
        <v>1619</v>
      </c>
      <c r="D38" s="8">
        <v>0</v>
      </c>
      <c r="E38" s="8">
        <v>0</v>
      </c>
      <c r="F38" s="8">
        <v>0</v>
      </c>
      <c r="G38" s="8" t="s">
        <v>1619</v>
      </c>
    </row>
    <row r="39" ht="16.5" spans="1:7">
      <c r="A39" s="4">
        <v>14</v>
      </c>
      <c r="B39" s="7" t="s">
        <v>198</v>
      </c>
      <c r="C39" s="8">
        <v>1</v>
      </c>
      <c r="D39" s="8">
        <v>0</v>
      </c>
      <c r="E39" s="8">
        <v>0</v>
      </c>
      <c r="F39" s="8">
        <v>0</v>
      </c>
      <c r="G39" s="8">
        <v>1</v>
      </c>
    </row>
    <row r="40" ht="16.5" spans="1:7">
      <c r="A40" s="4">
        <v>14</v>
      </c>
      <c r="B40" s="7" t="s">
        <v>140</v>
      </c>
      <c r="C40" s="8">
        <v>0</v>
      </c>
      <c r="D40" s="8">
        <v>0</v>
      </c>
      <c r="E40" s="8">
        <v>0</v>
      </c>
      <c r="F40" s="8">
        <v>1</v>
      </c>
      <c r="G40" s="8">
        <v>1</v>
      </c>
    </row>
    <row r="41" ht="16.5" spans="1:7">
      <c r="A41" s="4">
        <v>14</v>
      </c>
      <c r="B41" s="7" t="s">
        <v>153</v>
      </c>
      <c r="C41" s="8">
        <v>1</v>
      </c>
      <c r="D41" s="8">
        <v>0</v>
      </c>
      <c r="E41" s="8">
        <v>0</v>
      </c>
      <c r="F41" s="8">
        <v>0</v>
      </c>
      <c r="G41" s="8">
        <v>1</v>
      </c>
    </row>
    <row r="42" ht="16.5" spans="1:7">
      <c r="A42" s="4">
        <v>14</v>
      </c>
      <c r="B42" s="7" t="s">
        <v>963</v>
      </c>
      <c r="C42" s="8">
        <v>1</v>
      </c>
      <c r="D42" s="8">
        <v>0</v>
      </c>
      <c r="E42" s="8">
        <v>0</v>
      </c>
      <c r="F42" s="8">
        <v>0</v>
      </c>
      <c r="G42" s="8">
        <v>1</v>
      </c>
    </row>
    <row r="43" ht="16.5" spans="1:7">
      <c r="A43" s="5" t="s">
        <v>1599</v>
      </c>
      <c r="B43" s="6"/>
      <c r="C43" s="4" t="s">
        <v>1620</v>
      </c>
      <c r="D43" s="8">
        <v>6</v>
      </c>
      <c r="E43" s="8">
        <v>2</v>
      </c>
      <c r="F43" s="4">
        <v>2</v>
      </c>
      <c r="G43" s="4" t="s">
        <v>1621</v>
      </c>
    </row>
  </sheetData>
  <mergeCells count="4">
    <mergeCell ref="A1:G1"/>
    <mergeCell ref="A23:B23"/>
    <mergeCell ref="A24:G24"/>
    <mergeCell ref="A43:B43"/>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3"/>
  <sheetViews>
    <sheetView showGridLines="0" tabSelected="1" workbookViewId="0">
      <selection activeCell="L14" sqref="L14"/>
    </sheetView>
  </sheetViews>
  <sheetFormatPr defaultColWidth="9" defaultRowHeight="13.5" outlineLevelCol="5"/>
  <cols>
    <col min="1" max="1" width="5.625" customWidth="1"/>
    <col min="2" max="2" width="11.25" customWidth="1"/>
    <col min="3" max="3" width="13.125" customWidth="1"/>
    <col min="6" max="6" width="23.125" customWidth="1"/>
  </cols>
  <sheetData>
    <row r="1" ht="18" spans="1:6">
      <c r="A1" s="1" t="s">
        <v>1596</v>
      </c>
      <c r="B1" s="1"/>
      <c r="C1" s="1"/>
      <c r="D1" s="1"/>
      <c r="E1" s="1"/>
      <c r="F1" s="1"/>
    </row>
    <row r="2" ht="16.5" spans="1:6">
      <c r="A2" s="2" t="s">
        <v>1597</v>
      </c>
      <c r="B2" s="2" t="s">
        <v>83</v>
      </c>
      <c r="C2" s="3" t="s">
        <v>321</v>
      </c>
      <c r="D2" s="3" t="s">
        <v>1622</v>
      </c>
      <c r="E2" s="3" t="s">
        <v>1623</v>
      </c>
      <c r="F2" s="3" t="s">
        <v>1624</v>
      </c>
    </row>
    <row r="3" ht="16.5" spans="1:6">
      <c r="A3" s="4">
        <v>1</v>
      </c>
      <c r="B3" s="4" t="s">
        <v>237</v>
      </c>
      <c r="C3" s="4">
        <v>21</v>
      </c>
      <c r="D3" s="4">
        <v>0</v>
      </c>
      <c r="E3" s="4">
        <v>0</v>
      </c>
      <c r="F3" s="4">
        <v>21</v>
      </c>
    </row>
    <row r="4" ht="16.5" spans="1:6">
      <c r="A4" s="4">
        <v>2</v>
      </c>
      <c r="B4" s="4" t="s">
        <v>235</v>
      </c>
      <c r="C4" s="4">
        <v>13</v>
      </c>
      <c r="D4" s="4">
        <v>3</v>
      </c>
      <c r="E4" s="4">
        <v>0</v>
      </c>
      <c r="F4" s="4" t="s">
        <v>1601</v>
      </c>
    </row>
    <row r="5" ht="16.5" spans="1:6">
      <c r="A5" s="4">
        <v>3</v>
      </c>
      <c r="B5" s="4" t="s">
        <v>232</v>
      </c>
      <c r="C5" s="4">
        <v>9</v>
      </c>
      <c r="D5" s="4">
        <v>1</v>
      </c>
      <c r="E5" s="4">
        <v>0</v>
      </c>
      <c r="F5" s="4" t="s">
        <v>1603</v>
      </c>
    </row>
    <row r="6" ht="16.5" spans="1:6">
      <c r="A6" s="4">
        <v>4</v>
      </c>
      <c r="B6" s="4" t="s">
        <v>238</v>
      </c>
      <c r="C6" s="4">
        <v>6</v>
      </c>
      <c r="D6" s="4">
        <v>0</v>
      </c>
      <c r="E6" s="4">
        <v>0</v>
      </c>
      <c r="F6" s="4">
        <v>6</v>
      </c>
    </row>
    <row r="7" ht="16.5" spans="1:6">
      <c r="A7" s="4">
        <v>5</v>
      </c>
      <c r="B7" s="4" t="s">
        <v>233</v>
      </c>
      <c r="C7" s="4">
        <v>5</v>
      </c>
      <c r="D7" s="4">
        <v>1</v>
      </c>
      <c r="E7" s="4">
        <v>0</v>
      </c>
      <c r="F7" s="4" t="s">
        <v>1605</v>
      </c>
    </row>
    <row r="8" ht="16.5" spans="1:6">
      <c r="A8" s="4">
        <v>6</v>
      </c>
      <c r="B8" s="4" t="s">
        <v>155</v>
      </c>
      <c r="C8" s="4">
        <v>5</v>
      </c>
      <c r="D8" s="4">
        <v>0</v>
      </c>
      <c r="E8" s="4">
        <v>0</v>
      </c>
      <c r="F8" s="4">
        <v>5</v>
      </c>
    </row>
    <row r="9" ht="16.5" spans="1:6">
      <c r="A9" s="4">
        <v>7</v>
      </c>
      <c r="B9" s="4" t="s">
        <v>123</v>
      </c>
      <c r="C9" s="4">
        <v>4</v>
      </c>
      <c r="D9" s="4">
        <v>0</v>
      </c>
      <c r="E9" s="4">
        <v>0</v>
      </c>
      <c r="F9" s="4">
        <v>4</v>
      </c>
    </row>
    <row r="10" ht="16.5" spans="1:6">
      <c r="A10" s="4">
        <v>8</v>
      </c>
      <c r="B10" s="4" t="s">
        <v>165</v>
      </c>
      <c r="C10" s="4">
        <v>2</v>
      </c>
      <c r="D10" s="4">
        <v>0</v>
      </c>
      <c r="E10" s="4">
        <v>0</v>
      </c>
      <c r="F10" s="4">
        <v>2</v>
      </c>
    </row>
    <row r="11" ht="16.5" spans="1:6">
      <c r="A11" s="4">
        <v>8</v>
      </c>
      <c r="B11" s="4" t="s">
        <v>289</v>
      </c>
      <c r="C11" s="4">
        <v>2</v>
      </c>
      <c r="D11" s="4">
        <v>0</v>
      </c>
      <c r="E11" s="4">
        <v>0</v>
      </c>
      <c r="F11" s="4">
        <v>2</v>
      </c>
    </row>
    <row r="12" ht="16.5" spans="1:6">
      <c r="A12" s="4">
        <v>8</v>
      </c>
      <c r="B12" s="4" t="s">
        <v>202</v>
      </c>
      <c r="C12" s="4">
        <v>2</v>
      </c>
      <c r="D12" s="4">
        <v>0</v>
      </c>
      <c r="E12" s="4">
        <v>0</v>
      </c>
      <c r="F12" s="4">
        <v>2</v>
      </c>
    </row>
    <row r="13" ht="16.5" spans="1:6">
      <c r="A13" s="4">
        <v>11</v>
      </c>
      <c r="B13" s="4" t="s">
        <v>156</v>
      </c>
      <c r="C13" s="4">
        <v>1</v>
      </c>
      <c r="D13" s="4">
        <v>0</v>
      </c>
      <c r="E13" s="4">
        <v>0</v>
      </c>
      <c r="F13" s="4">
        <v>1</v>
      </c>
    </row>
    <row r="14" ht="16.5" spans="1:6">
      <c r="A14" s="4">
        <v>11</v>
      </c>
      <c r="B14" s="4" t="s">
        <v>197</v>
      </c>
      <c r="C14" s="4">
        <v>1</v>
      </c>
      <c r="D14" s="4">
        <v>0</v>
      </c>
      <c r="E14" s="4">
        <v>0</v>
      </c>
      <c r="F14" s="4">
        <v>1</v>
      </c>
    </row>
    <row r="15" ht="16.5" spans="1:6">
      <c r="A15" s="4">
        <v>11</v>
      </c>
      <c r="B15" s="4" t="s">
        <v>124</v>
      </c>
      <c r="C15" s="4">
        <v>1</v>
      </c>
      <c r="D15" s="4">
        <v>0</v>
      </c>
      <c r="E15" s="4">
        <v>0</v>
      </c>
      <c r="F15" s="4">
        <v>1</v>
      </c>
    </row>
    <row r="16" ht="16.5" spans="1:6">
      <c r="A16" s="4">
        <v>11</v>
      </c>
      <c r="B16" s="4" t="s">
        <v>521</v>
      </c>
      <c r="C16" s="4">
        <v>1</v>
      </c>
      <c r="D16" s="4">
        <v>0</v>
      </c>
      <c r="E16" s="4">
        <v>0</v>
      </c>
      <c r="F16" s="4">
        <v>1</v>
      </c>
    </row>
    <row r="17" ht="16.5" spans="1:6">
      <c r="A17" s="4">
        <v>11</v>
      </c>
      <c r="B17" s="4" t="s">
        <v>963</v>
      </c>
      <c r="C17" s="4">
        <v>1</v>
      </c>
      <c r="D17" s="4">
        <v>0</v>
      </c>
      <c r="E17" s="4">
        <v>0</v>
      </c>
      <c r="F17" s="4">
        <v>1</v>
      </c>
    </row>
    <row r="18" ht="16.5" spans="1:6">
      <c r="A18" s="4">
        <v>16</v>
      </c>
      <c r="B18" s="4" t="s">
        <v>198</v>
      </c>
      <c r="C18" s="4">
        <v>0</v>
      </c>
      <c r="D18" s="4">
        <v>1</v>
      </c>
      <c r="E18" s="4">
        <v>0</v>
      </c>
      <c r="F18" s="4" t="s">
        <v>1606</v>
      </c>
    </row>
    <row r="19" ht="16.5" spans="1:6">
      <c r="A19" s="4">
        <v>17</v>
      </c>
      <c r="B19" s="4" t="s">
        <v>830</v>
      </c>
      <c r="C19" s="4">
        <v>0</v>
      </c>
      <c r="D19" s="4">
        <v>0</v>
      </c>
      <c r="E19" s="4">
        <v>1</v>
      </c>
      <c r="F19" s="4" t="s">
        <v>1607</v>
      </c>
    </row>
    <row r="20" ht="16.5" spans="1:6">
      <c r="A20" s="4">
        <v>17</v>
      </c>
      <c r="B20" s="4" t="s">
        <v>459</v>
      </c>
      <c r="C20" s="4">
        <v>0</v>
      </c>
      <c r="D20" s="4">
        <v>0</v>
      </c>
      <c r="E20" s="4">
        <v>1</v>
      </c>
      <c r="F20" s="4" t="s">
        <v>1608</v>
      </c>
    </row>
    <row r="21" ht="16.5" spans="1:6">
      <c r="A21" s="4">
        <v>17</v>
      </c>
      <c r="B21" s="4" t="s">
        <v>546</v>
      </c>
      <c r="C21" s="4">
        <v>0</v>
      </c>
      <c r="D21" s="4">
        <v>0</v>
      </c>
      <c r="E21" s="4">
        <v>1</v>
      </c>
      <c r="F21" s="4" t="s">
        <v>1607</v>
      </c>
    </row>
    <row r="22" ht="16.5" spans="1:6">
      <c r="A22" s="4">
        <v>17</v>
      </c>
      <c r="B22" s="4" t="s">
        <v>359</v>
      </c>
      <c r="C22" s="4">
        <v>0</v>
      </c>
      <c r="D22" s="4">
        <v>0</v>
      </c>
      <c r="E22" s="4">
        <v>1</v>
      </c>
      <c r="F22" s="4" t="s">
        <v>1607</v>
      </c>
    </row>
    <row r="23" ht="16.5" spans="1:6">
      <c r="A23" s="5" t="s">
        <v>1599</v>
      </c>
      <c r="B23" s="6"/>
      <c r="C23" s="4">
        <v>74</v>
      </c>
      <c r="D23" s="4">
        <v>6</v>
      </c>
      <c r="E23" s="4">
        <v>4</v>
      </c>
      <c r="F23" s="4" t="s">
        <v>1610</v>
      </c>
    </row>
    <row r="24" ht="18" spans="1:6">
      <c r="A24" s="1" t="s">
        <v>1611</v>
      </c>
      <c r="B24" s="1"/>
      <c r="C24" s="1"/>
      <c r="D24" s="1"/>
      <c r="E24" s="1"/>
      <c r="F24" s="1"/>
    </row>
    <row r="25" ht="16.5" spans="1:6">
      <c r="A25" s="2" t="s">
        <v>1597</v>
      </c>
      <c r="B25" s="2" t="s">
        <v>83</v>
      </c>
      <c r="C25" s="3" t="s">
        <v>92</v>
      </c>
      <c r="D25" s="3" t="s">
        <v>1625</v>
      </c>
      <c r="E25" s="3" t="s">
        <v>1626</v>
      </c>
      <c r="F25" s="3" t="s">
        <v>1627</v>
      </c>
    </row>
    <row r="26" ht="16.5" spans="1:6">
      <c r="A26" s="4">
        <v>1</v>
      </c>
      <c r="B26" s="7" t="s">
        <v>233</v>
      </c>
      <c r="C26" s="8">
        <v>9</v>
      </c>
      <c r="D26" s="4">
        <v>0</v>
      </c>
      <c r="E26" s="8">
        <v>1</v>
      </c>
      <c r="F26" s="8" t="s">
        <v>1613</v>
      </c>
    </row>
    <row r="27" ht="16.5" spans="1:6">
      <c r="A27" s="4">
        <v>2</v>
      </c>
      <c r="B27" s="7" t="s">
        <v>235</v>
      </c>
      <c r="C27" s="8">
        <v>6</v>
      </c>
      <c r="D27" s="8">
        <v>2</v>
      </c>
      <c r="E27" s="4">
        <v>0</v>
      </c>
      <c r="F27" s="8" t="s">
        <v>1615</v>
      </c>
    </row>
    <row r="28" ht="16.5" spans="1:6">
      <c r="A28" s="4">
        <v>3</v>
      </c>
      <c r="B28" s="7" t="s">
        <v>155</v>
      </c>
      <c r="C28" s="8">
        <v>6</v>
      </c>
      <c r="D28" s="8">
        <v>1</v>
      </c>
      <c r="E28" s="8">
        <v>1</v>
      </c>
      <c r="F28" s="8" t="s">
        <v>1616</v>
      </c>
    </row>
    <row r="29" ht="16.5" spans="1:6">
      <c r="A29" s="4">
        <v>4</v>
      </c>
      <c r="B29" s="7" t="s">
        <v>237</v>
      </c>
      <c r="C29" s="8">
        <v>7</v>
      </c>
      <c r="D29" s="4">
        <v>0</v>
      </c>
      <c r="E29" s="4">
        <v>0</v>
      </c>
      <c r="F29" s="8">
        <v>7</v>
      </c>
    </row>
    <row r="30" ht="16.5" spans="1:6">
      <c r="A30" s="4">
        <v>5</v>
      </c>
      <c r="B30" s="7" t="s">
        <v>521</v>
      </c>
      <c r="C30" s="8">
        <v>6</v>
      </c>
      <c r="D30" s="8">
        <v>1</v>
      </c>
      <c r="E30" s="4">
        <v>0</v>
      </c>
      <c r="F30" s="8" t="s">
        <v>1602</v>
      </c>
    </row>
    <row r="31" ht="16.5" spans="1:6">
      <c r="A31" s="4">
        <v>6</v>
      </c>
      <c r="B31" s="7" t="s">
        <v>165</v>
      </c>
      <c r="C31" s="8">
        <v>6</v>
      </c>
      <c r="D31" s="4">
        <v>0</v>
      </c>
      <c r="E31" s="4">
        <v>0</v>
      </c>
      <c r="F31" s="8">
        <v>6</v>
      </c>
    </row>
    <row r="32" ht="16.5" spans="1:6">
      <c r="A32" s="4">
        <v>7</v>
      </c>
      <c r="B32" s="7" t="s">
        <v>238</v>
      </c>
      <c r="C32" s="8">
        <v>4</v>
      </c>
      <c r="D32" s="4">
        <v>0</v>
      </c>
      <c r="E32" s="4">
        <v>0</v>
      </c>
      <c r="F32" s="8">
        <v>4</v>
      </c>
    </row>
    <row r="33" ht="16.5" spans="1:6">
      <c r="A33" s="4">
        <v>8</v>
      </c>
      <c r="B33" s="7" t="s">
        <v>197</v>
      </c>
      <c r="C33" s="8">
        <v>3</v>
      </c>
      <c r="D33" s="4">
        <v>0</v>
      </c>
      <c r="E33" s="4">
        <v>0</v>
      </c>
      <c r="F33" s="8">
        <v>3</v>
      </c>
    </row>
    <row r="34" ht="16.5" spans="1:6">
      <c r="A34" s="4">
        <v>9</v>
      </c>
      <c r="B34" s="7" t="s">
        <v>123</v>
      </c>
      <c r="C34" s="8">
        <v>1</v>
      </c>
      <c r="D34" s="8">
        <v>1</v>
      </c>
      <c r="E34" s="8">
        <v>1</v>
      </c>
      <c r="F34" s="8" t="s">
        <v>1617</v>
      </c>
    </row>
    <row r="35" ht="16.5" spans="1:6">
      <c r="A35" s="4">
        <v>10</v>
      </c>
      <c r="B35" s="6" t="s">
        <v>289</v>
      </c>
      <c r="C35" s="8">
        <v>2</v>
      </c>
      <c r="D35" s="4">
        <v>0</v>
      </c>
      <c r="E35" s="4">
        <v>0</v>
      </c>
      <c r="F35" s="8">
        <v>2</v>
      </c>
    </row>
    <row r="36" ht="16.5" spans="1:6">
      <c r="A36" s="4">
        <v>10</v>
      </c>
      <c r="B36" s="7" t="s">
        <v>156</v>
      </c>
      <c r="C36" s="8">
        <v>2</v>
      </c>
      <c r="D36" s="4">
        <v>0</v>
      </c>
      <c r="E36" s="4">
        <v>0</v>
      </c>
      <c r="F36" s="8">
        <v>2</v>
      </c>
    </row>
    <row r="37" ht="16.5" spans="1:6">
      <c r="A37" s="4">
        <v>12</v>
      </c>
      <c r="B37" s="7" t="s">
        <v>232</v>
      </c>
      <c r="C37" s="8">
        <v>1</v>
      </c>
      <c r="D37" s="8">
        <v>1</v>
      </c>
      <c r="E37" s="4">
        <v>0</v>
      </c>
      <c r="F37" s="8" t="s">
        <v>1618</v>
      </c>
    </row>
    <row r="38" ht="16.5" spans="1:6">
      <c r="A38" s="4">
        <v>12</v>
      </c>
      <c r="B38" s="7" t="s">
        <v>142</v>
      </c>
      <c r="C38" s="8">
        <v>1</v>
      </c>
      <c r="D38" s="4">
        <v>0</v>
      </c>
      <c r="E38" s="8">
        <v>1</v>
      </c>
      <c r="F38" s="8" t="s">
        <v>1619</v>
      </c>
    </row>
    <row r="39" ht="16.5" spans="1:6">
      <c r="A39" s="4">
        <v>14</v>
      </c>
      <c r="B39" s="7" t="s">
        <v>198</v>
      </c>
      <c r="C39" s="8">
        <v>1</v>
      </c>
      <c r="D39" s="4">
        <v>0</v>
      </c>
      <c r="E39" s="4">
        <v>0</v>
      </c>
      <c r="F39" s="8">
        <v>1</v>
      </c>
    </row>
    <row r="40" ht="16.5" spans="1:6">
      <c r="A40" s="4">
        <v>14</v>
      </c>
      <c r="B40" s="7" t="s">
        <v>140</v>
      </c>
      <c r="C40" s="8">
        <v>1</v>
      </c>
      <c r="D40" s="4">
        <v>0</v>
      </c>
      <c r="E40" s="4">
        <v>0</v>
      </c>
      <c r="F40" s="8">
        <v>1</v>
      </c>
    </row>
    <row r="41" ht="16.5" spans="1:6">
      <c r="A41" s="4">
        <v>14</v>
      </c>
      <c r="B41" s="7" t="s">
        <v>153</v>
      </c>
      <c r="C41" s="8">
        <v>1</v>
      </c>
      <c r="D41" s="4">
        <v>0</v>
      </c>
      <c r="E41" s="4">
        <v>0</v>
      </c>
      <c r="F41" s="8">
        <v>1</v>
      </c>
    </row>
    <row r="42" ht="16.5" spans="1:6">
      <c r="A42" s="4">
        <v>14</v>
      </c>
      <c r="B42" s="7" t="s">
        <v>963</v>
      </c>
      <c r="C42" s="8">
        <v>1</v>
      </c>
      <c r="D42" s="4">
        <v>0</v>
      </c>
      <c r="E42" s="4">
        <v>0</v>
      </c>
      <c r="F42" s="8">
        <v>1</v>
      </c>
    </row>
    <row r="43" ht="16.5" spans="1:6">
      <c r="A43" s="5" t="s">
        <v>1599</v>
      </c>
      <c r="B43" s="6"/>
      <c r="C43" s="4">
        <v>58</v>
      </c>
      <c r="D43" s="8">
        <v>6</v>
      </c>
      <c r="E43" s="8">
        <v>4</v>
      </c>
      <c r="F43" s="4" t="s">
        <v>1621</v>
      </c>
    </row>
  </sheetData>
  <mergeCells count="4">
    <mergeCell ref="A1:F1"/>
    <mergeCell ref="A23:B23"/>
    <mergeCell ref="A24:F24"/>
    <mergeCell ref="A43:B4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2025-26赛季汇总</vt:lpstr>
      <vt:lpstr>中超汇总</vt:lpstr>
      <vt:lpstr>亚冠汇总</vt:lpstr>
      <vt:lpstr>足协杯汇总</vt:lpstr>
      <vt:lpstr>超级杯汇总</vt:lpstr>
      <vt:lpstr>超级杯报名表</vt:lpstr>
      <vt:lpstr>中超联赛报告</vt:lpstr>
      <vt:lpstr>足协杯比赛报告</vt:lpstr>
      <vt:lpstr>亚冠精英联赛比赛报告</vt:lpstr>
      <vt:lpstr>超级杯比赛报告</vt:lpstr>
      <vt:lpstr>中超联赛报名表</vt:lpstr>
      <vt:lpstr>2025-2026赛季上海海港亚冠精英赛报名表</vt:lpstr>
      <vt:lpstr>进球详情</vt:lpstr>
      <vt:lpstr>进球助攻榜</vt:lpstr>
      <vt:lpstr>进球助攻榜1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WPS_1569849979</cp:lastModifiedBy>
  <dcterms:created xsi:type="dcterms:W3CDTF">2023-05-12T11:15:00Z</dcterms:created>
  <dcterms:modified xsi:type="dcterms:W3CDTF">2026-03-06T09:34:14Z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2052-12.1.0.16120</vt:lpwstr>
  </property>
  <property fmtid="{D5CDD505-2E9C-101B-9397-08002B2CF9AE}" pid="3" name="ICV">
    <vt:lpwstr>E939DA3B6B5F4589B1820A8D44AADB46_12</vt:lpwstr>
  </property>
</Properties>
</file>