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5BF19A9-229B-48D2-B4E7-EACCDC619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<sst xmlns="http://schemas.openxmlformats.org/spreadsheetml/2006/main" count="102" uniqueCount="38">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</sst>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30" zoomScaleNormal="130" workbookViewId="0">
      <selection activeCell="D29" sqref="D29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25</v>
      </c>
      <c r="E2">
        <v>300</v>
      </c>
      <c r="F2">
        <v>1.5</v>
      </c>
      <c r="G2">
        <f t="shared" ref="G2:G25" si="0">IF(D2="",0,D2*F2)</f>
        <v>37.5</v>
      </c>
      <c r="H2">
        <f>VLOOKUP(C2,Vehicle_Params!$A:$B,2,FALSE)</f>
        <v>1</v>
      </c>
      <c r="I2">
        <f t="shared" ref="I2:I25" si="1">IF(D2="",0,D2*H2)</f>
        <v>25</v>
      </c>
      <c r="J2">
        <f t="shared" ref="J2:J25" si="2">IF(E2=0,0,G2*3600/E2)</f>
        <v>450</v>
      </c>
      <c r="K2">
        <f t="shared" ref="K2:K25" si="3">IF(E2=0,0,IF(D2="",0,D2*3600/E2))</f>
        <v>300</v>
      </c>
    </row>
    <row r="3" spans="1:11" x14ac:dyDescent="0.25">
      <c r="A3">
        <v>2</v>
      </c>
      <c r="B3" t="s">
        <v>5</v>
      </c>
      <c r="C3" t="s">
        <v>7</v>
      </c>
      <c r="D3">
        <v>12</v>
      </c>
      <c r="E3">
        <v>300</v>
      </c>
      <c r="F3">
        <f>VLOOKUP(C3,Vehicle_Params!$A:$C,3,FALSE)</f>
        <v>1.2</v>
      </c>
      <c r="G3">
        <f t="shared" si="0"/>
        <v>14.399999999999999</v>
      </c>
      <c r="H3">
        <f>VLOOKUP(C3,Vehicle_Params!$A:$B,2,FALSE)</f>
        <v>0.35</v>
      </c>
      <c r="I3">
        <f t="shared" si="1"/>
        <v>4.1999999999999993</v>
      </c>
      <c r="J3">
        <f t="shared" si="2"/>
        <v>172.79999999999998</v>
      </c>
      <c r="K3">
        <f t="shared" si="3"/>
        <v>144</v>
      </c>
    </row>
    <row r="4" spans="1:11" x14ac:dyDescent="0.25">
      <c r="A4">
        <v>2</v>
      </c>
      <c r="B4" t="s">
        <v>5</v>
      </c>
      <c r="C4" t="s">
        <v>8</v>
      </c>
      <c r="D4">
        <v>7</v>
      </c>
      <c r="E4">
        <v>300</v>
      </c>
      <c r="F4">
        <f>VLOOKUP(C4,Vehicle_Params!$A:$C,3,FALSE)</f>
        <v>10</v>
      </c>
      <c r="G4">
        <f t="shared" si="0"/>
        <v>70</v>
      </c>
      <c r="H4">
        <f>VLOOKUP(C4,Vehicle_Params!$A:$B,2,FALSE)</f>
        <v>1.8</v>
      </c>
      <c r="I4">
        <f t="shared" si="1"/>
        <v>12.6</v>
      </c>
      <c r="J4">
        <f t="shared" si="2"/>
        <v>840</v>
      </c>
      <c r="K4">
        <f t="shared" si="3"/>
        <v>84</v>
      </c>
    </row>
    <row r="5" spans="1:11" x14ac:dyDescent="0.25">
      <c r="A5">
        <v>2</v>
      </c>
      <c r="B5" t="s">
        <v>5</v>
      </c>
      <c r="C5" t="s">
        <v>9</v>
      </c>
      <c r="D5">
        <v>2</v>
      </c>
      <c r="E5">
        <v>300</v>
      </c>
      <c r="F5">
        <f>VLOOKUP(C5,Vehicle_Params!$A:$C,3,FALSE)</f>
        <v>30</v>
      </c>
      <c r="G5">
        <f t="shared" si="0"/>
        <v>60</v>
      </c>
      <c r="H5">
        <f>VLOOKUP(C5,Vehicle_Params!$A:$B,2,FALSE)</f>
        <v>2.8</v>
      </c>
      <c r="I5">
        <f t="shared" si="1"/>
        <v>5.6</v>
      </c>
      <c r="J5">
        <f t="shared" si="2"/>
        <v>720</v>
      </c>
      <c r="K5">
        <f t="shared" si="3"/>
        <v>24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14</v>
      </c>
      <c r="E8">
        <v>300</v>
      </c>
      <c r="F8">
        <f>VLOOKUP(C8,Vehicle_Params!$A:$C,3,FALSE)</f>
        <v>1.5</v>
      </c>
      <c r="G8">
        <f t="shared" si="0"/>
        <v>21</v>
      </c>
      <c r="H8">
        <f>VLOOKUP(C8,Vehicle_Params!$A:$B,2,FALSE)</f>
        <v>1</v>
      </c>
      <c r="I8">
        <f t="shared" si="1"/>
        <v>14</v>
      </c>
      <c r="J8">
        <f t="shared" si="2"/>
        <v>252</v>
      </c>
      <c r="K8">
        <f t="shared" si="3"/>
        <v>168</v>
      </c>
    </row>
    <row r="9" spans="1:11" x14ac:dyDescent="0.25">
      <c r="A9">
        <v>2</v>
      </c>
      <c r="B9" t="s">
        <v>12</v>
      </c>
      <c r="C9" t="s">
        <v>7</v>
      </c>
      <c r="D9">
        <v>17</v>
      </c>
      <c r="E9">
        <v>300</v>
      </c>
      <c r="F9">
        <f>VLOOKUP(C9,Vehicle_Params!$A:$C,3,FALSE)</f>
        <v>1.2</v>
      </c>
      <c r="G9">
        <f t="shared" si="0"/>
        <v>20.399999999999999</v>
      </c>
      <c r="H9">
        <f>VLOOKUP(C9,Vehicle_Params!$A:$B,2,FALSE)</f>
        <v>0.35</v>
      </c>
      <c r="I9">
        <f t="shared" si="1"/>
        <v>5.9499999999999993</v>
      </c>
      <c r="J9">
        <f t="shared" si="2"/>
        <v>244.8</v>
      </c>
      <c r="K9">
        <f t="shared" si="3"/>
        <v>204</v>
      </c>
    </row>
    <row r="10" spans="1:11" x14ac:dyDescent="0.25">
      <c r="A10">
        <v>2</v>
      </c>
      <c r="B10" t="s">
        <v>12</v>
      </c>
      <c r="C10" t="s">
        <v>8</v>
      </c>
      <c r="D10">
        <v>8</v>
      </c>
      <c r="E10">
        <v>300</v>
      </c>
      <c r="F10">
        <f>VLOOKUP(C10,Vehicle_Params!$A:$C,3,FALSE)</f>
        <v>10</v>
      </c>
      <c r="G10">
        <f t="shared" si="0"/>
        <v>80</v>
      </c>
      <c r="H10">
        <f>VLOOKUP(C10,Vehicle_Params!$A:$B,2,FALSE)</f>
        <v>1.8</v>
      </c>
      <c r="I10">
        <f t="shared" si="1"/>
        <v>14.4</v>
      </c>
      <c r="J10">
        <f t="shared" si="2"/>
        <v>960</v>
      </c>
      <c r="K10">
        <f t="shared" si="3"/>
        <v>96</v>
      </c>
    </row>
    <row r="11" spans="1:11" x14ac:dyDescent="0.25">
      <c r="A11">
        <v>2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62</v>
      </c>
      <c r="E14">
        <v>300</v>
      </c>
      <c r="F14">
        <f>VLOOKUP(C14,Vehicle_Params!$A:$C,3,FALSE)</f>
        <v>1.5</v>
      </c>
      <c r="G14">
        <f t="shared" si="0"/>
        <v>93</v>
      </c>
      <c r="H14">
        <f>VLOOKUP(C14,Vehicle_Params!$A:$B,2,FALSE)</f>
        <v>1</v>
      </c>
      <c r="I14">
        <f t="shared" si="1"/>
        <v>62</v>
      </c>
      <c r="J14">
        <f t="shared" si="2"/>
        <v>1116</v>
      </c>
      <c r="K14">
        <f t="shared" si="3"/>
        <v>744</v>
      </c>
    </row>
    <row r="15" spans="1:11" x14ac:dyDescent="0.25">
      <c r="A15">
        <v>2</v>
      </c>
      <c r="B15" t="s">
        <v>13</v>
      </c>
      <c r="C15" t="s">
        <v>7</v>
      </c>
      <c r="D15">
        <v>32</v>
      </c>
      <c r="E15">
        <v>300</v>
      </c>
      <c r="F15">
        <f>VLOOKUP(C15,Vehicle_Params!$A:$C,3,FALSE)</f>
        <v>1.2</v>
      </c>
      <c r="G15">
        <f t="shared" si="0"/>
        <v>38.4</v>
      </c>
      <c r="H15">
        <f>VLOOKUP(C15,Vehicle_Params!$A:$B,2,FALSE)</f>
        <v>0.35</v>
      </c>
      <c r="I15">
        <f t="shared" si="1"/>
        <v>11.2</v>
      </c>
      <c r="J15">
        <f t="shared" si="2"/>
        <v>460.8</v>
      </c>
      <c r="K15">
        <f t="shared" si="3"/>
        <v>384</v>
      </c>
    </row>
    <row r="16" spans="1:11" x14ac:dyDescent="0.25">
      <c r="A16">
        <v>2</v>
      </c>
      <c r="B16" t="s">
        <v>13</v>
      </c>
      <c r="C16" t="s">
        <v>8</v>
      </c>
      <c r="D16">
        <v>12</v>
      </c>
      <c r="E16">
        <v>300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1440</v>
      </c>
      <c r="K16">
        <f t="shared" si="3"/>
        <v>144</v>
      </c>
    </row>
    <row r="17" spans="1:11" x14ac:dyDescent="0.25">
      <c r="A17">
        <v>2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2</v>
      </c>
      <c r="B21" t="s">
        <v>14</v>
      </c>
      <c r="C21" t="s">
        <v>7</v>
      </c>
      <c r="D21">
        <v>32</v>
      </c>
      <c r="E21">
        <v>300</v>
      </c>
      <c r="F21">
        <f>VLOOKUP(C21,Vehicle_Params!$A:$C,3,FALSE)</f>
        <v>1.2</v>
      </c>
      <c r="G21">
        <f t="shared" si="0"/>
        <v>38.4</v>
      </c>
      <c r="H21">
        <f>VLOOKUP(C21,Vehicle_Params!$A:$B,2,FALSE)</f>
        <v>0.35</v>
      </c>
      <c r="I21">
        <f t="shared" si="1"/>
        <v>11.2</v>
      </c>
      <c r="J21">
        <f t="shared" si="2"/>
        <v>460.8</v>
      </c>
      <c r="K21">
        <f t="shared" si="3"/>
        <v>384</v>
      </c>
    </row>
    <row r="22" spans="1:11" x14ac:dyDescent="0.25">
      <c r="A22">
        <v>2</v>
      </c>
      <c r="B22" t="s">
        <v>14</v>
      </c>
      <c r="C22" t="s">
        <v>8</v>
      </c>
      <c r="D22">
        <v>14</v>
      </c>
      <c r="E22">
        <v>300</v>
      </c>
      <c r="F22">
        <f>VLOOKUP(C22,Vehicle_Params!$A:$C,3,FALSE)</f>
        <v>10</v>
      </c>
      <c r="G22">
        <f t="shared" si="0"/>
        <v>140</v>
      </c>
      <c r="H22">
        <f>VLOOKUP(C22,Vehicle_Params!$A:$B,2,FALSE)</f>
        <v>1.8</v>
      </c>
      <c r="I22">
        <f t="shared" si="1"/>
        <v>25.2</v>
      </c>
      <c r="J22">
        <f t="shared" si="2"/>
        <v>1680</v>
      </c>
      <c r="K22">
        <f t="shared" si="3"/>
        <v>168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2</v>
      </c>
      <c r="E24">
        <v>300</v>
      </c>
      <c r="F24">
        <f>VLOOKUP(C24,Vehicle_Params!$A:$C,3,FALSE)</f>
        <v>1</v>
      </c>
      <c r="G24">
        <f t="shared" si="0"/>
        <v>2</v>
      </c>
      <c r="H24">
        <f>VLOOKUP(C24,Vehicle_Params!$A:$B,2,FALSE)</f>
        <v>2.6</v>
      </c>
      <c r="I24">
        <f t="shared" si="1"/>
        <v>5.2</v>
      </c>
      <c r="J24">
        <f t="shared" si="2"/>
        <v>24</v>
      </c>
      <c r="K24">
        <f t="shared" si="3"/>
        <v>24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19</v>
      </c>
      <c r="E26">
        <v>300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342</v>
      </c>
      <c r="K26">
        <f t="shared" ref="K26:K31" si="7">IF(E26=0,0,IF(D26="",0,D26*3600/E26))</f>
        <v>228</v>
      </c>
    </row>
    <row r="27" spans="1:11" x14ac:dyDescent="0.25">
      <c r="A27">
        <v>2</v>
      </c>
      <c r="B27" t="s">
        <v>37</v>
      </c>
      <c r="C27" t="s">
        <v>7</v>
      </c>
      <c r="D27">
        <v>14</v>
      </c>
      <c r="E27">
        <v>300</v>
      </c>
      <c r="F27">
        <f>VLOOKUP(C27,Vehicle_Params!$A:$C,3,FALSE)</f>
        <v>1.2</v>
      </c>
      <c r="G27">
        <f t="shared" si="4"/>
        <v>16.8</v>
      </c>
      <c r="H27">
        <f>VLOOKUP(C27,Vehicle_Params!$A:$B,2,FALSE)</f>
        <v>0.35</v>
      </c>
      <c r="I27">
        <f t="shared" si="5"/>
        <v>4.8999999999999995</v>
      </c>
      <c r="J27">
        <f t="shared" si="6"/>
        <v>201.6</v>
      </c>
      <c r="K27">
        <f t="shared" si="7"/>
        <v>168</v>
      </c>
    </row>
    <row r="28" spans="1:11" x14ac:dyDescent="0.25">
      <c r="A28">
        <v>2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48</v>
      </c>
      <c r="E2">
        <f>SUMIFS(Raw_Annotations!$I:$I,Raw_Annotations!$A:$A,$A2,Raw_Annotations!$B:$B,$B2)</f>
        <v>48.6</v>
      </c>
      <c r="F2">
        <f>IF(C2=0,0,D2*3600/C2)</f>
        <v>576</v>
      </c>
      <c r="G2">
        <f>SUMIFS(Raw_Annotations!$G:$G,Raw_Annotations!$A:$A,$A2,Raw_Annotations!$B:$B,$B2)</f>
        <v>185.9</v>
      </c>
      <c r="H2">
        <f>IF(C2=0,0,G2*3600/C2)</f>
        <v>2230.8000000000002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130</v>
      </c>
      <c r="J2">
        <f>IF(G2=0,0,I2/G2)</f>
        <v>0.69930069930069927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0.37448559670781889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42</v>
      </c>
      <c r="E3">
        <f>SUMIFS(Raw_Annotations!$I:$I,Raw_Annotations!$A:$A,$A3,Raw_Annotations!$B:$B,$B3)</f>
        <v>42.550000000000004</v>
      </c>
      <c r="F3">
        <f>IF(C3=0,0,D3*3600/C3)</f>
        <v>504</v>
      </c>
      <c r="G3">
        <f>SUMIFS(Raw_Annotations!$G:$G,Raw_Annotations!$A:$A,$A3,Raw_Annotations!$B:$B,$B3)</f>
        <v>182.4</v>
      </c>
      <c r="H3">
        <f>IF(C3=0,0,G3*3600/C3)</f>
        <v>2188.8000000000002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>
        <f>IF(G3=0,0,I3/G3)</f>
        <v>0.76754385964912275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0.47003525264394824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108</v>
      </c>
      <c r="E4">
        <f>SUMIFS(Raw_Annotations!$I:$I,Raw_Annotations!$A:$A,$A4,Raw_Annotations!$B:$B,$B4)</f>
        <v>100.4</v>
      </c>
      <c r="F4">
        <f>IF(C4=0,0,D4*3600/C4)</f>
        <v>1296</v>
      </c>
      <c r="G4">
        <f>SUMIFS(Raw_Annotations!$G:$G,Raw_Annotations!$A:$A,$A4,Raw_Annotations!$B:$B,$B4)</f>
        <v>311.39999999999998</v>
      </c>
      <c r="H4">
        <f>IF(C4=0,0,G4*3600/C4)</f>
        <v>3736.8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>
        <f>IF(G4=0,0,I4/G4)</f>
        <v>0.5780346820809249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0.27091633466135462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123</v>
      </c>
      <c r="E5">
        <f>SUMIFS(Raw_Annotations!$I:$I,Raw_Annotations!$A:$A,$A5,Raw_Annotations!$B:$B,$B5)</f>
        <v>122.00000000000001</v>
      </c>
      <c r="F5">
        <f>IF(C5=0,0,D5*3600/C5)</f>
        <v>1476</v>
      </c>
      <c r="G5">
        <f>SUMIFS(Raw_Annotations!$G:$G,Raw_Annotations!$A:$A,$A5,Raw_Annotations!$B:$B,$B5)</f>
        <v>378.4</v>
      </c>
      <c r="H5">
        <f>IF(C5=0,0,G5*3600/C5)</f>
        <v>4540.8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230</v>
      </c>
      <c r="J5">
        <f>IF(G5=0,0,I5/G5)</f>
        <v>0.60782241014799154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0.27540983606557368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2025-09-26T02:27:16Z</dcterms:modified>
</cp:coreProperties>
</file>