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706502BE-58DA-4BDA-A375-ECA6693DD1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E2" i="3" s="1"/>
  <c r="K2" i="3" s="1"/>
  <c r="H2" i="1"/>
  <c r="G2" i="1"/>
  <c r="J2" i="1" s="1"/>
  <c r="J10" i="1" l="1"/>
  <c r="J20" i="1"/>
  <c r="G5" i="3"/>
  <c r="I2" i="3"/>
  <c r="J4" i="1"/>
  <c r="I4" i="3"/>
  <c r="J16" i="1"/>
  <c r="G3" i="3"/>
  <c r="J8" i="1"/>
  <c r="G2" i="3"/>
  <c r="G4" i="3"/>
  <c r="J22" i="1"/>
  <c r="J2" i="3" l="1"/>
  <c r="H2" i="3"/>
  <c r="J3" i="3"/>
  <c r="H3" i="3"/>
  <c r="J4" i="3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<sst xmlns="http://schemas.openxmlformats.org/spreadsheetml/2006/main" count="102" uniqueCount="38">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</sst>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4" zoomScale="115" zoomScaleNormal="115" workbookViewId="0">
      <selection activeCell="F35" sqref="F35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56</v>
      </c>
      <c r="E2" s="2">
        <v>300</v>
      </c>
      <c r="F2" s="2">
        <v>1.5</v>
      </c>
      <c r="G2" s="2">
        <f t="shared" ref="G2:G31" si="0">IF(D2="",0,D2*F2)</f>
        <v>84</v>
      </c>
      <c r="H2" s="2">
        <f>VLOOKUP(C2,Vehicle_Params!$A:$B,2,FALSE)</f>
        <v>1</v>
      </c>
      <c r="I2" s="2">
        <f t="shared" ref="I2:I31" si="1">IF(D2="",0,D2*H2)</f>
        <v>56</v>
      </c>
      <c r="J2" s="2">
        <f t="shared" ref="J2:J31" si="2">IF(E2=0,0,G2*3600/E2)</f>
        <v>1008</v>
      </c>
      <c r="K2" s="2">
        <f t="shared" ref="K2:K31" si="3">IF(E2=0,0,IF(D2="",0,D2*3600/E2))</f>
        <v>672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29</v>
      </c>
      <c r="E3" s="2">
        <v>300</v>
      </c>
      <c r="F3" s="2">
        <f>VLOOKUP(C3,Vehicle_Params!$A:$C,3,FALSE)</f>
        <v>1.2</v>
      </c>
      <c r="G3" s="2">
        <f t="shared" si="0"/>
        <v>34.799999999999997</v>
      </c>
      <c r="H3" s="2">
        <f>VLOOKUP(C3,Vehicle_Params!$A:$B,2,FALSE)</f>
        <v>0.35</v>
      </c>
      <c r="I3" s="2">
        <f t="shared" si="1"/>
        <v>10.149999999999999</v>
      </c>
      <c r="J3" s="2">
        <f t="shared" si="2"/>
        <v>417.59999999999997</v>
      </c>
      <c r="K3" s="2">
        <f t="shared" si="3"/>
        <v>348</v>
      </c>
      <c r="L3" s="2"/>
    </row>
    <row r="4" spans="1:12" x14ac:dyDescent="0.25">
      <c r="A4" s="2">
        <v>3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68</v>
      </c>
      <c r="E14" s="2">
        <v>300</v>
      </c>
      <c r="F14" s="2">
        <f>VLOOKUP(C14,Vehicle_Params!$A:$C,3,FALSE)</f>
        <v>1.5</v>
      </c>
      <c r="G14" s="2">
        <f t="shared" si="0"/>
        <v>102</v>
      </c>
      <c r="H14" s="2">
        <f>VLOOKUP(C14,Vehicle_Params!$A:$B,2,FALSE)</f>
        <v>1</v>
      </c>
      <c r="I14" s="2">
        <f t="shared" si="1"/>
        <v>68</v>
      </c>
      <c r="J14" s="2">
        <f t="shared" si="2"/>
        <v>1224</v>
      </c>
      <c r="K14" s="2">
        <f t="shared" si="3"/>
        <v>816</v>
      </c>
      <c r="L14" s="2"/>
    </row>
    <row r="15" spans="1:12" x14ac:dyDescent="0.25">
      <c r="A15" s="2">
        <v>3</v>
      </c>
      <c r="B15" s="2" t="s">
        <v>19</v>
      </c>
      <c r="C15" s="2" t="s">
        <v>13</v>
      </c>
      <c r="D15" s="2">
        <v>57</v>
      </c>
      <c r="E15" s="2">
        <v>300</v>
      </c>
      <c r="F15" s="2">
        <f>VLOOKUP(C15,Vehicle_Params!$A:$C,3,FALSE)</f>
        <v>1.2</v>
      </c>
      <c r="G15" s="2">
        <f t="shared" si="0"/>
        <v>68.399999999999991</v>
      </c>
      <c r="H15" s="2">
        <f>VLOOKUP(C15,Vehicle_Params!$A:$B,2,FALSE)</f>
        <v>0.35</v>
      </c>
      <c r="I15" s="2">
        <f t="shared" si="1"/>
        <v>19.95</v>
      </c>
      <c r="J15" s="2">
        <f t="shared" si="2"/>
        <v>820.8</v>
      </c>
      <c r="K15" s="2">
        <f t="shared" si="3"/>
        <v>684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76</v>
      </c>
      <c r="E20" s="2">
        <v>300</v>
      </c>
      <c r="F20" s="2">
        <f>VLOOKUP(C20,Vehicle_Params!$A:$C,3,FALSE)</f>
        <v>1.5</v>
      </c>
      <c r="G20" s="2">
        <f t="shared" si="0"/>
        <v>114</v>
      </c>
      <c r="H20" s="2">
        <f>VLOOKUP(C20,Vehicle_Params!$A:$B,2,FALSE)</f>
        <v>1</v>
      </c>
      <c r="I20" s="2">
        <f t="shared" si="1"/>
        <v>76</v>
      </c>
      <c r="J20" s="2">
        <f t="shared" si="2"/>
        <v>1368</v>
      </c>
      <c r="K20" s="2">
        <f t="shared" si="3"/>
        <v>912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47</v>
      </c>
      <c r="E21" s="2">
        <v>300</v>
      </c>
      <c r="F21" s="2">
        <f>VLOOKUP(C21,Vehicle_Params!$A:$C,3,FALSE)</f>
        <v>1.2</v>
      </c>
      <c r="G21" s="2">
        <f t="shared" si="0"/>
        <v>56.4</v>
      </c>
      <c r="H21" s="2">
        <f>VLOOKUP(C21,Vehicle_Params!$A:$B,2,FALSE)</f>
        <v>0.35</v>
      </c>
      <c r="I21" s="2">
        <f t="shared" si="1"/>
        <v>16.45</v>
      </c>
      <c r="J21" s="2">
        <f t="shared" si="2"/>
        <v>676.8</v>
      </c>
      <c r="K21" s="2">
        <f t="shared" si="3"/>
        <v>564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32</v>
      </c>
      <c r="E26" s="2">
        <v>300</v>
      </c>
      <c r="F26" s="2">
        <f>VLOOKUP(C26,Vehicle_Params!$A:$C,3,FALSE)</f>
        <v>1.5</v>
      </c>
      <c r="G26" s="2">
        <f t="shared" si="0"/>
        <v>48</v>
      </c>
      <c r="H26" s="2">
        <f>VLOOKUP(C26,Vehicle_Params!$A:$B,2,FALSE)</f>
        <v>1</v>
      </c>
      <c r="I26" s="2">
        <f t="shared" si="1"/>
        <v>32</v>
      </c>
      <c r="J26" s="2">
        <f t="shared" si="2"/>
        <v>576</v>
      </c>
      <c r="K26" s="2">
        <f t="shared" si="3"/>
        <v>384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95</v>
      </c>
      <c r="E2" s="2">
        <f>SUMIFS(Raw_Annotations!$I:$I,Raw_Annotations!$A:$A,$A2,Raw_Annotations!$B:$B,$B2)</f>
        <v>86.15</v>
      </c>
      <c r="F2" s="2">
        <f t="shared" ref="F2:F5" si="0">IF(C2=0,0,D2*3600/C2)</f>
        <v>1140</v>
      </c>
      <c r="G2" s="2">
        <f>SUMIFS(Raw_Annotations!$G:$G,Raw_Annotations!$A:$A,$A2,Raw_Annotations!$B:$B,$B2)</f>
        <v>258.8</v>
      </c>
      <c r="H2" s="2">
        <f t="shared" ref="H2:H5" si="1">IF(C2=0,0,G2*3600/C2)</f>
        <v>3105.6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140</v>
      </c>
      <c r="J2" s="2">
        <f t="shared" ref="J2:J5" si="2">IF(G2=0,0,I2/G2)</f>
        <v>0.54095826893353938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0.23215322112594311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22</v>
      </c>
      <c r="E3" s="2">
        <f>SUMIFS(Raw_Annotations!$I:$I,Raw_Annotations!$A:$A,$A3,Raw_Annotations!$B:$B,$B3)</f>
        <v>30.549999999999997</v>
      </c>
      <c r="F3" s="2">
        <f t="shared" si="0"/>
        <v>264</v>
      </c>
      <c r="G3" s="2">
        <f>SUMIFS(Raw_Annotations!$G:$G,Raw_Annotations!$A:$A,$A3,Raw_Annotations!$B:$B,$B3)</f>
        <v>149.19999999999999</v>
      </c>
      <c r="H3" s="2">
        <f t="shared" si="1"/>
        <v>1790.4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 s="2">
        <f t="shared" si="2"/>
        <v>0.87131367292225204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0.59574468085106391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141</v>
      </c>
      <c r="E4" s="2">
        <f>SUMIFS(Raw_Annotations!$I:$I,Raw_Annotations!$A:$A,$A4,Raw_Annotations!$B:$B,$B4)</f>
        <v>120.35000000000001</v>
      </c>
      <c r="F4" s="2">
        <f t="shared" si="0"/>
        <v>1692</v>
      </c>
      <c r="G4" s="2">
        <f>SUMIFS(Raw_Annotations!$G:$G,Raw_Annotations!$A:$A,$A4,Raw_Annotations!$B:$B,$B4)</f>
        <v>352.4</v>
      </c>
      <c r="H4" s="2">
        <f t="shared" si="1"/>
        <v>4228.8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0.51078320090805907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0.22600747818861655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120.44999999999999</v>
      </c>
      <c r="F5" s="2">
        <f t="shared" si="0"/>
        <v>1644</v>
      </c>
      <c r="G5" s="2">
        <f>SUMIFS(Raw_Annotations!$G:$G,Raw_Annotations!$A:$A,$A5,Raw_Annotations!$B:$B,$B5)</f>
        <v>341.4</v>
      </c>
      <c r="H5" s="2">
        <f t="shared" si="1"/>
        <v>4096.8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0.49794961921499709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0.21087588210875882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2025-09-26T02:27:42Z</dcterms:modified>
</cp:coreProperties>
</file>