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4060726-F9E5-43C9-AB91-12EE8B99D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I4" i="3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<sst xmlns="http://schemas.openxmlformats.org/spreadsheetml/2006/main" count="102" uniqueCount="38">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</sst>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5" zoomScale="145" zoomScaleNormal="145" workbookViewId="0">
      <selection activeCell="D30" sqref="D30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27</v>
      </c>
      <c r="E2" s="2">
        <v>300</v>
      </c>
      <c r="F2" s="2">
        <v>1.5</v>
      </c>
      <c r="G2" s="2">
        <f t="shared" ref="G2:G31" si="0">IF(D2="",0,D2*F2)</f>
        <v>40.5</v>
      </c>
      <c r="H2" s="2">
        <f>VLOOKUP(C2,Vehicle_Params!$A:$B,2,FALSE)</f>
        <v>1</v>
      </c>
      <c r="I2" s="2">
        <f t="shared" ref="I2:I31" si="1">IF(D2="",0,D2*H2)</f>
        <v>27</v>
      </c>
      <c r="J2" s="2">
        <f t="shared" ref="J2:J31" si="2">IF(E2=0,0,G2*3600/E2)</f>
        <v>486</v>
      </c>
      <c r="K2" s="2">
        <f t="shared" ref="K2:K31" si="3">IF(E2=0,0,IF(D2="",0,D2*3600/E2))</f>
        <v>324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14</v>
      </c>
      <c r="E3" s="2">
        <v>300</v>
      </c>
      <c r="F3" s="2">
        <f>VLOOKUP(C3,Vehicle_Params!$A:$C,3,FALSE)</f>
        <v>1.2</v>
      </c>
      <c r="G3" s="2">
        <f t="shared" si="0"/>
        <v>16.8</v>
      </c>
      <c r="H3" s="2">
        <f>VLOOKUP(C3,Vehicle_Params!$A:$B,2,FALSE)</f>
        <v>0.35</v>
      </c>
      <c r="I3" s="2">
        <f t="shared" si="1"/>
        <v>4.8999999999999995</v>
      </c>
      <c r="J3" s="2">
        <f t="shared" si="2"/>
        <v>201.6</v>
      </c>
      <c r="K3" s="2">
        <f t="shared" si="3"/>
        <v>168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11</v>
      </c>
      <c r="E8" s="2">
        <v>300</v>
      </c>
      <c r="F8" s="2">
        <f>VLOOKUP(C8,Vehicle_Params!$A:$C,3,FALSE)</f>
        <v>1.5</v>
      </c>
      <c r="G8" s="2">
        <f t="shared" si="0"/>
        <v>16.5</v>
      </c>
      <c r="H8" s="2">
        <f>VLOOKUP(C8,Vehicle_Params!$A:$B,2,FALSE)</f>
        <v>1</v>
      </c>
      <c r="I8" s="2">
        <f t="shared" si="1"/>
        <v>11</v>
      </c>
      <c r="J8" s="2">
        <f t="shared" si="2"/>
        <v>198</v>
      </c>
      <c r="K8" s="2">
        <f t="shared" si="3"/>
        <v>132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6</v>
      </c>
      <c r="E9" s="2">
        <v>300</v>
      </c>
      <c r="F9" s="2">
        <f>VLOOKUP(C9,Vehicle_Params!$A:$C,3,FALSE)</f>
        <v>1.2</v>
      </c>
      <c r="G9" s="2">
        <f t="shared" si="0"/>
        <v>7.1999999999999993</v>
      </c>
      <c r="H9" s="2">
        <f>VLOOKUP(C9,Vehicle_Params!$A:$B,2,FALSE)</f>
        <v>0.35</v>
      </c>
      <c r="I9" s="2">
        <f t="shared" si="1"/>
        <v>2.0999999999999996</v>
      </c>
      <c r="J9" s="2">
        <f t="shared" si="2"/>
        <v>86.399999999999991</v>
      </c>
      <c r="K9" s="2">
        <f t="shared" si="3"/>
        <v>72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5</v>
      </c>
      <c r="E10" s="2">
        <v>300</v>
      </c>
      <c r="F10" s="2">
        <f>VLOOKUP(C10,Vehicle_Params!$A:$C,3,FALSE)</f>
        <v>10</v>
      </c>
      <c r="G10" s="2">
        <f t="shared" si="0"/>
        <v>50</v>
      </c>
      <c r="H10" s="2">
        <f>VLOOKUP(C10,Vehicle_Params!$A:$B,2,FALSE)</f>
        <v>1.8</v>
      </c>
      <c r="I10" s="2">
        <f t="shared" si="1"/>
        <v>9</v>
      </c>
      <c r="J10" s="2">
        <f t="shared" si="2"/>
        <v>600</v>
      </c>
      <c r="K10" s="2">
        <f t="shared" si="3"/>
        <v>60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47</v>
      </c>
      <c r="E14" s="2">
        <v>300</v>
      </c>
      <c r="F14" s="2">
        <f>VLOOKUP(C14,Vehicle_Params!$A:$C,3,FALSE)</f>
        <v>1.5</v>
      </c>
      <c r="G14" s="2">
        <f t="shared" si="0"/>
        <v>70.5</v>
      </c>
      <c r="H14" s="2">
        <f>VLOOKUP(C14,Vehicle_Params!$A:$B,2,FALSE)</f>
        <v>1</v>
      </c>
      <c r="I14" s="2">
        <f t="shared" si="1"/>
        <v>47</v>
      </c>
      <c r="J14" s="2">
        <f t="shared" si="2"/>
        <v>846</v>
      </c>
      <c r="K14" s="2">
        <f t="shared" si="3"/>
        <v>564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64</v>
      </c>
      <c r="E20" s="2">
        <v>300</v>
      </c>
      <c r="F20" s="2">
        <f>VLOOKUP(C20,Vehicle_Params!$A:$C,3,FALSE)</f>
        <v>1.5</v>
      </c>
      <c r="G20" s="2">
        <f t="shared" si="0"/>
        <v>96</v>
      </c>
      <c r="H20" s="2">
        <f>VLOOKUP(C20,Vehicle_Params!$A:$B,2,FALSE)</f>
        <v>1</v>
      </c>
      <c r="I20" s="2">
        <f t="shared" si="1"/>
        <v>64</v>
      </c>
      <c r="J20" s="2">
        <f t="shared" si="2"/>
        <v>1152</v>
      </c>
      <c r="K20" s="2">
        <f t="shared" si="3"/>
        <v>768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32</v>
      </c>
      <c r="E21" s="2">
        <v>300</v>
      </c>
      <c r="F21" s="2">
        <f>VLOOKUP(C21,Vehicle_Params!$A:$C,3,FALSE)</f>
        <v>1.2</v>
      </c>
      <c r="G21" s="2">
        <f t="shared" si="0"/>
        <v>38.4</v>
      </c>
      <c r="H21" s="2">
        <f>VLOOKUP(C21,Vehicle_Params!$A:$B,2,FALSE)</f>
        <v>0.35</v>
      </c>
      <c r="I21" s="2">
        <f t="shared" si="1"/>
        <v>11.2</v>
      </c>
      <c r="J21" s="2">
        <f t="shared" si="2"/>
        <v>460.8</v>
      </c>
      <c r="K21" s="2">
        <f t="shared" si="3"/>
        <v>384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37</v>
      </c>
      <c r="E26" s="2">
        <v>300</v>
      </c>
      <c r="F26" s="2">
        <f>VLOOKUP(C26,Vehicle_Params!$A:$C,3,FALSE)</f>
        <v>1.5</v>
      </c>
      <c r="G26" s="2">
        <f t="shared" si="0"/>
        <v>55.5</v>
      </c>
      <c r="H26" s="2">
        <f>VLOOKUP(C26,Vehicle_Params!$A:$B,2,FALSE)</f>
        <v>1</v>
      </c>
      <c r="I26" s="2">
        <f t="shared" si="1"/>
        <v>37</v>
      </c>
      <c r="J26" s="2">
        <f t="shared" si="2"/>
        <v>666</v>
      </c>
      <c r="K26" s="2">
        <f t="shared" si="3"/>
        <v>444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18</v>
      </c>
      <c r="E27" s="2">
        <v>300</v>
      </c>
      <c r="F27" s="2">
        <f>VLOOKUP(C27,Vehicle_Params!$A:$C,3,FALSE)</f>
        <v>1.2</v>
      </c>
      <c r="G27" s="2">
        <f t="shared" si="0"/>
        <v>21.599999999999998</v>
      </c>
      <c r="H27" s="2">
        <f>VLOOKUP(C27,Vehicle_Params!$A:$B,2,FALSE)</f>
        <v>0.35</v>
      </c>
      <c r="I27" s="2">
        <f t="shared" si="1"/>
        <v>6.3</v>
      </c>
      <c r="J27" s="2">
        <f t="shared" si="2"/>
        <v>259.19999999999993</v>
      </c>
      <c r="K27" s="2">
        <f t="shared" si="3"/>
        <v>216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56</v>
      </c>
      <c r="E2" s="2">
        <f>SUMIFS(Raw_Annotations!$I:$I,Raw_Annotations!$A:$A,$A5,Raw_Annotations!$B:$B,$B2)</f>
        <v>53.899999999999991</v>
      </c>
      <c r="F2" s="2">
        <f t="shared" ref="F2:F5" si="0">IF(C2=0,0,D2*3600/C2)</f>
        <v>672</v>
      </c>
      <c r="G2" s="2">
        <f>SUMIFS(Raw_Annotations!$G:$G,Raw_Annotations!$A:$A,$A5,Raw_Annotations!$B:$B,$B2)</f>
        <v>187.3</v>
      </c>
      <c r="H2" s="2">
        <f t="shared" ref="H2:H5" si="1">IF(C2=0,0,G2*3600/C2)</f>
        <v>2247.6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120</v>
      </c>
      <c r="J2" s="2">
        <f t="shared" ref="J2:J5" si="2">IF(G2=0,0,I2/G2)</f>
        <v>0.64068339562199672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0.35250463821892397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30.700000000000003</v>
      </c>
      <c r="F3" s="2">
        <f t="shared" si="0"/>
        <v>312</v>
      </c>
      <c r="G3" s="2">
        <f>SUMIFS(Raw_Annotations!$G:$G,Raw_Annotations!$A:$A,$A3,Raw_Annotations!$B:$B,$B3)</f>
        <v>107.7</v>
      </c>
      <c r="H3" s="2">
        <f t="shared" si="1"/>
        <v>1292.4000000000001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0.74280408542246978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0.38436482084690554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93</v>
      </c>
      <c r="E4" s="2">
        <f>SUMIFS(Raw_Annotations!$I:$I,Raw_Annotations!$A:$A,$A4,Raw_Annotations!$B:$B,$B4)</f>
        <v>83.749999999999986</v>
      </c>
      <c r="F4" s="2">
        <f t="shared" si="0"/>
        <v>1116</v>
      </c>
      <c r="G4" s="2">
        <f>SUMIFS(Raw_Annotations!$G:$G,Raw_Annotations!$A:$A,$A4,Raw_Annotations!$B:$B,$B4)</f>
        <v>251.1</v>
      </c>
      <c r="H4" s="2">
        <f t="shared" si="1"/>
        <v>3013.2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0.55754679410593388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0.26985074626865679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2025-09-26T02:28:18Z</dcterms:modified>
</cp:coreProperties>
</file>