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7EF1201C-ECAF-4F60-A526-B4C5ECB70D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G3" i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<sst xmlns="http://schemas.openxmlformats.org/spreadsheetml/2006/main" count="102" uniqueCount="38">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</sst>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5" zoomScale="160" zoomScaleNormal="160" workbookViewId="0">
      <selection activeCell="F38" sqref="F38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38</v>
      </c>
      <c r="E2">
        <v>300</v>
      </c>
      <c r="F2">
        <v>1.5</v>
      </c>
      <c r="G2">
        <f t="shared" ref="G2:G25" si="0">IF(D2="",0,D2*F2)</f>
        <v>57</v>
      </c>
      <c r="H2">
        <f>VLOOKUP(C2,Vehicle_Params!$A:$B,2,FALSE)</f>
        <v>1</v>
      </c>
      <c r="I2">
        <f t="shared" ref="I2:I25" si="1">IF(D2="",0,D2*H2)</f>
        <v>38</v>
      </c>
      <c r="J2">
        <f t="shared" ref="J2:J25" si="2">IF(E2=0,0,G2*3600/E2)</f>
        <v>684</v>
      </c>
      <c r="K2">
        <f t="shared" ref="K2:K25" si="3">IF(E2=0,0,IF(D2="",0,D2*3600/E2))</f>
        <v>456</v>
      </c>
    </row>
    <row r="3" spans="1:11" x14ac:dyDescent="0.25">
      <c r="A3">
        <v>3</v>
      </c>
      <c r="B3" t="s">
        <v>5</v>
      </c>
      <c r="C3" t="s">
        <v>7</v>
      </c>
      <c r="D3">
        <v>19</v>
      </c>
      <c r="E3">
        <v>300</v>
      </c>
      <c r="F3">
        <f>VLOOKUP(C3,Vehicle_Params!$A:$C,3,FALSE)</f>
        <v>1.2</v>
      </c>
      <c r="G3">
        <f t="shared" si="0"/>
        <v>22.8</v>
      </c>
      <c r="H3">
        <f>VLOOKUP(C3,Vehicle_Params!$A:$B,2,FALSE)</f>
        <v>0.35</v>
      </c>
      <c r="I3">
        <f t="shared" si="1"/>
        <v>6.6499999999999995</v>
      </c>
      <c r="J3">
        <f t="shared" si="2"/>
        <v>273.60000000000002</v>
      </c>
      <c r="K3">
        <f t="shared" si="3"/>
        <v>228</v>
      </c>
    </row>
    <row r="4" spans="1:11" x14ac:dyDescent="0.25">
      <c r="A4">
        <v>3</v>
      </c>
      <c r="B4" t="s">
        <v>5</v>
      </c>
      <c r="C4" t="s">
        <v>8</v>
      </c>
      <c r="D4">
        <v>9</v>
      </c>
      <c r="E4">
        <v>300</v>
      </c>
      <c r="F4">
        <f>VLOOKUP(C4,Vehicle_Params!$A:$C,3,FALSE)</f>
        <v>10</v>
      </c>
      <c r="G4">
        <f t="shared" si="0"/>
        <v>90</v>
      </c>
      <c r="H4">
        <f>VLOOKUP(C4,Vehicle_Params!$A:$B,2,FALSE)</f>
        <v>1.8</v>
      </c>
      <c r="I4">
        <f t="shared" si="1"/>
        <v>16.2</v>
      </c>
      <c r="J4">
        <f t="shared" si="2"/>
        <v>1080</v>
      </c>
      <c r="K4">
        <f t="shared" si="3"/>
        <v>108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3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3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300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86.399999999999991</v>
      </c>
      <c r="K9">
        <f t="shared" si="3"/>
        <v>72</v>
      </c>
    </row>
    <row r="10" spans="1:11" x14ac:dyDescent="0.25">
      <c r="A10">
        <v>3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3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3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3</v>
      </c>
      <c r="B14" t="s">
        <v>13</v>
      </c>
      <c r="C14" t="s">
        <v>6</v>
      </c>
      <c r="D14">
        <v>63</v>
      </c>
      <c r="E14">
        <v>300</v>
      </c>
      <c r="F14">
        <f>VLOOKUP(C14,Vehicle_Params!$A:$C,3,FALSE)</f>
        <v>1.5</v>
      </c>
      <c r="G14">
        <f t="shared" si="0"/>
        <v>94.5</v>
      </c>
      <c r="H14">
        <f>VLOOKUP(C14,Vehicle_Params!$A:$B,2,FALSE)</f>
        <v>1</v>
      </c>
      <c r="I14">
        <f t="shared" si="1"/>
        <v>63</v>
      </c>
      <c r="J14">
        <f t="shared" si="2"/>
        <v>1134</v>
      </c>
      <c r="K14">
        <f t="shared" si="3"/>
        <v>756</v>
      </c>
    </row>
    <row r="15" spans="1:11" x14ac:dyDescent="0.25">
      <c r="A15">
        <v>3</v>
      </c>
      <c r="B15" t="s">
        <v>13</v>
      </c>
      <c r="C15" t="s">
        <v>7</v>
      </c>
      <c r="D15">
        <v>38</v>
      </c>
      <c r="E15">
        <v>300</v>
      </c>
      <c r="F15">
        <f>VLOOKUP(C15,Vehicle_Params!$A:$C,3,FALSE)</f>
        <v>1.2</v>
      </c>
      <c r="G15">
        <f t="shared" si="0"/>
        <v>45.6</v>
      </c>
      <c r="H15">
        <f>VLOOKUP(C15,Vehicle_Params!$A:$B,2,FALSE)</f>
        <v>0.35</v>
      </c>
      <c r="I15">
        <f t="shared" si="1"/>
        <v>13.299999999999999</v>
      </c>
      <c r="J15">
        <f t="shared" si="2"/>
        <v>547.20000000000005</v>
      </c>
      <c r="K15">
        <f t="shared" si="3"/>
        <v>456</v>
      </c>
    </row>
    <row r="16" spans="1:11" x14ac:dyDescent="0.25">
      <c r="A16">
        <v>3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3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3</v>
      </c>
      <c r="B21" t="s">
        <v>14</v>
      </c>
      <c r="C21" t="s">
        <v>7</v>
      </c>
      <c r="D21">
        <v>26</v>
      </c>
      <c r="E21">
        <v>300</v>
      </c>
      <c r="F21">
        <f>VLOOKUP(C21,Vehicle_Params!$A:$C,3,FALSE)</f>
        <v>1.2</v>
      </c>
      <c r="G21">
        <f t="shared" si="0"/>
        <v>31.2</v>
      </c>
      <c r="H21">
        <f>VLOOKUP(C21,Vehicle_Params!$A:$B,2,FALSE)</f>
        <v>0.35</v>
      </c>
      <c r="I21">
        <f t="shared" si="1"/>
        <v>9.1</v>
      </c>
      <c r="J21">
        <f t="shared" si="2"/>
        <v>374.4</v>
      </c>
      <c r="K21">
        <f t="shared" si="3"/>
        <v>312</v>
      </c>
    </row>
    <row r="22" spans="1:11" x14ac:dyDescent="0.25">
      <c r="A22">
        <v>3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28</v>
      </c>
      <c r="E26">
        <v>300</v>
      </c>
      <c r="F26">
        <f>VLOOKUP(C26,Vehicle_Params!$A:$C,3,FALSE)</f>
        <v>1.5</v>
      </c>
      <c r="G26">
        <f t="shared" ref="G26:G31" si="4">IF(D26="",0,D26*F26)</f>
        <v>42</v>
      </c>
      <c r="H26">
        <f>VLOOKUP(C26,Vehicle_Params!$A:$B,2,FALSE)</f>
        <v>1</v>
      </c>
      <c r="I26">
        <f t="shared" ref="I26:I31" si="5">IF(D26="",0,D26*H26)</f>
        <v>28</v>
      </c>
      <c r="J26">
        <f t="shared" ref="J26:J31" si="6">IF(E26=0,0,G26*3600/E26)</f>
        <v>504</v>
      </c>
      <c r="K26">
        <f t="shared" ref="K26:K31" si="7">IF(E26=0,0,IF(D26="",0,D26*3600/E26))</f>
        <v>336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69</v>
      </c>
      <c r="E2">
        <f>SUMIFS(Raw_Annotations!$I:$I,Raw_Annotations!$A:$A,$A2,Raw_Annotations!$B:$B,$B2)</f>
        <v>66.649999999999991</v>
      </c>
      <c r="F2">
        <f>IF(C2=0,0,D2*3600/C2)</f>
        <v>828</v>
      </c>
      <c r="G2">
        <f>SUMIFS(Raw_Annotations!$G:$G,Raw_Annotations!$A:$A,$A2,Raw_Annotations!$B:$B,$B2)</f>
        <v>173.8</v>
      </c>
      <c r="H2">
        <f>IF(C2=0,0,G2*3600/C2)</f>
        <v>2085.6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0.51783659378596081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0.24306076519129785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39.900000000000006</v>
      </c>
      <c r="F3">
        <f>IF(C3=0,0,D3*3600/C3)</f>
        <v>408</v>
      </c>
      <c r="G3">
        <f>SUMIFS(Raw_Annotations!$G:$G,Raw_Annotations!$A:$A,$A3,Raw_Annotations!$B:$B,$B3)</f>
        <v>137.19999999999999</v>
      </c>
      <c r="H3">
        <f>IF(C3=0,0,G3*3600/C3)</f>
        <v>1646.3999999999999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>
        <f>IF(G3=0,0,I3/G3)</f>
        <v>0.72886297376093301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0.38596491228070168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118</v>
      </c>
      <c r="E4">
        <f>SUMIFS(Raw_Annotations!$I:$I,Raw_Annotations!$A:$A,$A4,Raw_Annotations!$B:$B,$B4)</f>
        <v>110.5</v>
      </c>
      <c r="F4">
        <f>IF(C4=0,0,D4*3600/C4)</f>
        <v>1416</v>
      </c>
      <c r="G4">
        <f>SUMIFS(Raw_Annotations!$G:$G,Raw_Annotations!$A:$A,$A4,Raw_Annotations!$B:$B,$B4)</f>
        <v>332.1</v>
      </c>
      <c r="H4">
        <f>IF(C4=0,0,G4*3600/C4)</f>
        <v>3985.2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>
        <f>IF(G4=0,0,I4/G4)</f>
        <v>0.57211683227943388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0.26244343891402716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115</v>
      </c>
      <c r="E5">
        <f>SUMIFS(Raw_Annotations!$I:$I,Raw_Annotations!$A:$A,$A5,Raw_Annotations!$B:$B,$B5)</f>
        <v>115.5</v>
      </c>
      <c r="F5">
        <f>IF(C5=0,0,D5*3600/C5)</f>
        <v>1380</v>
      </c>
      <c r="G5">
        <f>SUMIFS(Raw_Annotations!$G:$G,Raw_Annotations!$A:$A,$A5,Raw_Annotations!$B:$B,$B5)</f>
        <v>360.2</v>
      </c>
      <c r="H5">
        <f>IF(C5=0,0,G5*3600/C5)</f>
        <v>4322.3999999999996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220</v>
      </c>
      <c r="J5">
        <f>IF(G5=0,0,I5/G5)</f>
        <v>0.61077179344808441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0.27532467532467531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2025-09-26T02:35:26Z</dcterms:modified>
</cp:coreProperties>
</file>