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40AA8B9-A8E2-4633-9594-55EB4F8D2F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<sst xmlns="http://schemas.openxmlformats.org/spreadsheetml/2006/main" count="102" uniqueCount="38">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</sst>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3" zoomScaleNormal="100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21</v>
      </c>
      <c r="E2">
        <v>300</v>
      </c>
      <c r="F2">
        <v>1.5</v>
      </c>
      <c r="G2">
        <f t="shared" ref="G2:G25" si="0">IF(D2="",0,D2*F2)</f>
        <v>31.5</v>
      </c>
      <c r="H2">
        <f>VLOOKUP(C2,Vehicle_Params!$A:$B,2,FALSE)</f>
        <v>1</v>
      </c>
      <c r="I2">
        <f t="shared" ref="I2:I25" si="1">IF(D2="",0,D2*H2)</f>
        <v>21</v>
      </c>
      <c r="J2">
        <f t="shared" ref="J2:J25" si="2">IF(E2=0,0,G2*3600/E2)</f>
        <v>378</v>
      </c>
      <c r="K2">
        <f t="shared" ref="K2:K25" si="3">IF(E2=0,0,IF(D2="",0,D2*3600/E2))</f>
        <v>252</v>
      </c>
    </row>
    <row r="3" spans="1:11" x14ac:dyDescent="0.25">
      <c r="A3">
        <v>1</v>
      </c>
      <c r="B3" t="s">
        <v>5</v>
      </c>
      <c r="C3" t="s">
        <v>7</v>
      </c>
      <c r="D3">
        <v>22</v>
      </c>
      <c r="E3">
        <v>300</v>
      </c>
      <c r="F3">
        <f>VLOOKUP(C3,Vehicle_Params!$A:$C,3,FALSE)</f>
        <v>1.2</v>
      </c>
      <c r="G3">
        <f t="shared" si="0"/>
        <v>26.4</v>
      </c>
      <c r="H3">
        <f>VLOOKUP(C3,Vehicle_Params!$A:$B,2,FALSE)</f>
        <v>0.35</v>
      </c>
      <c r="I3">
        <f t="shared" si="1"/>
        <v>7.6999999999999993</v>
      </c>
      <c r="J3">
        <f t="shared" si="2"/>
        <v>316.8</v>
      </c>
      <c r="K3">
        <f t="shared" si="3"/>
        <v>264</v>
      </c>
    </row>
    <row r="4" spans="1:11" x14ac:dyDescent="0.25">
      <c r="A4">
        <v>1</v>
      </c>
      <c r="B4" t="s">
        <v>5</v>
      </c>
      <c r="C4" t="s">
        <v>8</v>
      </c>
      <c r="D4">
        <v>3</v>
      </c>
      <c r="E4">
        <v>300</v>
      </c>
      <c r="F4">
        <f>VLOOKUP(C4,Vehicle_Params!$A:$C,3,FALSE)</f>
        <v>10</v>
      </c>
      <c r="G4">
        <f t="shared" si="0"/>
        <v>30</v>
      </c>
      <c r="H4">
        <f>VLOOKUP(C4,Vehicle_Params!$A:$B,2,FALSE)</f>
        <v>1.8</v>
      </c>
      <c r="I4">
        <f t="shared" si="1"/>
        <v>5.4</v>
      </c>
      <c r="J4">
        <f t="shared" si="2"/>
        <v>360</v>
      </c>
      <c r="K4">
        <f t="shared" si="3"/>
        <v>36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3</v>
      </c>
      <c r="E6">
        <v>300</v>
      </c>
      <c r="F6">
        <f>VLOOKUP(C6,Vehicle_Params!$A:$C,3,FALSE)</f>
        <v>1</v>
      </c>
      <c r="G6">
        <f t="shared" si="0"/>
        <v>3</v>
      </c>
      <c r="H6">
        <f>VLOOKUP(C6,Vehicle_Params!$A:$B,2,FALSE)</f>
        <v>2.6</v>
      </c>
      <c r="I6">
        <f t="shared" si="1"/>
        <v>7.8000000000000007</v>
      </c>
      <c r="J6">
        <f t="shared" si="2"/>
        <v>36</v>
      </c>
      <c r="K6">
        <f t="shared" si="3"/>
        <v>36</v>
      </c>
    </row>
    <row r="7" spans="1:11" x14ac:dyDescent="0.25">
      <c r="A7">
        <v>1</v>
      </c>
      <c r="B7" t="s">
        <v>5</v>
      </c>
      <c r="C7" t="s">
        <v>11</v>
      </c>
      <c r="D7">
        <v>4</v>
      </c>
      <c r="E7">
        <v>300</v>
      </c>
      <c r="F7">
        <f>VLOOKUP(C7,Vehicle_Params!$A:$C,3,FALSE)</f>
        <v>2</v>
      </c>
      <c r="G7">
        <f t="shared" si="0"/>
        <v>8</v>
      </c>
      <c r="H7">
        <f>VLOOKUP(C7,Vehicle_Params!$A:$B,2,FALSE)</f>
        <v>0.6</v>
      </c>
      <c r="I7">
        <f t="shared" si="1"/>
        <v>2.4</v>
      </c>
      <c r="J7">
        <f t="shared" si="2"/>
        <v>96</v>
      </c>
      <c r="K7">
        <f t="shared" si="3"/>
        <v>48</v>
      </c>
    </row>
    <row r="8" spans="1:11" x14ac:dyDescent="0.25">
      <c r="A8">
        <v>1</v>
      </c>
      <c r="B8" t="s">
        <v>12</v>
      </c>
      <c r="C8" t="s">
        <v>6</v>
      </c>
      <c r="D8">
        <v>9</v>
      </c>
      <c r="E8">
        <v>300</v>
      </c>
      <c r="F8">
        <f>VLOOKUP(C8,Vehicle_Params!$A:$C,3,FALSE)</f>
        <v>1.5</v>
      </c>
      <c r="G8">
        <f t="shared" si="0"/>
        <v>13.5</v>
      </c>
      <c r="H8">
        <f>VLOOKUP(C8,Vehicle_Params!$A:$B,2,FALSE)</f>
        <v>1</v>
      </c>
      <c r="I8">
        <f t="shared" si="1"/>
        <v>9</v>
      </c>
      <c r="J8">
        <f t="shared" si="2"/>
        <v>162</v>
      </c>
      <c r="K8">
        <f t="shared" si="3"/>
        <v>108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58</v>
      </c>
      <c r="E14">
        <v>300</v>
      </c>
      <c r="F14">
        <f>VLOOKUP(C14,Vehicle_Params!$A:$C,3,FALSE)</f>
        <v>1.5</v>
      </c>
      <c r="G14">
        <f t="shared" si="0"/>
        <v>87</v>
      </c>
      <c r="H14">
        <f>VLOOKUP(C14,Vehicle_Params!$A:$B,2,FALSE)</f>
        <v>1</v>
      </c>
      <c r="I14">
        <f t="shared" si="1"/>
        <v>58</v>
      </c>
      <c r="J14">
        <f t="shared" si="2"/>
        <v>1044</v>
      </c>
      <c r="K14">
        <f t="shared" si="3"/>
        <v>696</v>
      </c>
    </row>
    <row r="15" spans="1:11" x14ac:dyDescent="0.25">
      <c r="A15">
        <v>1</v>
      </c>
      <c r="B15" t="s">
        <v>13</v>
      </c>
      <c r="C15" t="s">
        <v>7</v>
      </c>
      <c r="D15">
        <v>32</v>
      </c>
      <c r="E15">
        <v>300</v>
      </c>
      <c r="F15">
        <f>VLOOKUP(C15,Vehicle_Params!$A:$C,3,FALSE)</f>
        <v>1.2</v>
      </c>
      <c r="G15">
        <f t="shared" si="0"/>
        <v>38.4</v>
      </c>
      <c r="H15">
        <f>VLOOKUP(C15,Vehicle_Params!$A:$B,2,FALSE)</f>
        <v>0.35</v>
      </c>
      <c r="I15">
        <f t="shared" si="1"/>
        <v>11.2</v>
      </c>
      <c r="J15">
        <f t="shared" si="2"/>
        <v>460.8</v>
      </c>
      <c r="K15">
        <f t="shared" si="3"/>
        <v>384</v>
      </c>
    </row>
    <row r="16" spans="1:11" x14ac:dyDescent="0.25">
      <c r="A16">
        <v>1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4</v>
      </c>
      <c r="E18">
        <v>300</v>
      </c>
      <c r="F18">
        <f>VLOOKUP(C18,Vehicle_Params!$A:$C,3,FALSE)</f>
        <v>1</v>
      </c>
      <c r="G18">
        <f t="shared" si="0"/>
        <v>4</v>
      </c>
      <c r="H18">
        <f>VLOOKUP(C18,Vehicle_Params!$A:$B,2,FALSE)</f>
        <v>2.6</v>
      </c>
      <c r="I18">
        <f t="shared" si="1"/>
        <v>10.4</v>
      </c>
      <c r="J18">
        <f t="shared" si="2"/>
        <v>48</v>
      </c>
      <c r="K18">
        <f t="shared" si="3"/>
        <v>48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77</v>
      </c>
      <c r="E20">
        <v>300</v>
      </c>
      <c r="F20">
        <f>VLOOKUP(C20,Vehicle_Params!$A:$C,3,FALSE)</f>
        <v>1.5</v>
      </c>
      <c r="G20">
        <f t="shared" si="0"/>
        <v>115.5</v>
      </c>
      <c r="H20">
        <f>VLOOKUP(C20,Vehicle_Params!$A:$B,2,FALSE)</f>
        <v>1</v>
      </c>
      <c r="I20">
        <f t="shared" si="1"/>
        <v>77</v>
      </c>
      <c r="J20">
        <f t="shared" si="2"/>
        <v>1386</v>
      </c>
      <c r="K20">
        <f t="shared" si="3"/>
        <v>924</v>
      </c>
    </row>
    <row r="21" spans="1:11" x14ac:dyDescent="0.25">
      <c r="A21">
        <v>1</v>
      </c>
      <c r="B21" t="s">
        <v>14</v>
      </c>
      <c r="C21" t="s">
        <v>7</v>
      </c>
      <c r="D21">
        <v>31</v>
      </c>
      <c r="E21">
        <v>300</v>
      </c>
      <c r="F21">
        <f>VLOOKUP(C21,Vehicle_Params!$A:$C,3,FALSE)</f>
        <v>1.2</v>
      </c>
      <c r="G21">
        <f t="shared" si="0"/>
        <v>37.199999999999996</v>
      </c>
      <c r="H21">
        <f>VLOOKUP(C21,Vehicle_Params!$A:$B,2,FALSE)</f>
        <v>0.35</v>
      </c>
      <c r="I21">
        <f t="shared" si="1"/>
        <v>10.85</v>
      </c>
      <c r="J21">
        <f t="shared" si="2"/>
        <v>446.39999999999992</v>
      </c>
      <c r="K21">
        <f t="shared" si="3"/>
        <v>372</v>
      </c>
    </row>
    <row r="22" spans="1:11" x14ac:dyDescent="0.25">
      <c r="A22">
        <v>1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5</v>
      </c>
      <c r="E24">
        <v>300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60</v>
      </c>
      <c r="K24">
        <f t="shared" si="3"/>
        <v>60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17</v>
      </c>
      <c r="E26">
        <v>300</v>
      </c>
      <c r="F26">
        <f>VLOOKUP(C26,Vehicle_Params!$A:$C,3,FALSE)</f>
        <v>1.5</v>
      </c>
      <c r="G26">
        <f t="shared" ref="G26:G31" si="4">IF(D26="",0,D26*F26)</f>
        <v>25.5</v>
      </c>
      <c r="H26">
        <f>VLOOKUP(C26,Vehicle_Params!$A:$B,2,FALSE)</f>
        <v>1</v>
      </c>
      <c r="I26">
        <f t="shared" ref="I26:I31" si="5">IF(D26="",0,D26*H26)</f>
        <v>17</v>
      </c>
      <c r="J26">
        <f t="shared" ref="J26:J31" si="6">IF(E26=0,0,G26*3600/E26)</f>
        <v>306</v>
      </c>
      <c r="K26">
        <f t="shared" ref="K26:K31" si="7">IF(E26=0,0,IF(D26="",0,D26*3600/E26))</f>
        <v>204</v>
      </c>
    </row>
    <row r="27" spans="1:11" x14ac:dyDescent="0.25">
      <c r="A27">
        <v>1</v>
      </c>
      <c r="B27" t="s">
        <v>37</v>
      </c>
      <c r="C27" t="s">
        <v>7</v>
      </c>
      <c r="D27">
        <v>11</v>
      </c>
      <c r="E27">
        <v>300</v>
      </c>
      <c r="F27">
        <f>VLOOKUP(C27,Vehicle_Params!$A:$C,3,FALSE)</f>
        <v>1.2</v>
      </c>
      <c r="G27">
        <f t="shared" si="4"/>
        <v>13.2</v>
      </c>
      <c r="H27">
        <f>VLOOKUP(C27,Vehicle_Params!$A:$B,2,FALSE)</f>
        <v>0.35</v>
      </c>
      <c r="I27">
        <f t="shared" si="5"/>
        <v>3.8499999999999996</v>
      </c>
      <c r="J27">
        <f t="shared" si="6"/>
        <v>158.4</v>
      </c>
      <c r="K27">
        <f t="shared" si="7"/>
        <v>132</v>
      </c>
    </row>
    <row r="28" spans="1:11" x14ac:dyDescent="0.25">
      <c r="A28">
        <v>1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1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1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1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53</v>
      </c>
      <c r="E2">
        <f>SUMIFS(Raw_Annotations!$I:$I,Raw_Annotations!$A:$A,$A2,Raw_Annotations!$B:$B,$B2)</f>
        <v>44.300000000000004</v>
      </c>
      <c r="F2">
        <f>IF(C2=0,0,D2*3600/C2)</f>
        <v>636</v>
      </c>
      <c r="G2">
        <f>SUMIFS(Raw_Annotations!$G:$G,Raw_Annotations!$A:$A,$A2,Raw_Annotations!$B:$B,$B2)</f>
        <v>98.9</v>
      </c>
      <c r="H2">
        <f>IF(C2=0,0,G2*3600/C2)</f>
        <v>1186.8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>
        <f>IF(G2=0,0,I2/G2)</f>
        <v>0.30333670374115268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0.12189616252821669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20</v>
      </c>
      <c r="E3">
        <f>SUMIFS(Raw_Annotations!$I:$I,Raw_Annotations!$A:$A,$A3,Raw_Annotations!$B:$B,$B3)</f>
        <v>23.400000000000002</v>
      </c>
      <c r="F3">
        <f>IF(C3=0,0,D3*3600/C3)</f>
        <v>240</v>
      </c>
      <c r="G3">
        <f>SUMIFS(Raw_Annotations!$G:$G,Raw_Annotations!$A:$A,$A3,Raw_Annotations!$B:$B,$B3)</f>
        <v>62.3</v>
      </c>
      <c r="H3">
        <f>IF(C3=0,0,G3*3600/C3)</f>
        <v>747.6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0.6420545746388443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0.30769230769230765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108.60000000000001</v>
      </c>
      <c r="F4">
        <f>IF(C4=0,0,D4*3600/C4)</f>
        <v>1308</v>
      </c>
      <c r="G4">
        <f>SUMIFS(Raw_Annotations!$G:$G,Raw_Annotations!$A:$A,$A4,Raw_Annotations!$B:$B,$B4)</f>
        <v>319.39999999999998</v>
      </c>
      <c r="H4">
        <f>IF(C4=0,0,G4*3600/C4)</f>
        <v>3832.8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>
        <f>IF(G4=0,0,I4/G4)</f>
        <v>0.59486537257357552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0.26703499079189685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126</v>
      </c>
      <c r="E5">
        <f>SUMIFS(Raw_Annotations!$I:$I,Raw_Annotations!$A:$A,$A5,Raw_Annotations!$B:$B,$B5)</f>
        <v>126.24999999999999</v>
      </c>
      <c r="F5">
        <f>IF(C5=0,0,D5*3600/C5)</f>
        <v>1512</v>
      </c>
      <c r="G5">
        <f>SUMIFS(Raw_Annotations!$G:$G,Raw_Annotations!$A:$A,$A5,Raw_Annotations!$B:$B,$B5)</f>
        <v>327.7</v>
      </c>
      <c r="H5">
        <f>IF(C5=0,0,G5*3600/C5)</f>
        <v>3932.4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>
        <f>IF(G5=0,0,I5/G5)</f>
        <v>0.51876716509002141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0.2011881188118812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2025-09-26T02:36:25Z</dcterms:modified>
</cp:coreProperties>
</file>