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A2E245AF-F25A-4764-9F8E-7A477CE7DB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I2" i="1"/>
  <c r="E2" i="3" s="1"/>
  <c r="K2" i="3" s="1"/>
  <c r="H2" i="1"/>
  <c r="G2" i="1"/>
  <c r="J2" i="1" s="1"/>
  <c r="I3" i="3" l="1"/>
  <c r="J10" i="1"/>
  <c r="J20" i="1"/>
  <c r="G5" i="3"/>
  <c r="I2" i="3"/>
  <c r="J4" i="1"/>
  <c r="I4" i="3"/>
  <c r="J16" i="1"/>
  <c r="G3" i="3"/>
  <c r="J8" i="1"/>
  <c r="G2" i="3"/>
  <c r="G4" i="3"/>
  <c r="J22" i="1"/>
  <c r="J2" i="3" l="1"/>
  <c r="H2" i="3"/>
  <c r="J3" i="3"/>
  <c r="H3" i="3"/>
  <c r="J4" i="3"/>
  <c r="H4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<sst xmlns="http://schemas.openxmlformats.org/spreadsheetml/2006/main" count="102" uniqueCount="38">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</sst>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9" zoomScale="115" zoomScaleNormal="115" workbookViewId="0">
      <selection activeCell="C36" sqref="C36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3</v>
      </c>
      <c r="B2" s="2" t="s">
        <v>11</v>
      </c>
      <c r="C2" s="2" t="s">
        <v>12</v>
      </c>
      <c r="D2" s="2">
        <v>47</v>
      </c>
      <c r="E2" s="2">
        <v>300</v>
      </c>
      <c r="F2" s="2">
        <v>1.5</v>
      </c>
      <c r="G2" s="2">
        <f t="shared" ref="G2:G31" si="0">IF(D2="",0,D2*F2)</f>
        <v>70.5</v>
      </c>
      <c r="H2" s="2">
        <f>VLOOKUP(C2,Vehicle_Params!$A:$B,2,FALSE)</f>
        <v>1</v>
      </c>
      <c r="I2" s="2">
        <f t="shared" ref="I2:I31" si="1">IF(D2="",0,D2*H2)</f>
        <v>47</v>
      </c>
      <c r="J2" s="2">
        <f t="shared" ref="J2:J31" si="2">IF(E2=0,0,G2*3600/E2)</f>
        <v>846</v>
      </c>
      <c r="K2" s="2">
        <f t="shared" ref="K2:K31" si="3">IF(E2=0,0,IF(D2="",0,D2*3600/E2))</f>
        <v>564</v>
      </c>
    </row>
    <row r="3" spans="1:12" x14ac:dyDescent="0.25">
      <c r="A3" s="2">
        <v>3</v>
      </c>
      <c r="B3" s="2" t="s">
        <v>11</v>
      </c>
      <c r="C3" s="2" t="s">
        <v>13</v>
      </c>
      <c r="D3" s="2">
        <v>26</v>
      </c>
      <c r="E3" s="2">
        <v>300</v>
      </c>
      <c r="F3" s="2">
        <f>VLOOKUP(C3,Vehicle_Params!$A:$C,3,FALSE)</f>
        <v>1.2</v>
      </c>
      <c r="G3" s="2">
        <f t="shared" si="0"/>
        <v>31.2</v>
      </c>
      <c r="H3" s="2">
        <f>VLOOKUP(C3,Vehicle_Params!$A:$B,2,FALSE)</f>
        <v>0.35</v>
      </c>
      <c r="I3" s="2">
        <f t="shared" si="1"/>
        <v>9.1</v>
      </c>
      <c r="J3" s="2">
        <f t="shared" si="2"/>
        <v>374.4</v>
      </c>
      <c r="K3" s="2">
        <f t="shared" si="3"/>
        <v>312</v>
      </c>
      <c r="L3" s="2"/>
    </row>
    <row r="4" spans="1:12" x14ac:dyDescent="0.25">
      <c r="A4" s="2">
        <v>3</v>
      </c>
      <c r="B4" s="2" t="s">
        <v>11</v>
      </c>
      <c r="C4" s="2" t="s">
        <v>14</v>
      </c>
      <c r="D4" s="2">
        <v>9</v>
      </c>
      <c r="E4" s="2">
        <v>300</v>
      </c>
      <c r="F4" s="2">
        <f>VLOOKUP(C4,Vehicle_Params!$A:$C,3,FALSE)</f>
        <v>10</v>
      </c>
      <c r="G4" s="2">
        <f t="shared" si="0"/>
        <v>90</v>
      </c>
      <c r="H4" s="2">
        <f>VLOOKUP(C4,Vehicle_Params!$A:$B,2,FALSE)</f>
        <v>1.8</v>
      </c>
      <c r="I4" s="2">
        <f t="shared" si="1"/>
        <v>16.2</v>
      </c>
      <c r="J4" s="2">
        <f t="shared" si="2"/>
        <v>1080</v>
      </c>
      <c r="K4" s="2">
        <f t="shared" si="3"/>
        <v>108</v>
      </c>
    </row>
    <row r="5" spans="1:12" x14ac:dyDescent="0.25">
      <c r="A5" s="2">
        <v>3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2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2" x14ac:dyDescent="0.25">
      <c r="A8" s="2">
        <v>3</v>
      </c>
      <c r="B8" s="2" t="s">
        <v>18</v>
      </c>
      <c r="C8" s="2" t="s">
        <v>12</v>
      </c>
      <c r="D8" s="2">
        <v>15</v>
      </c>
      <c r="E8" s="2">
        <v>300</v>
      </c>
      <c r="F8" s="2">
        <f>VLOOKUP(C8,Vehicle_Params!$A:$C,3,FALSE)</f>
        <v>1.5</v>
      </c>
      <c r="G8" s="2">
        <f t="shared" si="0"/>
        <v>22.5</v>
      </c>
      <c r="H8" s="2">
        <f>VLOOKUP(C8,Vehicle_Params!$A:$B,2,FALSE)</f>
        <v>1</v>
      </c>
      <c r="I8" s="2">
        <f t="shared" si="1"/>
        <v>15</v>
      </c>
      <c r="J8" s="2">
        <f t="shared" si="2"/>
        <v>270</v>
      </c>
      <c r="K8" s="2">
        <f t="shared" si="3"/>
        <v>180</v>
      </c>
    </row>
    <row r="9" spans="1:12" x14ac:dyDescent="0.25">
      <c r="A9" s="2">
        <v>3</v>
      </c>
      <c r="B9" s="2" t="s">
        <v>18</v>
      </c>
      <c r="C9" s="2" t="s">
        <v>13</v>
      </c>
      <c r="D9" s="2">
        <v>9</v>
      </c>
      <c r="E9" s="2">
        <v>300</v>
      </c>
      <c r="F9" s="2">
        <f>VLOOKUP(C9,Vehicle_Params!$A:$C,3,FALSE)</f>
        <v>1.2</v>
      </c>
      <c r="G9" s="2">
        <f t="shared" si="0"/>
        <v>10.799999999999999</v>
      </c>
      <c r="H9" s="2">
        <f>VLOOKUP(C9,Vehicle_Params!$A:$B,2,FALSE)</f>
        <v>0.35</v>
      </c>
      <c r="I9" s="2">
        <f t="shared" si="1"/>
        <v>3.15</v>
      </c>
      <c r="J9" s="2">
        <f t="shared" si="2"/>
        <v>129.59999999999997</v>
      </c>
      <c r="K9" s="2">
        <f t="shared" si="3"/>
        <v>108</v>
      </c>
    </row>
    <row r="10" spans="1:12" x14ac:dyDescent="0.25">
      <c r="A10" s="2">
        <v>3</v>
      </c>
      <c r="B10" s="2" t="s">
        <v>18</v>
      </c>
      <c r="C10" s="2" t="s">
        <v>14</v>
      </c>
      <c r="D10" s="2">
        <v>4</v>
      </c>
      <c r="E10" s="2">
        <v>300</v>
      </c>
      <c r="F10" s="2">
        <f>VLOOKUP(C10,Vehicle_Params!$A:$C,3,FALSE)</f>
        <v>10</v>
      </c>
      <c r="G10" s="2">
        <f t="shared" si="0"/>
        <v>40</v>
      </c>
      <c r="H10" s="2">
        <f>VLOOKUP(C10,Vehicle_Params!$A:$B,2,FALSE)</f>
        <v>1.8</v>
      </c>
      <c r="I10" s="2">
        <f t="shared" si="1"/>
        <v>7.2</v>
      </c>
      <c r="J10" s="2">
        <f t="shared" si="2"/>
        <v>480</v>
      </c>
      <c r="K10" s="2">
        <f t="shared" si="3"/>
        <v>48</v>
      </c>
    </row>
    <row r="11" spans="1:12" x14ac:dyDescent="0.25">
      <c r="A11" s="2">
        <v>3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2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2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3</v>
      </c>
      <c r="B14" s="2" t="s">
        <v>19</v>
      </c>
      <c r="C14" s="2" t="s">
        <v>12</v>
      </c>
      <c r="D14" s="2">
        <v>70</v>
      </c>
      <c r="E14" s="2">
        <v>300</v>
      </c>
      <c r="F14" s="2">
        <f>VLOOKUP(C14,Vehicle_Params!$A:$C,3,FALSE)</f>
        <v>1.5</v>
      </c>
      <c r="G14" s="2">
        <f t="shared" si="0"/>
        <v>105</v>
      </c>
      <c r="H14" s="2">
        <f>VLOOKUP(C14,Vehicle_Params!$A:$B,2,FALSE)</f>
        <v>1</v>
      </c>
      <c r="I14" s="2">
        <f t="shared" si="1"/>
        <v>70</v>
      </c>
      <c r="J14" s="2">
        <f t="shared" si="2"/>
        <v>1260</v>
      </c>
      <c r="K14" s="2">
        <f t="shared" si="3"/>
        <v>840</v>
      </c>
      <c r="L14" s="2"/>
    </row>
    <row r="15" spans="1:12" x14ac:dyDescent="0.25">
      <c r="A15" s="2">
        <v>3</v>
      </c>
      <c r="B15" s="2" t="s">
        <v>19</v>
      </c>
      <c r="C15" s="2" t="s">
        <v>13</v>
      </c>
      <c r="D15" s="2">
        <v>48</v>
      </c>
      <c r="E15" s="2">
        <v>300</v>
      </c>
      <c r="F15" s="2">
        <f>VLOOKUP(C15,Vehicle_Params!$A:$C,3,FALSE)</f>
        <v>1.2</v>
      </c>
      <c r="G15" s="2">
        <f t="shared" si="0"/>
        <v>57.599999999999994</v>
      </c>
      <c r="H15" s="2">
        <f>VLOOKUP(C15,Vehicle_Params!$A:$B,2,FALSE)</f>
        <v>0.35</v>
      </c>
      <c r="I15" s="2">
        <f t="shared" si="1"/>
        <v>16.799999999999997</v>
      </c>
      <c r="J15" s="2">
        <f t="shared" si="2"/>
        <v>691.19999999999993</v>
      </c>
      <c r="K15" s="2">
        <f t="shared" si="3"/>
        <v>576</v>
      </c>
    </row>
    <row r="16" spans="1:12" x14ac:dyDescent="0.25">
      <c r="A16" s="2">
        <v>3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78</v>
      </c>
      <c r="E20" s="2">
        <v>300</v>
      </c>
      <c r="F20" s="2">
        <f>VLOOKUP(C20,Vehicle_Params!$A:$C,3,FALSE)</f>
        <v>1.5</v>
      </c>
      <c r="G20" s="2">
        <f t="shared" si="0"/>
        <v>117</v>
      </c>
      <c r="H20" s="2">
        <f>VLOOKUP(C20,Vehicle_Params!$A:$B,2,FALSE)</f>
        <v>1</v>
      </c>
      <c r="I20" s="2">
        <f t="shared" si="1"/>
        <v>78</v>
      </c>
      <c r="J20" s="2">
        <f t="shared" si="2"/>
        <v>1404</v>
      </c>
      <c r="K20" s="2">
        <f t="shared" si="3"/>
        <v>936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46</v>
      </c>
      <c r="E21" s="2">
        <v>300</v>
      </c>
      <c r="F21" s="2">
        <f>VLOOKUP(C21,Vehicle_Params!$A:$C,3,FALSE)</f>
        <v>1.2</v>
      </c>
      <c r="G21" s="2">
        <f t="shared" si="0"/>
        <v>55.199999999999996</v>
      </c>
      <c r="H21" s="2">
        <f>VLOOKUP(C21,Vehicle_Params!$A:$B,2,FALSE)</f>
        <v>0.35</v>
      </c>
      <c r="I21" s="2">
        <f t="shared" si="1"/>
        <v>16.099999999999998</v>
      </c>
      <c r="J21" s="2">
        <f t="shared" si="2"/>
        <v>662.39999999999986</v>
      </c>
      <c r="K21" s="2">
        <f t="shared" si="3"/>
        <v>552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3</v>
      </c>
      <c r="E23" s="2">
        <v>300</v>
      </c>
      <c r="F23" s="2">
        <f>VLOOKUP(C23,Vehicle_Params!$A:$C,3,FALSE)</f>
        <v>30</v>
      </c>
      <c r="G23" s="2">
        <f t="shared" si="0"/>
        <v>90</v>
      </c>
      <c r="H23" s="2">
        <f>VLOOKUP(C23,Vehicle_Params!$A:$B,2,FALSE)</f>
        <v>2.8</v>
      </c>
      <c r="I23" s="2">
        <f t="shared" si="1"/>
        <v>8.3999999999999986</v>
      </c>
      <c r="J23" s="2">
        <f t="shared" si="2"/>
        <v>1080</v>
      </c>
      <c r="K23" s="2">
        <f t="shared" si="3"/>
        <v>36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26</v>
      </c>
      <c r="E26" s="2">
        <v>300</v>
      </c>
      <c r="F26" s="2">
        <f>VLOOKUP(C26,Vehicle_Params!$A:$C,3,FALSE)</f>
        <v>1.5</v>
      </c>
      <c r="G26" s="2">
        <f t="shared" si="0"/>
        <v>39</v>
      </c>
      <c r="H26" s="2">
        <f>VLOOKUP(C26,Vehicle_Params!$A:$B,2,FALSE)</f>
        <v>1</v>
      </c>
      <c r="I26" s="2">
        <f t="shared" si="1"/>
        <v>26</v>
      </c>
      <c r="J26" s="2">
        <f t="shared" si="2"/>
        <v>468</v>
      </c>
      <c r="K26" s="2">
        <f t="shared" si="3"/>
        <v>312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18</v>
      </c>
      <c r="E27" s="2">
        <v>300</v>
      </c>
      <c r="F27" s="2">
        <f>VLOOKUP(C27,Vehicle_Params!$A:$C,3,FALSE)</f>
        <v>1.2</v>
      </c>
      <c r="G27" s="2">
        <f t="shared" si="0"/>
        <v>21.599999999999998</v>
      </c>
      <c r="H27" s="2">
        <f>VLOOKUP(C27,Vehicle_Params!$A:$B,2,FALSE)</f>
        <v>0.35</v>
      </c>
      <c r="I27" s="2">
        <f t="shared" si="1"/>
        <v>6.3</v>
      </c>
      <c r="J27" s="2">
        <f t="shared" si="2"/>
        <v>259.19999999999993</v>
      </c>
      <c r="K27" s="2">
        <f t="shared" si="3"/>
        <v>216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84</v>
      </c>
      <c r="E2" s="2">
        <f>SUMIFS(Raw_Annotations!$I:$I,Raw_Annotations!$A:$A,$A2,Raw_Annotations!$B:$B,$B2)</f>
        <v>77.899999999999991</v>
      </c>
      <c r="F2" s="2">
        <f t="shared" ref="F2:F5" si="0">IF(C2=0,0,D2*3600/C2)</f>
        <v>1008</v>
      </c>
      <c r="G2" s="2">
        <f>SUMIFS(Raw_Annotations!$G:$G,Raw_Annotations!$A:$A,$A2,Raw_Annotations!$B:$B,$B2)</f>
        <v>251.7</v>
      </c>
      <c r="H2" s="2">
        <f t="shared" ref="H2:H5" si="1">IF(C2=0,0,G2*3600/C2)</f>
        <v>3020.4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150</v>
      </c>
      <c r="J2" s="2">
        <f t="shared" ref="J2:J5" si="2">IF(G2=0,0,I2/G2)</f>
        <v>0.59594755661501786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0.27984595635430037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30</v>
      </c>
      <c r="E3" s="2">
        <f>SUMIFS(Raw_Annotations!$I:$I,Raw_Annotations!$A:$A,$A3,Raw_Annotations!$B:$B,$B3)</f>
        <v>30.75</v>
      </c>
      <c r="F3" s="2">
        <f t="shared" si="0"/>
        <v>360</v>
      </c>
      <c r="G3" s="2">
        <f>SUMIFS(Raw_Annotations!$G:$G,Raw_Annotations!$A:$A,$A3,Raw_Annotations!$B:$B,$B3)</f>
        <v>104.3</v>
      </c>
      <c r="H3" s="2">
        <f t="shared" si="1"/>
        <v>1251.5999999999999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0.67114093959731547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0.32520325203252032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130</v>
      </c>
      <c r="E4" s="2">
        <f>SUMIFS(Raw_Annotations!$I:$I,Raw_Annotations!$A:$A,$A4,Raw_Annotations!$B:$B,$B4)</f>
        <v>111.19999999999999</v>
      </c>
      <c r="F4" s="2">
        <f t="shared" si="0"/>
        <v>1560</v>
      </c>
      <c r="G4" s="2">
        <f>SUMIFS(Raw_Annotations!$G:$G,Raw_Annotations!$A:$A,$A4,Raw_Annotations!$B:$B,$B4)</f>
        <v>313.60000000000002</v>
      </c>
      <c r="H4" s="2">
        <f t="shared" si="1"/>
        <v>3763.2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0.47831632653061223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0.1960431654676259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137</v>
      </c>
      <c r="E5" s="2">
        <f>SUMIFS(Raw_Annotations!$I:$I,Raw_Annotations!$A:$A,$A5,Raw_Annotations!$B:$B,$B5)</f>
        <v>121.29999999999998</v>
      </c>
      <c r="F5" s="2">
        <f t="shared" si="0"/>
        <v>1644</v>
      </c>
      <c r="G5" s="2">
        <f>SUMIFS(Raw_Annotations!$G:$G,Raw_Annotations!$A:$A,$A5,Raw_Annotations!$B:$B,$B5)</f>
        <v>353.2</v>
      </c>
      <c r="H5" s="2">
        <f t="shared" si="1"/>
        <v>4238.3999999999996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0.50962627406568517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0.20280296784830998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2025-09-26T02:31:22Z</dcterms:modified>
</cp:coreProperties>
</file>