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738DB12E-3B93-4E7A-A683-C06AD3B06C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G3" i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<sst xmlns="http://schemas.openxmlformats.org/spreadsheetml/2006/main" count="102" uniqueCount="38">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</sst>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3" zoomScale="160" zoomScaleNormal="160" workbookViewId="0">
      <selection activeCell="D27" sqref="D27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27</v>
      </c>
      <c r="E2">
        <v>300</v>
      </c>
      <c r="F2">
        <v>1.5</v>
      </c>
      <c r="G2">
        <f t="shared" ref="G2:G25" si="0">IF(D2="",0,D2*F2)</f>
        <v>40.5</v>
      </c>
      <c r="H2">
        <f>VLOOKUP(C2,Vehicle_Params!$A:$B,2,FALSE)</f>
        <v>1</v>
      </c>
      <c r="I2">
        <f t="shared" ref="I2:I25" si="1">IF(D2="",0,D2*H2)</f>
        <v>27</v>
      </c>
      <c r="J2">
        <f t="shared" ref="J2:J25" si="2">IF(E2=0,0,G2*3600/E2)</f>
        <v>486</v>
      </c>
      <c r="K2">
        <f t="shared" ref="K2:K25" si="3">IF(E2=0,0,IF(D2="",0,D2*3600/E2))</f>
        <v>324</v>
      </c>
    </row>
    <row r="3" spans="1:11" x14ac:dyDescent="0.25">
      <c r="A3">
        <v>3</v>
      </c>
      <c r="B3" t="s">
        <v>5</v>
      </c>
      <c r="C3" t="s">
        <v>7</v>
      </c>
      <c r="D3">
        <v>17</v>
      </c>
      <c r="E3">
        <v>300</v>
      </c>
      <c r="F3">
        <f>VLOOKUP(C3,Vehicle_Params!$A:$C,3,FALSE)</f>
        <v>1.2</v>
      </c>
      <c r="G3">
        <f t="shared" si="0"/>
        <v>20.399999999999999</v>
      </c>
      <c r="H3">
        <f>VLOOKUP(C3,Vehicle_Params!$A:$B,2,FALSE)</f>
        <v>0.35</v>
      </c>
      <c r="I3">
        <f t="shared" si="1"/>
        <v>5.9499999999999993</v>
      </c>
      <c r="J3">
        <f t="shared" si="2"/>
        <v>244.8</v>
      </c>
      <c r="K3">
        <f t="shared" si="3"/>
        <v>204</v>
      </c>
    </row>
    <row r="4" spans="1:11" x14ac:dyDescent="0.25">
      <c r="A4">
        <v>3</v>
      </c>
      <c r="B4" t="s">
        <v>5</v>
      </c>
      <c r="C4" t="s">
        <v>8</v>
      </c>
      <c r="D4">
        <v>11</v>
      </c>
      <c r="E4">
        <v>300</v>
      </c>
      <c r="F4">
        <f>VLOOKUP(C4,Vehicle_Params!$A:$C,3,FALSE)</f>
        <v>10</v>
      </c>
      <c r="G4">
        <f t="shared" si="0"/>
        <v>110</v>
      </c>
      <c r="H4">
        <f>VLOOKUP(C4,Vehicle_Params!$A:$B,2,FALSE)</f>
        <v>1.8</v>
      </c>
      <c r="I4">
        <f t="shared" si="1"/>
        <v>19.8</v>
      </c>
      <c r="J4">
        <f t="shared" si="2"/>
        <v>1320</v>
      </c>
      <c r="K4">
        <f t="shared" si="3"/>
        <v>132</v>
      </c>
    </row>
    <row r="5" spans="1:11" x14ac:dyDescent="0.25">
      <c r="A5">
        <v>3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3</v>
      </c>
      <c r="B6" t="s">
        <v>5</v>
      </c>
      <c r="C6" t="s">
        <v>10</v>
      </c>
      <c r="D6">
        <v>1</v>
      </c>
      <c r="E6">
        <v>300</v>
      </c>
      <c r="F6">
        <f>VLOOKUP(C6,Vehicle_Params!$A:$C,3,FALSE)</f>
        <v>1</v>
      </c>
      <c r="G6">
        <f t="shared" si="0"/>
        <v>1</v>
      </c>
      <c r="H6">
        <f>VLOOKUP(C6,Vehicle_Params!$A:$B,2,FALSE)</f>
        <v>2.6</v>
      </c>
      <c r="I6">
        <f t="shared" si="1"/>
        <v>2.6</v>
      </c>
      <c r="J6">
        <f t="shared" si="2"/>
        <v>12</v>
      </c>
      <c r="K6">
        <f t="shared" si="3"/>
        <v>12</v>
      </c>
    </row>
    <row r="7" spans="1:11" x14ac:dyDescent="0.25">
      <c r="A7">
        <v>3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3</v>
      </c>
      <c r="B8" t="s">
        <v>12</v>
      </c>
      <c r="C8" t="s">
        <v>6</v>
      </c>
      <c r="D8">
        <v>17</v>
      </c>
      <c r="E8">
        <v>300</v>
      </c>
      <c r="F8">
        <f>VLOOKUP(C8,Vehicle_Params!$A:$C,3,FALSE)</f>
        <v>1.5</v>
      </c>
      <c r="G8">
        <f t="shared" si="0"/>
        <v>25.5</v>
      </c>
      <c r="H8">
        <f>VLOOKUP(C8,Vehicle_Params!$A:$B,2,FALSE)</f>
        <v>1</v>
      </c>
      <c r="I8">
        <f t="shared" si="1"/>
        <v>17</v>
      </c>
      <c r="J8">
        <f t="shared" si="2"/>
        <v>306</v>
      </c>
      <c r="K8">
        <f t="shared" si="3"/>
        <v>204</v>
      </c>
    </row>
    <row r="9" spans="1:11" x14ac:dyDescent="0.25">
      <c r="A9">
        <v>3</v>
      </c>
      <c r="B9" t="s">
        <v>12</v>
      </c>
      <c r="C9" t="s">
        <v>7</v>
      </c>
      <c r="D9">
        <v>9</v>
      </c>
      <c r="E9">
        <v>300</v>
      </c>
      <c r="F9">
        <f>VLOOKUP(C9,Vehicle_Params!$A:$C,3,FALSE)</f>
        <v>1.2</v>
      </c>
      <c r="G9">
        <f t="shared" si="0"/>
        <v>10.799999999999999</v>
      </c>
      <c r="H9">
        <f>VLOOKUP(C9,Vehicle_Params!$A:$B,2,FALSE)</f>
        <v>0.35</v>
      </c>
      <c r="I9">
        <f t="shared" si="1"/>
        <v>3.15</v>
      </c>
      <c r="J9">
        <f t="shared" si="2"/>
        <v>129.59999999999997</v>
      </c>
      <c r="K9">
        <f t="shared" si="3"/>
        <v>108</v>
      </c>
    </row>
    <row r="10" spans="1:11" x14ac:dyDescent="0.25">
      <c r="A10">
        <v>3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3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3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3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3</v>
      </c>
      <c r="B14" t="s">
        <v>13</v>
      </c>
      <c r="C14" t="s">
        <v>6</v>
      </c>
      <c r="D14">
        <v>58</v>
      </c>
      <c r="E14">
        <v>300</v>
      </c>
      <c r="F14">
        <f>VLOOKUP(C14,Vehicle_Params!$A:$C,3,FALSE)</f>
        <v>1.5</v>
      </c>
      <c r="G14">
        <f t="shared" si="0"/>
        <v>87</v>
      </c>
      <c r="H14">
        <f>VLOOKUP(C14,Vehicle_Params!$A:$B,2,FALSE)</f>
        <v>1</v>
      </c>
      <c r="I14">
        <f t="shared" si="1"/>
        <v>58</v>
      </c>
      <c r="J14">
        <f t="shared" si="2"/>
        <v>1044</v>
      </c>
      <c r="K14">
        <f t="shared" si="3"/>
        <v>696</v>
      </c>
    </row>
    <row r="15" spans="1:11" x14ac:dyDescent="0.25">
      <c r="A15">
        <v>3</v>
      </c>
      <c r="B15" t="s">
        <v>13</v>
      </c>
      <c r="C15" t="s">
        <v>7</v>
      </c>
      <c r="D15">
        <v>33</v>
      </c>
      <c r="E15">
        <v>300</v>
      </c>
      <c r="F15">
        <f>VLOOKUP(C15,Vehicle_Params!$A:$C,3,FALSE)</f>
        <v>1.2</v>
      </c>
      <c r="G15">
        <f t="shared" si="0"/>
        <v>39.6</v>
      </c>
      <c r="H15">
        <f>VLOOKUP(C15,Vehicle_Params!$A:$B,2,FALSE)</f>
        <v>0.35</v>
      </c>
      <c r="I15">
        <f t="shared" si="1"/>
        <v>11.549999999999999</v>
      </c>
      <c r="J15">
        <f t="shared" si="2"/>
        <v>475.2</v>
      </c>
      <c r="K15">
        <f t="shared" si="3"/>
        <v>396</v>
      </c>
    </row>
    <row r="16" spans="1:11" x14ac:dyDescent="0.25">
      <c r="A16">
        <v>3</v>
      </c>
      <c r="B16" t="s">
        <v>13</v>
      </c>
      <c r="C16" t="s">
        <v>8</v>
      </c>
      <c r="D16">
        <v>12</v>
      </c>
      <c r="E16">
        <v>300</v>
      </c>
      <c r="F16">
        <f>VLOOKUP(C16,Vehicle_Params!$A:$C,3,FALSE)</f>
        <v>10</v>
      </c>
      <c r="G16">
        <f t="shared" si="0"/>
        <v>120</v>
      </c>
      <c r="H16">
        <f>VLOOKUP(C16,Vehicle_Params!$A:$B,2,FALSE)</f>
        <v>1.8</v>
      </c>
      <c r="I16">
        <f t="shared" si="1"/>
        <v>21.6</v>
      </c>
      <c r="J16">
        <f t="shared" si="2"/>
        <v>1440</v>
      </c>
      <c r="K16">
        <f t="shared" si="3"/>
        <v>144</v>
      </c>
    </row>
    <row r="17" spans="1:11" x14ac:dyDescent="0.25">
      <c r="A17">
        <v>3</v>
      </c>
      <c r="B17" t="s">
        <v>13</v>
      </c>
      <c r="C17" t="s">
        <v>9</v>
      </c>
      <c r="D17">
        <v>3</v>
      </c>
      <c r="E17">
        <v>300</v>
      </c>
      <c r="F17">
        <f>VLOOKUP(C17,Vehicle_Params!$A:$C,3,FALSE)</f>
        <v>30</v>
      </c>
      <c r="G17">
        <f t="shared" si="0"/>
        <v>90</v>
      </c>
      <c r="H17">
        <f>VLOOKUP(C17,Vehicle_Params!$A:$B,2,FALSE)</f>
        <v>2.8</v>
      </c>
      <c r="I17">
        <f t="shared" si="1"/>
        <v>8.3999999999999986</v>
      </c>
      <c r="J17">
        <f t="shared" si="2"/>
        <v>1080</v>
      </c>
      <c r="K17">
        <f t="shared" si="3"/>
        <v>36</v>
      </c>
    </row>
    <row r="18" spans="1:11" x14ac:dyDescent="0.25">
      <c r="A18">
        <v>3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71</v>
      </c>
      <c r="E20">
        <v>300</v>
      </c>
      <c r="F20">
        <f>VLOOKUP(C20,Vehicle_Params!$A:$C,3,FALSE)</f>
        <v>1.5</v>
      </c>
      <c r="G20">
        <f t="shared" si="0"/>
        <v>106.5</v>
      </c>
      <c r="H20">
        <f>VLOOKUP(C20,Vehicle_Params!$A:$B,2,FALSE)</f>
        <v>1</v>
      </c>
      <c r="I20">
        <f t="shared" si="1"/>
        <v>71</v>
      </c>
      <c r="J20">
        <f t="shared" si="2"/>
        <v>1278</v>
      </c>
      <c r="K20">
        <f t="shared" si="3"/>
        <v>852</v>
      </c>
    </row>
    <row r="21" spans="1:11" x14ac:dyDescent="0.25">
      <c r="A21">
        <v>3</v>
      </c>
      <c r="B21" t="s">
        <v>14</v>
      </c>
      <c r="C21" t="s">
        <v>7</v>
      </c>
      <c r="D21">
        <v>36</v>
      </c>
      <c r="E21">
        <v>300</v>
      </c>
      <c r="F21">
        <f>VLOOKUP(C21,Vehicle_Params!$A:$C,3,FALSE)</f>
        <v>1.2</v>
      </c>
      <c r="G21">
        <f t="shared" si="0"/>
        <v>43.199999999999996</v>
      </c>
      <c r="H21">
        <f>VLOOKUP(C21,Vehicle_Params!$A:$B,2,FALSE)</f>
        <v>0.35</v>
      </c>
      <c r="I21">
        <f t="shared" si="1"/>
        <v>12.6</v>
      </c>
      <c r="J21">
        <f t="shared" si="2"/>
        <v>518.39999999999986</v>
      </c>
      <c r="K21">
        <f t="shared" si="3"/>
        <v>432</v>
      </c>
    </row>
    <row r="22" spans="1:11" x14ac:dyDescent="0.25">
      <c r="A22">
        <v>3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28</v>
      </c>
      <c r="E26">
        <v>300</v>
      </c>
      <c r="F26">
        <f>VLOOKUP(C26,Vehicle_Params!$A:$C,3,FALSE)</f>
        <v>1.5</v>
      </c>
      <c r="G26">
        <f t="shared" ref="G26:G31" si="4">IF(D26="",0,D26*F26)</f>
        <v>42</v>
      </c>
      <c r="H26">
        <f>VLOOKUP(C26,Vehicle_Params!$A:$B,2,FALSE)</f>
        <v>1</v>
      </c>
      <c r="I26">
        <f t="shared" ref="I26:I31" si="5">IF(D26="",0,D26*H26)</f>
        <v>28</v>
      </c>
      <c r="J26">
        <f t="shared" ref="J26:J31" si="6">IF(E26=0,0,G26*3600/E26)</f>
        <v>504</v>
      </c>
      <c r="K26">
        <f t="shared" ref="K26:K31" si="7">IF(E26=0,0,IF(D26="",0,D26*3600/E26))</f>
        <v>336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300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187.2</v>
      </c>
      <c r="K27">
        <f t="shared" si="7"/>
        <v>156</v>
      </c>
    </row>
    <row r="28" spans="1:11" x14ac:dyDescent="0.25">
      <c r="A28">
        <v>3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57</v>
      </c>
      <c r="E2">
        <f>SUMIFS(Raw_Annotations!$I:$I,Raw_Annotations!$A:$A,$A2,Raw_Annotations!$B:$B,$B2)</f>
        <v>58.15</v>
      </c>
      <c r="F2">
        <f>IF(C2=0,0,D2*3600/C2)</f>
        <v>684</v>
      </c>
      <c r="G2">
        <f>SUMIFS(Raw_Annotations!$G:$G,Raw_Annotations!$A:$A,$A2,Raw_Annotations!$B:$B,$B2)</f>
        <v>201.9</v>
      </c>
      <c r="H2">
        <f>IF(C2=0,0,G2*3600/C2)</f>
        <v>2422.8000000000002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140</v>
      </c>
      <c r="J2">
        <f>IF(G2=0,0,I2/G2)</f>
        <v>0.69341258048538879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0.38865004299226141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36</v>
      </c>
      <c r="E3">
        <f>SUMIFS(Raw_Annotations!$I:$I,Raw_Annotations!$A:$A,$A3,Raw_Annotations!$B:$B,$B3)</f>
        <v>40.950000000000003</v>
      </c>
      <c r="F3">
        <f>IF(C3=0,0,D3*3600/C3)</f>
        <v>432</v>
      </c>
      <c r="G3">
        <f>SUMIFS(Raw_Annotations!$G:$G,Raw_Annotations!$A:$A,$A3,Raw_Annotations!$B:$B,$B3)</f>
        <v>167.3</v>
      </c>
      <c r="H3">
        <f>IF(C3=0,0,G3*3600/C3)</f>
        <v>2007.6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>
        <f>IF(G3=0,0,I3/G3)</f>
        <v>0.77704722056186482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0.44444444444444442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107</v>
      </c>
      <c r="E4">
        <f>SUMIFS(Raw_Annotations!$I:$I,Raw_Annotations!$A:$A,$A4,Raw_Annotations!$B:$B,$B4)</f>
        <v>102.15</v>
      </c>
      <c r="F4">
        <f>IF(C4=0,0,D4*3600/C4)</f>
        <v>1284</v>
      </c>
      <c r="G4">
        <f>SUMIFS(Raw_Annotations!$G:$G,Raw_Annotations!$A:$A,$A4,Raw_Annotations!$B:$B,$B4)</f>
        <v>337.6</v>
      </c>
      <c r="H4">
        <f>IF(C4=0,0,G4*3600/C4)</f>
        <v>4051.2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210</v>
      </c>
      <c r="J4">
        <f>IF(G4=0,0,I4/G4)</f>
        <v>0.62203791469194314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0.29368575624082233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123</v>
      </c>
      <c r="E5">
        <f>SUMIFS(Raw_Annotations!$I:$I,Raw_Annotations!$A:$A,$A5,Raw_Annotations!$B:$B,$B5)</f>
        <v>116.19999999999999</v>
      </c>
      <c r="F5">
        <f>IF(C5=0,0,D5*3600/C5)</f>
        <v>1476</v>
      </c>
      <c r="G5">
        <f>SUMIFS(Raw_Annotations!$G:$G,Raw_Annotations!$A:$A,$A5,Raw_Annotations!$B:$B,$B5)</f>
        <v>360.7</v>
      </c>
      <c r="H5">
        <f>IF(C5=0,0,G5*3600/C5)</f>
        <v>4328.3999999999996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210</v>
      </c>
      <c r="J5">
        <f>IF(G5=0,0,I5/G5)</f>
        <v>0.58220127529803167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0.25817555938037867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2025-09-26T02:36:46Z</dcterms:modified>
</cp:coreProperties>
</file>