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77B88E00-178B-43C3-9B77-3CF63D870F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F26" i="1"/>
  <c r="G26" i="1" s="1"/>
  <c r="J26" i="1" s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H23" i="1"/>
  <c r="I23" i="1" s="1"/>
  <c r="F23" i="1"/>
  <c r="G23" i="1" s="1"/>
  <c r="K22" i="1"/>
  <c r="H22" i="1"/>
  <c r="I22" i="1" s="1"/>
  <c r="G22" i="1"/>
  <c r="J22" i="1" s="1"/>
  <c r="F22" i="1"/>
  <c r="K21" i="1"/>
  <c r="H21" i="1"/>
  <c r="I21" i="1" s="1"/>
  <c r="F21" i="1"/>
  <c r="G21" i="1" s="1"/>
  <c r="J21" i="1" s="1"/>
  <c r="K20" i="1"/>
  <c r="H20" i="1"/>
  <c r="I20" i="1" s="1"/>
  <c r="F20" i="1"/>
  <c r="G20" i="1" s="1"/>
  <c r="K19" i="1"/>
  <c r="I19" i="1"/>
  <c r="H19" i="1"/>
  <c r="G19" i="1"/>
  <c r="J19" i="1" s="1"/>
  <c r="F19" i="1"/>
  <c r="K18" i="1"/>
  <c r="H18" i="1"/>
  <c r="I18" i="1" s="1"/>
  <c r="F18" i="1"/>
  <c r="G18" i="1" s="1"/>
  <c r="J18" i="1" s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H15" i="1"/>
  <c r="I15" i="1" s="1"/>
  <c r="F15" i="1"/>
  <c r="G15" i="1" s="1"/>
  <c r="K14" i="1"/>
  <c r="J14" i="1"/>
  <c r="H14" i="1"/>
  <c r="I14" i="1" s="1"/>
  <c r="E4" i="3" s="1"/>
  <c r="K4" i="3" s="1"/>
  <c r="G14" i="1"/>
  <c r="F14" i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F10" i="1"/>
  <c r="G10" i="1" s="1"/>
  <c r="K9" i="1"/>
  <c r="H9" i="1"/>
  <c r="I9" i="1" s="1"/>
  <c r="F9" i="1"/>
  <c r="G9" i="1" s="1"/>
  <c r="J9" i="1" s="1"/>
  <c r="K8" i="1"/>
  <c r="I8" i="1"/>
  <c r="H8" i="1"/>
  <c r="F8" i="1"/>
  <c r="G8" i="1" s="1"/>
  <c r="K7" i="1"/>
  <c r="H7" i="1"/>
  <c r="I7" i="1" s="1"/>
  <c r="F7" i="1"/>
  <c r="G7" i="1" s="1"/>
  <c r="J7" i="1" s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H4" i="1"/>
  <c r="I4" i="1" s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G2" i="1"/>
  <c r="J2" i="1" s="1"/>
  <c r="E5" i="3" l="1"/>
  <c r="K5" i="3" s="1"/>
  <c r="E3" i="3"/>
  <c r="K3" i="3" s="1"/>
  <c r="J20" i="1"/>
  <c r="G5" i="3"/>
  <c r="I4" i="3"/>
  <c r="J16" i="1"/>
  <c r="G3" i="3"/>
  <c r="J8" i="1"/>
  <c r="J4" i="1"/>
  <c r="I2" i="3"/>
  <c r="G2" i="3"/>
  <c r="J23" i="1"/>
  <c r="I5" i="3"/>
  <c r="I3" i="3"/>
  <c r="J10" i="1"/>
  <c r="J15" i="1"/>
  <c r="G4" i="3"/>
  <c r="J2" i="3" l="1"/>
  <c r="H2" i="3"/>
  <c r="J4" i="3"/>
  <c r="H4" i="3"/>
  <c r="J3" i="3"/>
  <c r="H3" i="3"/>
  <c r="J5" i="3"/>
  <c r="H5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<sst xmlns="http://schemas.openxmlformats.org/spreadsheetml/2006/main" count="102" uniqueCount="38">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</sst>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B24" zoomScale="145" zoomScaleNormal="145" workbookViewId="0">
      <selection activeCell="D30" sqref="D30"/>
    </sheetView>
  </sheetViews>
  <sheetFormatPr defaultColWidth="14.42578125" defaultRowHeight="15" customHeight="1" x14ac:dyDescent="0.25"/>
  <cols>
    <col min="1" max="5" width="17.285156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14</v>
      </c>
      <c r="E2" s="2">
        <v>300</v>
      </c>
      <c r="F2" s="2">
        <v>1.5</v>
      </c>
      <c r="G2" s="2">
        <f t="shared" ref="G2:G31" si="0">IF(D2="",0,D2*F2)</f>
        <v>21</v>
      </c>
      <c r="H2" s="2">
        <f>VLOOKUP(C2,Vehicle_Params!$A:$B,2,FALSE)</f>
        <v>1</v>
      </c>
      <c r="I2" s="2">
        <f t="shared" ref="I2:I31" si="1">IF(D2="",0,D2*H2)</f>
        <v>14</v>
      </c>
      <c r="J2" s="2">
        <f t="shared" ref="J2:J31" si="2">IF(E2=0,0,G2*3600/E2)</f>
        <v>252</v>
      </c>
      <c r="K2" s="2">
        <f t="shared" ref="K2:K31" si="3">IF(E2=0,0,IF(D2="",0,D2*3600/E2))</f>
        <v>168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9</v>
      </c>
      <c r="E3" s="2">
        <v>300</v>
      </c>
      <c r="F3" s="2">
        <f>VLOOKUP(C3,Vehicle_Params!$A:$C,3,FALSE)</f>
        <v>1.2</v>
      </c>
      <c r="G3" s="2">
        <f t="shared" si="0"/>
        <v>10.799999999999999</v>
      </c>
      <c r="H3" s="2">
        <f>VLOOKUP(C3,Vehicle_Params!$A:$B,2,FALSE)</f>
        <v>0.35</v>
      </c>
      <c r="I3" s="2">
        <f t="shared" si="1"/>
        <v>3.15</v>
      </c>
      <c r="J3" s="2">
        <f t="shared" si="2"/>
        <v>129.59999999999997</v>
      </c>
      <c r="K3" s="2">
        <f t="shared" si="3"/>
        <v>108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7</v>
      </c>
      <c r="E4" s="2">
        <v>300</v>
      </c>
      <c r="F4" s="2">
        <f>VLOOKUP(C4,Vehicle_Params!$A:$C,3,FALSE)</f>
        <v>10</v>
      </c>
      <c r="G4" s="2">
        <f t="shared" si="0"/>
        <v>70</v>
      </c>
      <c r="H4" s="2">
        <f>VLOOKUP(C4,Vehicle_Params!$A:$B,2,FALSE)</f>
        <v>1.8</v>
      </c>
      <c r="I4" s="2">
        <f t="shared" si="1"/>
        <v>12.6</v>
      </c>
      <c r="J4" s="2">
        <f t="shared" si="2"/>
        <v>840</v>
      </c>
      <c r="K4" s="2">
        <f t="shared" si="3"/>
        <v>84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25</v>
      </c>
      <c r="E8" s="2">
        <v>300</v>
      </c>
      <c r="F8" s="2">
        <f>VLOOKUP(C8,Vehicle_Params!$A:$C,3,FALSE)</f>
        <v>1.5</v>
      </c>
      <c r="G8" s="2">
        <f t="shared" si="0"/>
        <v>37.5</v>
      </c>
      <c r="H8" s="2">
        <f>VLOOKUP(C8,Vehicle_Params!$A:$B,2,FALSE)</f>
        <v>1</v>
      </c>
      <c r="I8" s="2">
        <f t="shared" si="1"/>
        <v>25</v>
      </c>
      <c r="J8" s="2">
        <f t="shared" si="2"/>
        <v>450</v>
      </c>
      <c r="K8" s="2">
        <f t="shared" si="3"/>
        <v>300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15</v>
      </c>
      <c r="E9" s="2">
        <v>300</v>
      </c>
      <c r="F9" s="2">
        <f>VLOOKUP(C9,Vehicle_Params!$A:$C,3,FALSE)</f>
        <v>1.2</v>
      </c>
      <c r="G9" s="2">
        <f t="shared" si="0"/>
        <v>18</v>
      </c>
      <c r="H9" s="2">
        <f>VLOOKUP(C9,Vehicle_Params!$A:$B,2,FALSE)</f>
        <v>0.35</v>
      </c>
      <c r="I9" s="2">
        <f t="shared" si="1"/>
        <v>5.25</v>
      </c>
      <c r="J9" s="2">
        <f t="shared" si="2"/>
        <v>216</v>
      </c>
      <c r="K9" s="2">
        <f t="shared" si="3"/>
        <v>180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8</v>
      </c>
      <c r="E10" s="2">
        <v>300</v>
      </c>
      <c r="F10" s="2">
        <f>VLOOKUP(C10,Vehicle_Params!$A:$C,3,FALSE)</f>
        <v>10</v>
      </c>
      <c r="G10" s="2">
        <f t="shared" si="0"/>
        <v>80</v>
      </c>
      <c r="H10" s="2">
        <f>VLOOKUP(C10,Vehicle_Params!$A:$B,2,FALSE)</f>
        <v>1.8</v>
      </c>
      <c r="I10" s="2">
        <f t="shared" si="1"/>
        <v>14.4</v>
      </c>
      <c r="J10" s="2">
        <f t="shared" si="2"/>
        <v>960</v>
      </c>
      <c r="K10" s="2">
        <f t="shared" si="3"/>
        <v>96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2</v>
      </c>
      <c r="E11" s="2">
        <v>300</v>
      </c>
      <c r="F11" s="2">
        <f>VLOOKUP(C11,Vehicle_Params!$A:$C,3,FALSE)</f>
        <v>30</v>
      </c>
      <c r="G11" s="2">
        <f t="shared" si="0"/>
        <v>60</v>
      </c>
      <c r="H11" s="2">
        <f>VLOOKUP(C11,Vehicle_Params!$A:$B,2,FALSE)</f>
        <v>2.8</v>
      </c>
      <c r="I11" s="2">
        <f t="shared" si="1"/>
        <v>5.6</v>
      </c>
      <c r="J11" s="2">
        <f t="shared" si="2"/>
        <v>720</v>
      </c>
      <c r="K11" s="2">
        <f t="shared" si="3"/>
        <v>24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52</v>
      </c>
      <c r="E14" s="2">
        <v>300</v>
      </c>
      <c r="F14" s="2">
        <f>VLOOKUP(C14,Vehicle_Params!$A:$C,3,FALSE)</f>
        <v>1.5</v>
      </c>
      <c r="G14" s="2">
        <f t="shared" si="0"/>
        <v>78</v>
      </c>
      <c r="H14" s="2">
        <f>VLOOKUP(C14,Vehicle_Params!$A:$B,2,FALSE)</f>
        <v>1</v>
      </c>
      <c r="I14" s="2">
        <f t="shared" si="1"/>
        <v>52</v>
      </c>
      <c r="J14" s="2">
        <f t="shared" si="2"/>
        <v>936</v>
      </c>
      <c r="K14" s="2">
        <f t="shared" si="3"/>
        <v>624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34</v>
      </c>
      <c r="E15" s="2">
        <v>300</v>
      </c>
      <c r="F15" s="2">
        <f>VLOOKUP(C15,Vehicle_Params!$A:$C,3,FALSE)</f>
        <v>1.2</v>
      </c>
      <c r="G15" s="2">
        <f t="shared" si="0"/>
        <v>40.799999999999997</v>
      </c>
      <c r="H15" s="2">
        <f>VLOOKUP(C15,Vehicle_Params!$A:$B,2,FALSE)</f>
        <v>0.35</v>
      </c>
      <c r="I15" s="2">
        <f t="shared" si="1"/>
        <v>11.899999999999999</v>
      </c>
      <c r="J15" s="2">
        <f t="shared" si="2"/>
        <v>489.6</v>
      </c>
      <c r="K15" s="2">
        <f t="shared" si="3"/>
        <v>408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13</v>
      </c>
      <c r="E16" s="2">
        <v>300</v>
      </c>
      <c r="F16" s="2">
        <f>VLOOKUP(C16,Vehicle_Params!$A:$C,3,FALSE)</f>
        <v>10</v>
      </c>
      <c r="G16" s="2">
        <f t="shared" si="0"/>
        <v>130</v>
      </c>
      <c r="H16" s="2">
        <f>VLOOKUP(C16,Vehicle_Params!$A:$B,2,FALSE)</f>
        <v>1.8</v>
      </c>
      <c r="I16" s="2">
        <f t="shared" si="1"/>
        <v>23.400000000000002</v>
      </c>
      <c r="J16" s="2">
        <f t="shared" si="2"/>
        <v>1560</v>
      </c>
      <c r="K16" s="2">
        <f t="shared" si="3"/>
        <v>156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85</v>
      </c>
      <c r="E20" s="2">
        <v>300</v>
      </c>
      <c r="F20" s="2">
        <f>VLOOKUP(C20,Vehicle_Params!$A:$C,3,FALSE)</f>
        <v>1.5</v>
      </c>
      <c r="G20" s="2">
        <f t="shared" si="0"/>
        <v>127.5</v>
      </c>
      <c r="H20" s="2">
        <f>VLOOKUP(C20,Vehicle_Params!$A:$B,2,FALSE)</f>
        <v>1</v>
      </c>
      <c r="I20" s="2">
        <f t="shared" si="1"/>
        <v>85</v>
      </c>
      <c r="J20" s="2">
        <f t="shared" si="2"/>
        <v>1530</v>
      </c>
      <c r="K20" s="2">
        <f t="shared" si="3"/>
        <v>1020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42</v>
      </c>
      <c r="E21" s="2">
        <v>300</v>
      </c>
      <c r="F21" s="2">
        <f>VLOOKUP(C21,Vehicle_Params!$A:$C,3,FALSE)</f>
        <v>1.2</v>
      </c>
      <c r="G21" s="2">
        <f t="shared" si="0"/>
        <v>50.4</v>
      </c>
      <c r="H21" s="2">
        <f>VLOOKUP(C21,Vehicle_Params!$A:$B,2,FALSE)</f>
        <v>0.35</v>
      </c>
      <c r="I21" s="2">
        <f t="shared" si="1"/>
        <v>14.7</v>
      </c>
      <c r="J21" s="2">
        <f t="shared" si="2"/>
        <v>604.79999999999995</v>
      </c>
      <c r="K21" s="2">
        <f t="shared" si="3"/>
        <v>504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27</v>
      </c>
      <c r="E26" s="2">
        <v>300</v>
      </c>
      <c r="F26" s="2">
        <f>VLOOKUP(C26,Vehicle_Params!$A:$C,3,FALSE)</f>
        <v>1.5</v>
      </c>
      <c r="G26" s="2">
        <f t="shared" si="0"/>
        <v>40.5</v>
      </c>
      <c r="H26" s="2">
        <f>VLOOKUP(C26,Vehicle_Params!$A:$B,2,FALSE)</f>
        <v>1</v>
      </c>
      <c r="I26" s="2">
        <f t="shared" si="1"/>
        <v>27</v>
      </c>
      <c r="J26" s="2">
        <f t="shared" si="2"/>
        <v>486</v>
      </c>
      <c r="K26" s="2">
        <f t="shared" si="3"/>
        <v>324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17</v>
      </c>
      <c r="E27" s="2">
        <v>300</v>
      </c>
      <c r="F27" s="2">
        <f>VLOOKUP(C27,Vehicle_Params!$A:$C,3,FALSE)</f>
        <v>1.2</v>
      </c>
      <c r="G27" s="2">
        <f t="shared" si="0"/>
        <v>20.399999999999999</v>
      </c>
      <c r="H27" s="2">
        <f>VLOOKUP(C27,Vehicle_Params!$A:$B,2,FALSE)</f>
        <v>0.35</v>
      </c>
      <c r="I27" s="2">
        <f t="shared" si="1"/>
        <v>5.9499999999999993</v>
      </c>
      <c r="J27" s="2">
        <f t="shared" si="2"/>
        <v>244.8</v>
      </c>
      <c r="K27" s="2">
        <f t="shared" si="3"/>
        <v>204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11</v>
      </c>
      <c r="E28" s="2">
        <v>300</v>
      </c>
      <c r="F28" s="2">
        <f>VLOOKUP(C28,Vehicle_Params!$A:$C,3,FALSE)</f>
        <v>10</v>
      </c>
      <c r="G28" s="2">
        <f t="shared" si="0"/>
        <v>110</v>
      </c>
      <c r="H28" s="2">
        <f>VLOOKUP(C28,Vehicle_Params!$A:$B,2,FALSE)</f>
        <v>1.8</v>
      </c>
      <c r="I28" s="2">
        <f t="shared" si="1"/>
        <v>19.8</v>
      </c>
      <c r="J28" s="2">
        <f t="shared" si="2"/>
        <v>1320</v>
      </c>
      <c r="K28" s="2">
        <f t="shared" si="3"/>
        <v>132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2</v>
      </c>
      <c r="E29" s="2">
        <v>300</v>
      </c>
      <c r="F29" s="2">
        <f>VLOOKUP(C29,Vehicle_Params!$A:$C,3,FALSE)</f>
        <v>30</v>
      </c>
      <c r="G29" s="2">
        <f t="shared" si="0"/>
        <v>60</v>
      </c>
      <c r="H29" s="2">
        <f>VLOOKUP(C29,Vehicle_Params!$A:$B,2,FALSE)</f>
        <v>2.8</v>
      </c>
      <c r="I29" s="2">
        <f t="shared" si="1"/>
        <v>5.6</v>
      </c>
      <c r="J29" s="2">
        <f t="shared" si="2"/>
        <v>720</v>
      </c>
      <c r="K29" s="2">
        <f t="shared" si="3"/>
        <v>24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30</v>
      </c>
      <c r="E2" s="2">
        <f>SUMIFS(Raw_Annotations!$I:$I,Raw_Annotations!$A:$A,$A2,Raw_Annotations!$B:$B,$B2)</f>
        <v>29.75</v>
      </c>
      <c r="F2" s="2">
        <f t="shared" ref="F2:F5" si="0">IF(C2=0,0,D2*3600/C2)</f>
        <v>360</v>
      </c>
      <c r="G2" s="2">
        <f>SUMIFS(Raw_Annotations!$G:$G,Raw_Annotations!$A:$A,$A2,Raw_Annotations!$B:$B,$B2)</f>
        <v>101.8</v>
      </c>
      <c r="H2" s="2">
        <f t="shared" ref="H2:H5" si="1">IF(C2=0,0,G2*3600/C2)</f>
        <v>1221.5999999999999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70</v>
      </c>
      <c r="J2" s="2">
        <f t="shared" ref="J2:J5" si="2">IF(G2=0,0,I2/G2)</f>
        <v>0.68762278978389002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0.42352941176470588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50</v>
      </c>
      <c r="E3" s="2">
        <f>SUMIFS(Raw_Annotations!$I:$I,Raw_Annotations!$A:$A,$A3,Raw_Annotations!$B:$B,$B3)</f>
        <v>50.25</v>
      </c>
      <c r="F3" s="2">
        <f t="shared" si="0"/>
        <v>600</v>
      </c>
      <c r="G3" s="2">
        <f>SUMIFS(Raw_Annotations!$G:$G,Raw_Annotations!$A:$A,$A3,Raw_Annotations!$B:$B,$B3)</f>
        <v>195.5</v>
      </c>
      <c r="H3" s="2">
        <f t="shared" si="1"/>
        <v>2346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140</v>
      </c>
      <c r="J3" s="2">
        <f t="shared" si="2"/>
        <v>0.71611253196930946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0.39800995024875624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102</v>
      </c>
      <c r="E4" s="2">
        <f>SUMIFS(Raw_Annotations!$I:$I,Raw_Annotations!$A:$A,$A4,Raw_Annotations!$B:$B,$B4)</f>
        <v>95.499999999999986</v>
      </c>
      <c r="F4" s="2">
        <f t="shared" si="0"/>
        <v>1224</v>
      </c>
      <c r="G4" s="2">
        <f>SUMIFS(Raw_Annotations!$G:$G,Raw_Annotations!$A:$A,$A4,Raw_Annotations!$B:$B,$B4)</f>
        <v>309.8</v>
      </c>
      <c r="H4" s="2">
        <f t="shared" si="1"/>
        <v>3717.6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190</v>
      </c>
      <c r="J4" s="2">
        <f t="shared" si="2"/>
        <v>0.61329890251775332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0.30366492146596863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143</v>
      </c>
      <c r="E5" s="2">
        <f>SUMIFS(Raw_Annotations!$I:$I,Raw_Annotations!$A:$A,$A5,Raw_Annotations!$B:$B,$B5)</f>
        <v>130.89999999999998</v>
      </c>
      <c r="F5" s="2">
        <f t="shared" si="0"/>
        <v>1716</v>
      </c>
      <c r="G5" s="2">
        <f>SUMIFS(Raw_Annotations!$G:$G,Raw_Annotations!$A:$A,$A5,Raw_Annotations!$B:$B,$B5)</f>
        <v>351.9</v>
      </c>
      <c r="H5" s="2">
        <f t="shared" si="1"/>
        <v>4222.8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2">
        <f t="shared" si="2"/>
        <v>0.48309178743961356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0.1940412528647823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2025-09-26T02:32:39Z</dcterms:modified>
</cp:coreProperties>
</file>