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F84D4F7E-E61E-48CB-8103-A2F338DAFB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J30" i="1"/>
  <c r="I30" i="1"/>
  <c r="H30" i="1"/>
  <c r="G30" i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J26" i="1"/>
  <c r="I26" i="1"/>
  <c r="H26" i="1"/>
  <c r="G26" i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J22" i="1"/>
  <c r="I22" i="1"/>
  <c r="H22" i="1"/>
  <c r="G22" i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I18" i="1"/>
  <c r="H18" i="1"/>
  <c r="G18" i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I14" i="1"/>
  <c r="H14" i="1"/>
  <c r="G14" i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J10" i="1"/>
  <c r="I10" i="1"/>
  <c r="H10" i="1"/>
  <c r="G10" i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H5" i="1"/>
  <c r="I5" i="1" s="1"/>
  <c r="E2" i="3" s="1"/>
  <c r="K2" i="3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J2" i="1"/>
  <c r="I2" i="1"/>
  <c r="H2" i="1"/>
  <c r="G2" i="1"/>
  <c r="J4" i="1" l="1"/>
  <c r="I2" i="3"/>
  <c r="G2" i="3"/>
  <c r="G3" i="3"/>
  <c r="J8" i="1"/>
  <c r="J20" i="1"/>
  <c r="G5" i="3"/>
  <c r="I4" i="3"/>
  <c r="J16" i="1"/>
  <c r="G4" i="3"/>
  <c r="J4" i="3" l="1"/>
  <c r="H4" i="3"/>
  <c r="J3" i="3"/>
  <c r="H3" i="3"/>
  <c r="J5" i="3"/>
  <c r="H5" i="3"/>
  <c r="J2" i="3"/>
  <c r="H2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<sst xmlns="http://schemas.openxmlformats.org/spreadsheetml/2006/main" count="102" uniqueCount="38">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</sst>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0" workbookViewId="0">
      <selection activeCell="E2" sqref="E2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21</v>
      </c>
      <c r="E2" s="2">
        <v>300</v>
      </c>
      <c r="F2" s="2">
        <v>1.5</v>
      </c>
      <c r="G2" s="2">
        <f t="shared" ref="G2:G31" si="0">IF(D2="",0,D2*F2)</f>
        <v>31.5</v>
      </c>
      <c r="H2" s="2">
        <f>VLOOKUP(C2,Vehicle_Params!$A:$B,2,FALSE)</f>
        <v>1</v>
      </c>
      <c r="I2" s="2">
        <f t="shared" ref="I2:I31" si="1">IF(D2="",0,D2*H2)</f>
        <v>21</v>
      </c>
      <c r="J2" s="2">
        <f t="shared" ref="J2:J31" si="2">IF(E2=0,0,G2*3600/E2)</f>
        <v>378</v>
      </c>
      <c r="K2" s="2">
        <f t="shared" ref="K2:K31" si="3">IF(E2=0,0,IF(D2="",0,D2*3600/E2))</f>
        <v>252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25</v>
      </c>
      <c r="E3" s="2">
        <v>300</v>
      </c>
      <c r="F3" s="2">
        <f>VLOOKUP(C3,Vehicle_Params!$A:$C,3,FALSE)</f>
        <v>1.2</v>
      </c>
      <c r="G3" s="2">
        <f t="shared" si="0"/>
        <v>30</v>
      </c>
      <c r="H3" s="2">
        <f>VLOOKUP(C3,Vehicle_Params!$A:$B,2,FALSE)</f>
        <v>0.35</v>
      </c>
      <c r="I3" s="2">
        <f t="shared" si="1"/>
        <v>8.75</v>
      </c>
      <c r="J3" s="2">
        <f t="shared" si="2"/>
        <v>360</v>
      </c>
      <c r="K3" s="2">
        <f t="shared" si="3"/>
        <v>300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3</v>
      </c>
      <c r="E4" s="2">
        <v>300</v>
      </c>
      <c r="F4" s="2">
        <f>VLOOKUP(C4,Vehicle_Params!$A:$C,3,FALSE)</f>
        <v>10</v>
      </c>
      <c r="G4" s="2">
        <f t="shared" si="0"/>
        <v>30</v>
      </c>
      <c r="H4" s="2">
        <f>VLOOKUP(C4,Vehicle_Params!$A:$B,2,FALSE)</f>
        <v>1.8</v>
      </c>
      <c r="I4" s="2">
        <f t="shared" si="1"/>
        <v>5.4</v>
      </c>
      <c r="J4" s="2">
        <f t="shared" si="2"/>
        <v>360</v>
      </c>
      <c r="K4" s="2">
        <f t="shared" si="3"/>
        <v>36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10</v>
      </c>
      <c r="E8" s="2">
        <v>300</v>
      </c>
      <c r="F8" s="2">
        <f>VLOOKUP(C8,Vehicle_Params!$A:$C,3,FALSE)</f>
        <v>1.5</v>
      </c>
      <c r="G8" s="2">
        <f t="shared" si="0"/>
        <v>15</v>
      </c>
      <c r="H8" s="2">
        <f>VLOOKUP(C8,Vehicle_Params!$A:$B,2,FALSE)</f>
        <v>1</v>
      </c>
      <c r="I8" s="2">
        <f t="shared" si="1"/>
        <v>10</v>
      </c>
      <c r="J8" s="2">
        <f t="shared" si="2"/>
        <v>180</v>
      </c>
      <c r="K8" s="2">
        <f t="shared" si="3"/>
        <v>120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45</v>
      </c>
      <c r="E14" s="2">
        <v>300</v>
      </c>
      <c r="F14" s="2">
        <f>VLOOKUP(C14,Vehicle_Params!$A:$C,3,FALSE)</f>
        <v>1.5</v>
      </c>
      <c r="G14" s="2">
        <f t="shared" si="0"/>
        <v>67.5</v>
      </c>
      <c r="H14" s="2">
        <f>VLOOKUP(C14,Vehicle_Params!$A:$B,2,FALSE)</f>
        <v>1</v>
      </c>
      <c r="I14" s="2">
        <f t="shared" si="1"/>
        <v>45</v>
      </c>
      <c r="J14" s="2">
        <f t="shared" si="2"/>
        <v>810</v>
      </c>
      <c r="K14" s="2">
        <f t="shared" si="3"/>
        <v>540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45</v>
      </c>
      <c r="E15" s="2">
        <v>300</v>
      </c>
      <c r="F15" s="2">
        <f>VLOOKUP(C15,Vehicle_Params!$A:$C,3,FALSE)</f>
        <v>1.2</v>
      </c>
      <c r="G15" s="2">
        <f t="shared" si="0"/>
        <v>54</v>
      </c>
      <c r="H15" s="2">
        <f>VLOOKUP(C15,Vehicle_Params!$A:$B,2,FALSE)</f>
        <v>0.35</v>
      </c>
      <c r="I15" s="2">
        <f t="shared" si="1"/>
        <v>15.749999999999998</v>
      </c>
      <c r="J15" s="2">
        <f t="shared" si="2"/>
        <v>648</v>
      </c>
      <c r="K15" s="2">
        <f t="shared" si="3"/>
        <v>540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88</v>
      </c>
      <c r="E20" s="2">
        <v>300</v>
      </c>
      <c r="F20" s="2">
        <f>VLOOKUP(C20,Vehicle_Params!$A:$C,3,FALSE)</f>
        <v>1.5</v>
      </c>
      <c r="G20" s="2">
        <f t="shared" si="0"/>
        <v>132</v>
      </c>
      <c r="H20" s="2">
        <f>VLOOKUP(C20,Vehicle_Params!$A:$B,2,FALSE)</f>
        <v>1</v>
      </c>
      <c r="I20" s="2">
        <f t="shared" si="1"/>
        <v>88</v>
      </c>
      <c r="J20" s="2">
        <f t="shared" si="2"/>
        <v>1584</v>
      </c>
      <c r="K20" s="2">
        <f t="shared" si="3"/>
        <v>1056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33</v>
      </c>
      <c r="E21" s="2">
        <v>300</v>
      </c>
      <c r="F21" s="2">
        <f>VLOOKUP(C21,Vehicle_Params!$A:$C,3,FALSE)</f>
        <v>1.2</v>
      </c>
      <c r="G21" s="2">
        <f t="shared" si="0"/>
        <v>39.6</v>
      </c>
      <c r="H21" s="2">
        <f>VLOOKUP(C21,Vehicle_Params!$A:$B,2,FALSE)</f>
        <v>0.35</v>
      </c>
      <c r="I21" s="2">
        <f t="shared" si="1"/>
        <v>11.549999999999999</v>
      </c>
      <c r="J21" s="2">
        <f t="shared" si="2"/>
        <v>475.2</v>
      </c>
      <c r="K21" s="2">
        <f t="shared" si="3"/>
        <v>396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6</v>
      </c>
      <c r="E22" s="2">
        <v>300</v>
      </c>
      <c r="F22" s="2">
        <f>VLOOKUP(C22,Vehicle_Params!$A:$C,3,FALSE)</f>
        <v>10</v>
      </c>
      <c r="G22" s="2">
        <f t="shared" si="0"/>
        <v>60</v>
      </c>
      <c r="H22" s="2">
        <f>VLOOKUP(C22,Vehicle_Params!$A:$B,2,FALSE)</f>
        <v>1.8</v>
      </c>
      <c r="I22" s="2">
        <f t="shared" si="1"/>
        <v>10.8</v>
      </c>
      <c r="J22" s="2">
        <f t="shared" si="2"/>
        <v>720</v>
      </c>
      <c r="K22" s="2">
        <f t="shared" si="3"/>
        <v>72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38</v>
      </c>
      <c r="E26" s="2">
        <v>300</v>
      </c>
      <c r="F26" s="2">
        <f>VLOOKUP(C26,Vehicle_Params!$A:$C,3,FALSE)</f>
        <v>1.5</v>
      </c>
      <c r="G26" s="2">
        <f t="shared" si="0"/>
        <v>57</v>
      </c>
      <c r="H26" s="2">
        <f>VLOOKUP(C26,Vehicle_Params!$A:$B,2,FALSE)</f>
        <v>1</v>
      </c>
      <c r="I26" s="2">
        <f t="shared" si="1"/>
        <v>38</v>
      </c>
      <c r="J26" s="2">
        <f t="shared" si="2"/>
        <v>684</v>
      </c>
      <c r="K26" s="2">
        <f t="shared" si="3"/>
        <v>456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33</v>
      </c>
      <c r="E27" s="2">
        <v>300</v>
      </c>
      <c r="F27" s="2">
        <f>VLOOKUP(C27,Vehicle_Params!$A:$C,3,FALSE)</f>
        <v>1.2</v>
      </c>
      <c r="G27" s="2">
        <f t="shared" si="0"/>
        <v>39.6</v>
      </c>
      <c r="H27" s="2">
        <f>VLOOKUP(C27,Vehicle_Params!$A:$B,2,FALSE)</f>
        <v>0.35</v>
      </c>
      <c r="I27" s="2">
        <f t="shared" si="1"/>
        <v>11.549999999999999</v>
      </c>
      <c r="J27" s="2">
        <f t="shared" si="2"/>
        <v>475.2</v>
      </c>
      <c r="K27" s="2">
        <f t="shared" si="3"/>
        <v>396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53</v>
      </c>
      <c r="E2" s="2">
        <f>SUMIFS(Raw_Annotations!$I:$I,Raw_Annotations!$A:$A,$A2,Raw_Annotations!$B:$B,$B2)</f>
        <v>41.95</v>
      </c>
      <c r="F2" s="2">
        <f t="shared" ref="F2:F5" si="0">IF(C2=0,0,D2*3600/C2)</f>
        <v>636</v>
      </c>
      <c r="G2" s="2">
        <f>SUMIFS(Raw_Annotations!$G:$G,Raw_Annotations!$A:$A,$A2,Raw_Annotations!$B:$B,$B2)</f>
        <v>155.5</v>
      </c>
      <c r="H2" s="2">
        <f t="shared" ref="H2:H5" si="1">IF(C2=0,0,G2*3600/C2)</f>
        <v>1866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90</v>
      </c>
      <c r="J2" s="2">
        <f t="shared" ref="J2:J5" si="2">IF(G2=0,0,I2/G2)</f>
        <v>0.5787781350482315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0.26221692491060783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23</v>
      </c>
      <c r="E3" s="2">
        <f>SUMIFS(Raw_Annotations!$I:$I,Raw_Annotations!$A:$A,$A3,Raw_Annotations!$B:$B,$B3)</f>
        <v>23.25</v>
      </c>
      <c r="F3" s="2">
        <f t="shared" si="0"/>
        <v>276</v>
      </c>
      <c r="G3" s="2">
        <f>SUMIFS(Raw_Annotations!$G:$G,Raw_Annotations!$A:$A,$A3,Raw_Annotations!$B:$B,$B3)</f>
        <v>83.4</v>
      </c>
      <c r="H3" s="2">
        <f t="shared" si="1"/>
        <v>1000.8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0.71942446043165464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0.46451612903225808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101</v>
      </c>
      <c r="E4" s="2">
        <f>SUMIFS(Raw_Annotations!$I:$I,Raw_Annotations!$A:$A,$A4,Raw_Annotations!$B:$B,$B4)</f>
        <v>78.150000000000006</v>
      </c>
      <c r="F4" s="2">
        <f t="shared" si="0"/>
        <v>1212</v>
      </c>
      <c r="G4" s="2">
        <f>SUMIFS(Raw_Annotations!$G:$G,Raw_Annotations!$A:$A,$A4,Raw_Annotations!$B:$B,$B4)</f>
        <v>215.5</v>
      </c>
      <c r="H4" s="2">
        <f t="shared" si="1"/>
        <v>2586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2"/>
        <v>0.41763341067285381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0.20729366602687138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130</v>
      </c>
      <c r="E5" s="2">
        <f>SUMIFS(Raw_Annotations!$I:$I,Raw_Annotations!$A:$A,$A5,Raw_Annotations!$B:$B,$B5)</f>
        <v>118.35</v>
      </c>
      <c r="F5" s="2">
        <f t="shared" si="0"/>
        <v>1560</v>
      </c>
      <c r="G5" s="2">
        <f>SUMIFS(Raw_Annotations!$G:$G,Raw_Annotations!$A:$A,$A5,Raw_Annotations!$B:$B,$B5)</f>
        <v>263.60000000000002</v>
      </c>
      <c r="H5" s="2">
        <f t="shared" si="1"/>
        <v>3163.2000000000003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90</v>
      </c>
      <c r="J5" s="2">
        <f t="shared" si="2"/>
        <v>0.34142640364188159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0.11491339247993242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2025-09-26T02:33:26Z</dcterms:modified>
</cp:coreProperties>
</file>