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8A036A77-B0C0-4E53-A2AA-5D420E9024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J30" i="1"/>
  <c r="I30" i="1"/>
  <c r="H30" i="1"/>
  <c r="G30" i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I22" i="1"/>
  <c r="H22" i="1"/>
  <c r="G22" i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I14" i="1"/>
  <c r="H14" i="1"/>
  <c r="G14" i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J4" i="1" l="1"/>
  <c r="I2" i="3"/>
  <c r="G2" i="3"/>
  <c r="J20" i="1"/>
  <c r="G5" i="3"/>
  <c r="G3" i="3"/>
  <c r="J8" i="1"/>
  <c r="I4" i="3"/>
  <c r="J16" i="1"/>
  <c r="G4" i="3"/>
  <c r="J4" i="3" l="1"/>
  <c r="H4" i="3"/>
  <c r="J3" i="3"/>
  <c r="H3" i="3"/>
  <c r="J2" i="3"/>
  <c r="H2" i="3"/>
  <c r="J5" i="3"/>
  <c r="H5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<sst xmlns="http://schemas.openxmlformats.org/spreadsheetml/2006/main" count="103" uniqueCount="39">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</sst>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11</v>
      </c>
      <c r="E2" s="2">
        <v>300</v>
      </c>
      <c r="F2" s="2">
        <v>1.5</v>
      </c>
      <c r="G2" s="2">
        <f t="shared" ref="G2:G31" si="0">IF(D2="",0,D2*F2)</f>
        <v>16.5</v>
      </c>
      <c r="H2" s="2">
        <f>VLOOKUP(C2,Vehicle_Params!$A:$B,2,FALSE)</f>
        <v>1</v>
      </c>
      <c r="I2" s="2">
        <f t="shared" ref="I2:I31" si="1">IF(D2="",0,D2*H2)</f>
        <v>11</v>
      </c>
      <c r="J2" s="2">
        <f t="shared" ref="J2:J31" si="2">IF(E2=0,0,G2*3600/E2)</f>
        <v>198</v>
      </c>
      <c r="K2" s="2">
        <f t="shared" ref="K2:K31" si="3">IF(E2=0,0,IF(D2="",0,D2*3600/E2))</f>
        <v>132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15</v>
      </c>
      <c r="E3" s="2">
        <v>300</v>
      </c>
      <c r="F3" s="2">
        <f>VLOOKUP(C3,Vehicle_Params!$A:$C,3,FALSE)</f>
        <v>1.2</v>
      </c>
      <c r="G3" s="2">
        <f t="shared" si="0"/>
        <v>18</v>
      </c>
      <c r="H3" s="2">
        <f>VLOOKUP(C3,Vehicle_Params!$A:$B,2,FALSE)</f>
        <v>0.35</v>
      </c>
      <c r="I3" s="2">
        <f t="shared" si="1"/>
        <v>5.25</v>
      </c>
      <c r="J3" s="2">
        <f t="shared" si="2"/>
        <v>216</v>
      </c>
      <c r="K3" s="2">
        <f t="shared" si="3"/>
        <v>180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1</v>
      </c>
      <c r="E4" s="2">
        <v>300</v>
      </c>
      <c r="F4" s="2">
        <f>VLOOKUP(C4,Vehicle_Params!$A:$C,3,FALSE)</f>
        <v>10</v>
      </c>
      <c r="G4" s="2">
        <f t="shared" si="0"/>
        <v>10</v>
      </c>
      <c r="H4" s="2">
        <f>VLOOKUP(C4,Vehicle_Params!$A:$B,2,FALSE)</f>
        <v>1.8</v>
      </c>
      <c r="I4" s="2">
        <f t="shared" si="1"/>
        <v>1.8</v>
      </c>
      <c r="J4" s="2">
        <f t="shared" si="2"/>
        <v>120</v>
      </c>
      <c r="K4" s="2">
        <f t="shared" si="3"/>
        <v>12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97</v>
      </c>
      <c r="E14" s="2">
        <v>300</v>
      </c>
      <c r="F14" s="2">
        <f>VLOOKUP(C14,Vehicle_Params!$A:$C,3,FALSE)</f>
        <v>1.5</v>
      </c>
      <c r="G14" s="2">
        <f t="shared" si="0"/>
        <v>145.5</v>
      </c>
      <c r="H14" s="2">
        <f>VLOOKUP(C14,Vehicle_Params!$A:$B,2,FALSE)</f>
        <v>1</v>
      </c>
      <c r="I14" s="2">
        <f t="shared" si="1"/>
        <v>97</v>
      </c>
      <c r="J14" s="2">
        <f t="shared" si="2"/>
        <v>1746</v>
      </c>
      <c r="K14" s="2">
        <f t="shared" si="3"/>
        <v>1164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50</v>
      </c>
      <c r="E15" s="2">
        <v>300</v>
      </c>
      <c r="F15" s="2">
        <f>VLOOKUP(C15,Vehicle_Params!$A:$C,3,FALSE)</f>
        <v>1.2</v>
      </c>
      <c r="G15" s="2">
        <f t="shared" si="0"/>
        <v>60</v>
      </c>
      <c r="H15" s="2">
        <f>VLOOKUP(C15,Vehicle_Params!$A:$B,2,FALSE)</f>
        <v>0.35</v>
      </c>
      <c r="I15" s="2">
        <f t="shared" si="1"/>
        <v>17.5</v>
      </c>
      <c r="J15" s="2">
        <f t="shared" si="2"/>
        <v>720</v>
      </c>
      <c r="K15" s="2">
        <f t="shared" si="3"/>
        <v>600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71</v>
      </c>
      <c r="E20" s="2">
        <v>300</v>
      </c>
      <c r="F20" s="2">
        <f>VLOOKUP(C20,Vehicle_Params!$A:$C,3,FALSE)</f>
        <v>1.5</v>
      </c>
      <c r="G20" s="2">
        <f t="shared" si="0"/>
        <v>106.5</v>
      </c>
      <c r="H20" s="2">
        <f>VLOOKUP(C20,Vehicle_Params!$A:$B,2,FALSE)</f>
        <v>1</v>
      </c>
      <c r="I20" s="2">
        <f t="shared" si="1"/>
        <v>71</v>
      </c>
      <c r="J20" s="2">
        <f t="shared" si="2"/>
        <v>1278</v>
      </c>
      <c r="K20" s="2">
        <f t="shared" si="3"/>
        <v>852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41</v>
      </c>
      <c r="E21" s="2">
        <v>300</v>
      </c>
      <c r="F21" s="2">
        <f>VLOOKUP(C21,Vehicle_Params!$A:$C,3,FALSE)</f>
        <v>1.2</v>
      </c>
      <c r="G21" s="2">
        <f t="shared" si="0"/>
        <v>49.199999999999996</v>
      </c>
      <c r="H21" s="2">
        <f>VLOOKUP(C21,Vehicle_Params!$A:$B,2,FALSE)</f>
        <v>0.35</v>
      </c>
      <c r="I21" s="2">
        <f t="shared" si="1"/>
        <v>14.35</v>
      </c>
      <c r="J21" s="2">
        <f t="shared" si="2"/>
        <v>590.39999999999986</v>
      </c>
      <c r="K21" s="2">
        <f t="shared" si="3"/>
        <v>492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20</v>
      </c>
      <c r="E26" s="2">
        <v>300</v>
      </c>
      <c r="F26" s="2">
        <f>VLOOKUP(C26,Vehicle_Params!$A:$C,3,FALSE)</f>
        <v>1.5</v>
      </c>
      <c r="G26" s="2">
        <f t="shared" si="0"/>
        <v>30</v>
      </c>
      <c r="H26" s="2">
        <f>VLOOKUP(C26,Vehicle_Params!$A:$B,2,FALSE)</f>
        <v>1</v>
      </c>
      <c r="I26" s="2">
        <f t="shared" si="1"/>
        <v>20</v>
      </c>
      <c r="J26" s="2">
        <f t="shared" si="2"/>
        <v>360</v>
      </c>
      <c r="K26" s="2">
        <f t="shared" si="3"/>
        <v>240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29</v>
      </c>
      <c r="E2" s="2">
        <f>SUMIFS(Raw_Annotations!$I:$I,Raw_Annotations!$A:$A,$A2,Raw_Annotations!$B:$B,$B2)</f>
        <v>21.450000000000003</v>
      </c>
      <c r="F2" s="2">
        <f t="shared" ref="F2:F5" si="0">IF(C2=0,0,D2*3600/C2)</f>
        <v>348</v>
      </c>
      <c r="G2" s="2">
        <f>SUMIFS(Raw_Annotations!$G:$G,Raw_Annotations!$A:$A,$A2,Raw_Annotations!$B:$B,$B2)</f>
        <v>76.5</v>
      </c>
      <c r="H2" s="2">
        <f t="shared" ref="H2:H5" si="1">IF(C2=0,0,G2*3600/C2)</f>
        <v>918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40</v>
      </c>
      <c r="J2" s="2">
        <f t="shared" ref="J2:J5" si="2">IF(G2=0,0,I2/G2)</f>
        <v>0.52287581699346408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0.21445221445221441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27</v>
      </c>
      <c r="E3" s="2">
        <f>SUMIFS(Raw_Annotations!$I:$I,Raw_Annotations!$A:$A,$A3,Raw_Annotations!$B:$B,$B3)</f>
        <v>26.200000000000003</v>
      </c>
      <c r="F3" s="2">
        <f t="shared" si="0"/>
        <v>324</v>
      </c>
      <c r="G3" s="2">
        <f>SUMIFS(Raw_Annotations!$G:$G,Raw_Annotations!$A:$A,$A3,Raw_Annotations!$B:$B,$B3)</f>
        <v>72.099999999999994</v>
      </c>
      <c r="H3" s="2">
        <f t="shared" si="1"/>
        <v>865.19999999999993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 s="2">
        <f t="shared" si="2"/>
        <v>0.55478502080443837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0.27480916030534347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156</v>
      </c>
      <c r="E4" s="2">
        <f>SUMIFS(Raw_Annotations!$I:$I,Raw_Annotations!$A:$A,$A4,Raw_Annotations!$B:$B,$B4)</f>
        <v>132.29999999999998</v>
      </c>
      <c r="F4" s="2">
        <f t="shared" si="0"/>
        <v>1872</v>
      </c>
      <c r="G4" s="2">
        <f>SUMIFS(Raw_Annotations!$G:$G,Raw_Annotations!$A:$A,$A4,Raw_Annotations!$B:$B,$B4)</f>
        <v>277.5</v>
      </c>
      <c r="H4" s="2">
        <f t="shared" si="1"/>
        <v>3330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0.25225225225225223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9.5238095238095247E-2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127</v>
      </c>
      <c r="E5" s="2">
        <f>SUMIFS(Raw_Annotations!$I:$I,Raw_Annotations!$A:$A,$A5,Raw_Annotations!$B:$B,$B5)</f>
        <v>115.54999999999998</v>
      </c>
      <c r="F5" s="2">
        <f t="shared" si="0"/>
        <v>1524</v>
      </c>
      <c r="G5" s="2">
        <f>SUMIFS(Raw_Annotations!$G:$G,Raw_Annotations!$A:$A,$A5,Raw_Annotations!$B:$B,$B5)</f>
        <v>310.7</v>
      </c>
      <c r="H5" s="2">
        <f t="shared" si="1"/>
        <v>3728.4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0.48278081750885099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0.18866291648636954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2025-09-26T02:32:25Z</dcterms:modified>
</cp:coreProperties>
</file>