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21DDFBB0-78D8-4CA0-821E-03EEB91F54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v2yws8PdXPMlUzXfPnxTzdxyPTMbQnC7VPmzyHrEZs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I28" i="1"/>
  <c r="H28" i="1"/>
  <c r="F28" i="1"/>
  <c r="G28" i="1" s="1"/>
  <c r="J28" i="1" s="1"/>
  <c r="K27" i="1"/>
  <c r="H27" i="1"/>
  <c r="I27" i="1" s="1"/>
  <c r="G27" i="1"/>
  <c r="J27" i="1" s="1"/>
  <c r="F27" i="1"/>
  <c r="K26" i="1"/>
  <c r="J26" i="1"/>
  <c r="H26" i="1"/>
  <c r="I26" i="1" s="1"/>
  <c r="G26" i="1"/>
  <c r="F26" i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H22" i="1"/>
  <c r="I22" i="1" s="1"/>
  <c r="F22" i="1"/>
  <c r="G22" i="1" s="1"/>
  <c r="K21" i="1"/>
  <c r="H21" i="1"/>
  <c r="I21" i="1" s="1"/>
  <c r="E5" i="3" s="1"/>
  <c r="K5" i="3" s="1"/>
  <c r="F21" i="1"/>
  <c r="G21" i="1" s="1"/>
  <c r="J21" i="1" s="1"/>
  <c r="K20" i="1"/>
  <c r="I20" i="1"/>
  <c r="H20" i="1"/>
  <c r="F20" i="1"/>
  <c r="G20" i="1" s="1"/>
  <c r="K19" i="1"/>
  <c r="H19" i="1"/>
  <c r="I19" i="1" s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I15" i="1"/>
  <c r="H15" i="1"/>
  <c r="G15" i="1"/>
  <c r="J15" i="1" s="1"/>
  <c r="F15" i="1"/>
  <c r="K14" i="1"/>
  <c r="H14" i="1"/>
  <c r="I14" i="1" s="1"/>
  <c r="E4" i="3" s="1"/>
  <c r="K4" i="3" s="1"/>
  <c r="F14" i="1"/>
  <c r="G14" i="1" s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H11" i="1"/>
  <c r="I11" i="1" s="1"/>
  <c r="G11" i="1"/>
  <c r="J11" i="1" s="1"/>
  <c r="F11" i="1"/>
  <c r="K10" i="1"/>
  <c r="J10" i="1"/>
  <c r="H10" i="1"/>
  <c r="I10" i="1" s="1"/>
  <c r="G10" i="1"/>
  <c r="I3" i="3" s="1"/>
  <c r="F10" i="1"/>
  <c r="K9" i="1"/>
  <c r="H9" i="1"/>
  <c r="I9" i="1" s="1"/>
  <c r="E3" i="3" s="1"/>
  <c r="K3" i="3" s="1"/>
  <c r="F9" i="1"/>
  <c r="G9" i="1" s="1"/>
  <c r="J9" i="1" s="1"/>
  <c r="K8" i="1"/>
  <c r="I8" i="1"/>
  <c r="H8" i="1"/>
  <c r="F8" i="1"/>
  <c r="G8" i="1" s="1"/>
  <c r="K7" i="1"/>
  <c r="I7" i="1"/>
  <c r="H7" i="1"/>
  <c r="G7" i="1"/>
  <c r="J7" i="1" s="1"/>
  <c r="F7" i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I4" i="1"/>
  <c r="H4" i="1"/>
  <c r="F4" i="1"/>
  <c r="G4" i="1" s="1"/>
  <c r="L3" i="1"/>
  <c r="K3" i="1"/>
  <c r="H3" i="1"/>
  <c r="I3" i="1" s="1"/>
  <c r="F3" i="1"/>
  <c r="G3" i="1" s="1"/>
  <c r="K2" i="1"/>
  <c r="H2" i="1"/>
  <c r="I2" i="1" s="1"/>
  <c r="E2" i="3" s="1"/>
  <c r="K2" i="3" s="1"/>
  <c r="G2" i="1"/>
  <c r="J2" i="1" s="1"/>
  <c r="J4" i="1" l="1"/>
  <c r="I2" i="3"/>
  <c r="J22" i="1"/>
  <c r="I5" i="3"/>
  <c r="J14" i="1"/>
  <c r="G4" i="3"/>
  <c r="J3" i="1"/>
  <c r="G2" i="3"/>
  <c r="J16" i="1"/>
  <c r="I4" i="3"/>
  <c r="J20" i="1"/>
  <c r="G5" i="3"/>
  <c r="G3" i="3"/>
  <c r="J8" i="1"/>
  <c r="J5" i="3" l="1"/>
  <c r="H5" i="3"/>
  <c r="J3" i="3"/>
  <c r="H3" i="3"/>
  <c r="J2" i="3"/>
  <c r="H2" i="3"/>
  <c r="J4" i="3"/>
  <c r="H4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<sst xmlns="http://schemas.openxmlformats.org/spreadsheetml/2006/main" count="103" uniqueCount="39">
  <si>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</si>
  <si>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</si>
  <si>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</si>
  <si>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</si>
  <si>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</si>
  <si>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</si>
  <si>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</si>
  <si>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</si>
  <si>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</si>
  <si>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</si>
  <si>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</si>
  <si>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</si>
  <si>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</si>
  <si>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</si>
  <si>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</si>
  <si>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</si>
  <si>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</si>
  <si>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</si>
  <si>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</si>
  <si>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</si>
  <si>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//1st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</si>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</sst>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10" workbookViewId="0">
      <selection activeCell="E2" sqref="E2:E31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3</v>
      </c>
      <c r="B2" s="2" t="s">
        <v>11</v>
      </c>
      <c r="C2" s="2" t="s">
        <v>12</v>
      </c>
      <c r="D2" s="2">
        <v>47</v>
      </c>
      <c r="E2" s="2">
        <v>300</v>
      </c>
      <c r="F2" s="2">
        <v>1.5</v>
      </c>
      <c r="G2" s="2">
        <f t="shared" ref="G2:G31" si="0">IF(D2="",0,D2*F2)</f>
        <v>70.5</v>
      </c>
      <c r="H2" s="2">
        <f>VLOOKUP(C2,Vehicle_Params!$A:$B,2,FALSE)</f>
        <v>1</v>
      </c>
      <c r="I2" s="2">
        <f t="shared" ref="I2:I31" si="1">IF(D2="",0,D2*H2)</f>
        <v>47</v>
      </c>
      <c r="J2" s="2">
        <f t="shared" ref="J2:J31" si="2">IF(E2=0,0,G2*3600/E2)</f>
        <v>846</v>
      </c>
      <c r="K2" s="2">
        <f t="shared" ref="K2:K31" si="3">IF(E2=0,0,IF(D2="",0,D2*3600/E2))</f>
        <v>564</v>
      </c>
    </row>
    <row r="3" spans="1:12" x14ac:dyDescent="0.25">
      <c r="A3" s="2">
        <v>3</v>
      </c>
      <c r="B3" s="2" t="s">
        <v>11</v>
      </c>
      <c r="C3" s="2" t="s">
        <v>13</v>
      </c>
      <c r="D3" s="2">
        <v>35</v>
      </c>
      <c r="E3" s="2">
        <v>300</v>
      </c>
      <c r="F3" s="2">
        <f>VLOOKUP(C3,Vehicle_Params!$A:$C,3,FALSE)</f>
        <v>1.2</v>
      </c>
      <c r="G3" s="2">
        <f t="shared" si="0"/>
        <v>42</v>
      </c>
      <c r="H3" s="2">
        <f>VLOOKUP(C3,Vehicle_Params!$A:$B,2,FALSE)</f>
        <v>0.35</v>
      </c>
      <c r="I3" s="2">
        <f t="shared" si="1"/>
        <v>12.25</v>
      </c>
      <c r="J3" s="2">
        <f t="shared" si="2"/>
        <v>504</v>
      </c>
      <c r="K3" s="2">
        <f t="shared" si="3"/>
        <v>420</v>
      </c>
      <c r="L3" s="2">
        <f>15</f>
        <v>15</v>
      </c>
    </row>
    <row r="4" spans="1:12" x14ac:dyDescent="0.25">
      <c r="A4" s="2">
        <v>3</v>
      </c>
      <c r="B4" s="2" t="s">
        <v>11</v>
      </c>
      <c r="C4" s="2" t="s">
        <v>14</v>
      </c>
      <c r="D4" s="2">
        <v>7</v>
      </c>
      <c r="E4" s="2">
        <v>300</v>
      </c>
      <c r="F4" s="2">
        <f>VLOOKUP(C4,Vehicle_Params!$A:$C,3,FALSE)</f>
        <v>10</v>
      </c>
      <c r="G4" s="2">
        <f t="shared" si="0"/>
        <v>70</v>
      </c>
      <c r="H4" s="2">
        <f>VLOOKUP(C4,Vehicle_Params!$A:$B,2,FALSE)</f>
        <v>1.8</v>
      </c>
      <c r="I4" s="2">
        <f t="shared" si="1"/>
        <v>12.6</v>
      </c>
      <c r="J4" s="2">
        <f t="shared" si="2"/>
        <v>840</v>
      </c>
      <c r="K4" s="2">
        <f t="shared" si="3"/>
        <v>84</v>
      </c>
    </row>
    <row r="5" spans="1:12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2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2" x14ac:dyDescent="0.25">
      <c r="A7" s="2">
        <v>3</v>
      </c>
      <c r="B7" s="2" t="s">
        <v>11</v>
      </c>
      <c r="C7" s="2" t="s">
        <v>17</v>
      </c>
      <c r="D7" s="2">
        <v>3</v>
      </c>
      <c r="E7" s="2">
        <v>300</v>
      </c>
      <c r="F7" s="2">
        <f>VLOOKUP(C7,Vehicle_Params!$A:$C,3,FALSE)</f>
        <v>2</v>
      </c>
      <c r="G7" s="2">
        <f t="shared" si="0"/>
        <v>6</v>
      </c>
      <c r="H7" s="2">
        <f>VLOOKUP(C7,Vehicle_Params!$A:$B,2,FALSE)</f>
        <v>0.6</v>
      </c>
      <c r="I7" s="2">
        <f t="shared" si="1"/>
        <v>1.7999999999999998</v>
      </c>
      <c r="J7" s="2">
        <f t="shared" si="2"/>
        <v>72</v>
      </c>
      <c r="K7" s="2">
        <f t="shared" si="3"/>
        <v>36</v>
      </c>
    </row>
    <row r="8" spans="1:12" x14ac:dyDescent="0.25">
      <c r="A8" s="2">
        <v>3</v>
      </c>
      <c r="B8" s="2" t="s">
        <v>18</v>
      </c>
      <c r="C8" s="2" t="s">
        <v>12</v>
      </c>
      <c r="D8" s="2">
        <v>9</v>
      </c>
      <c r="E8" s="2">
        <v>300</v>
      </c>
      <c r="F8" s="2">
        <f>VLOOKUP(C8,Vehicle_Params!$A:$C,3,FALSE)</f>
        <v>1.5</v>
      </c>
      <c r="G8" s="2">
        <f t="shared" si="0"/>
        <v>13.5</v>
      </c>
      <c r="H8" s="2">
        <f>VLOOKUP(C8,Vehicle_Params!$A:$B,2,FALSE)</f>
        <v>1</v>
      </c>
      <c r="I8" s="2">
        <f t="shared" si="1"/>
        <v>9</v>
      </c>
      <c r="J8" s="2">
        <f t="shared" si="2"/>
        <v>162</v>
      </c>
      <c r="K8" s="2">
        <f t="shared" si="3"/>
        <v>108</v>
      </c>
    </row>
    <row r="9" spans="1:12" x14ac:dyDescent="0.25">
      <c r="A9" s="2">
        <v>3</v>
      </c>
      <c r="B9" s="2" t="s">
        <v>18</v>
      </c>
      <c r="C9" s="2" t="s">
        <v>13</v>
      </c>
      <c r="D9" s="2">
        <v>1</v>
      </c>
      <c r="E9" s="2">
        <v>300</v>
      </c>
      <c r="F9" s="2">
        <f>VLOOKUP(C9,Vehicle_Params!$A:$C,3,FALSE)</f>
        <v>1.2</v>
      </c>
      <c r="G9" s="2">
        <f t="shared" si="0"/>
        <v>1.2</v>
      </c>
      <c r="H9" s="2">
        <f>VLOOKUP(C9,Vehicle_Params!$A:$B,2,FALSE)</f>
        <v>0.35</v>
      </c>
      <c r="I9" s="2">
        <f t="shared" si="1"/>
        <v>0.35</v>
      </c>
      <c r="J9" s="2">
        <f t="shared" si="2"/>
        <v>14.4</v>
      </c>
      <c r="K9" s="2">
        <f t="shared" si="3"/>
        <v>12</v>
      </c>
    </row>
    <row r="10" spans="1:12" x14ac:dyDescent="0.25">
      <c r="A10" s="2">
        <v>3</v>
      </c>
      <c r="B10" s="2" t="s">
        <v>18</v>
      </c>
      <c r="C10" s="2" t="s">
        <v>14</v>
      </c>
      <c r="D10" s="2">
        <v>0</v>
      </c>
      <c r="E10" s="2">
        <v>300</v>
      </c>
      <c r="F10" s="2">
        <f>VLOOKUP(C10,Vehicle_Params!$A:$C,3,FALSE)</f>
        <v>10</v>
      </c>
      <c r="G10" s="2">
        <f t="shared" si="0"/>
        <v>0</v>
      </c>
      <c r="H10" s="2">
        <f>VLOOKUP(C10,Vehicle_Params!$A:$B,2,FALSE)</f>
        <v>1.8</v>
      </c>
      <c r="I10" s="2">
        <f t="shared" si="1"/>
        <v>0</v>
      </c>
      <c r="J10" s="2">
        <f t="shared" si="2"/>
        <v>0</v>
      </c>
      <c r="K10" s="2">
        <f t="shared" si="3"/>
        <v>0</v>
      </c>
    </row>
    <row r="11" spans="1:12" x14ac:dyDescent="0.25">
      <c r="A11" s="2">
        <v>3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2" x14ac:dyDescent="0.25">
      <c r="A12" s="2">
        <v>3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2" x14ac:dyDescent="0.25">
      <c r="A13" s="2">
        <v>3</v>
      </c>
      <c r="B13" s="2" t="s">
        <v>18</v>
      </c>
      <c r="C13" s="2" t="s">
        <v>17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2" x14ac:dyDescent="0.25">
      <c r="A14" s="2">
        <v>3</v>
      </c>
      <c r="B14" s="2" t="s">
        <v>19</v>
      </c>
      <c r="C14" s="2" t="s">
        <v>12</v>
      </c>
      <c r="D14" s="2">
        <v>90</v>
      </c>
      <c r="E14" s="2">
        <v>300</v>
      </c>
      <c r="F14" s="2">
        <f>VLOOKUP(C14,Vehicle_Params!$A:$C,3,FALSE)</f>
        <v>1.5</v>
      </c>
      <c r="G14" s="2">
        <f t="shared" si="0"/>
        <v>135</v>
      </c>
      <c r="H14" s="2">
        <f>VLOOKUP(C14,Vehicle_Params!$A:$B,2,FALSE)</f>
        <v>1</v>
      </c>
      <c r="I14" s="2">
        <f t="shared" si="1"/>
        <v>90</v>
      </c>
      <c r="J14" s="2">
        <f t="shared" si="2"/>
        <v>1620</v>
      </c>
      <c r="K14" s="2">
        <f t="shared" si="3"/>
        <v>1080</v>
      </c>
      <c r="L14" s="2" t="s">
        <v>20</v>
      </c>
    </row>
    <row r="15" spans="1:12" x14ac:dyDescent="0.25">
      <c r="A15" s="2">
        <v>3</v>
      </c>
      <c r="B15" s="2" t="s">
        <v>19</v>
      </c>
      <c r="C15" s="2" t="s">
        <v>13</v>
      </c>
      <c r="D15" s="2">
        <v>69</v>
      </c>
      <c r="E15" s="2">
        <v>300</v>
      </c>
      <c r="F15" s="2">
        <f>VLOOKUP(C15,Vehicle_Params!$A:$C,3,FALSE)</f>
        <v>1.2</v>
      </c>
      <c r="G15" s="2">
        <f t="shared" si="0"/>
        <v>82.8</v>
      </c>
      <c r="H15" s="2">
        <f>VLOOKUP(C15,Vehicle_Params!$A:$B,2,FALSE)</f>
        <v>0.35</v>
      </c>
      <c r="I15" s="2">
        <f t="shared" si="1"/>
        <v>24.15</v>
      </c>
      <c r="J15" s="2">
        <f t="shared" si="2"/>
        <v>993.6</v>
      </c>
      <c r="K15" s="2">
        <f t="shared" si="3"/>
        <v>828</v>
      </c>
    </row>
    <row r="16" spans="1:12" x14ac:dyDescent="0.25">
      <c r="A16" s="2">
        <v>3</v>
      </c>
      <c r="B16" s="2" t="s">
        <v>19</v>
      </c>
      <c r="C16" s="2" t="s">
        <v>14</v>
      </c>
      <c r="D16" s="2">
        <v>10</v>
      </c>
      <c r="E16" s="2">
        <v>300</v>
      </c>
      <c r="F16" s="2">
        <f>VLOOKUP(C16,Vehicle_Params!$A:$C,3,FALSE)</f>
        <v>10</v>
      </c>
      <c r="G16" s="2">
        <f t="shared" si="0"/>
        <v>100</v>
      </c>
      <c r="H16" s="2">
        <f>VLOOKUP(C16,Vehicle_Params!$A:$B,2,FALSE)</f>
        <v>1.8</v>
      </c>
      <c r="I16" s="2">
        <f t="shared" si="1"/>
        <v>18</v>
      </c>
      <c r="J16" s="2">
        <f t="shared" si="2"/>
        <v>1200</v>
      </c>
      <c r="K16" s="2">
        <f t="shared" si="3"/>
        <v>120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4</v>
      </c>
      <c r="E18" s="2">
        <v>300</v>
      </c>
      <c r="F18" s="2">
        <f>VLOOKUP(C18,Vehicle_Params!$A:$C,3,FALSE)</f>
        <v>1</v>
      </c>
      <c r="G18" s="2">
        <f t="shared" si="0"/>
        <v>4</v>
      </c>
      <c r="H18" s="2">
        <f>VLOOKUP(C18,Vehicle_Params!$A:$B,2,FALSE)</f>
        <v>2.6</v>
      </c>
      <c r="I18" s="2">
        <f t="shared" si="1"/>
        <v>10.4</v>
      </c>
      <c r="J18" s="2">
        <f t="shared" si="2"/>
        <v>48</v>
      </c>
      <c r="K18" s="2">
        <f t="shared" si="3"/>
        <v>48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21</v>
      </c>
      <c r="C20" s="2" t="s">
        <v>12</v>
      </c>
      <c r="D20" s="2">
        <v>75</v>
      </c>
      <c r="E20" s="2">
        <v>300</v>
      </c>
      <c r="F20" s="2">
        <f>VLOOKUP(C20,Vehicle_Params!$A:$C,3,FALSE)</f>
        <v>1.5</v>
      </c>
      <c r="G20" s="2">
        <f t="shared" si="0"/>
        <v>112.5</v>
      </c>
      <c r="H20" s="2">
        <f>VLOOKUP(C20,Vehicle_Params!$A:$B,2,FALSE)</f>
        <v>1</v>
      </c>
      <c r="I20" s="2">
        <f t="shared" si="1"/>
        <v>75</v>
      </c>
      <c r="J20" s="2">
        <f t="shared" si="2"/>
        <v>1350</v>
      </c>
      <c r="K20" s="2">
        <f t="shared" si="3"/>
        <v>900</v>
      </c>
    </row>
    <row r="21" spans="1:11" ht="15.75" customHeight="1" x14ac:dyDescent="0.25">
      <c r="A21" s="2">
        <v>3</v>
      </c>
      <c r="B21" s="2" t="s">
        <v>21</v>
      </c>
      <c r="C21" s="2" t="s">
        <v>13</v>
      </c>
      <c r="D21" s="2">
        <v>48</v>
      </c>
      <c r="E21" s="2">
        <v>300</v>
      </c>
      <c r="F21" s="2">
        <f>VLOOKUP(C21,Vehicle_Params!$A:$C,3,FALSE)</f>
        <v>1.2</v>
      </c>
      <c r="G21" s="2">
        <f t="shared" si="0"/>
        <v>57.599999999999994</v>
      </c>
      <c r="H21" s="2">
        <f>VLOOKUP(C21,Vehicle_Params!$A:$B,2,FALSE)</f>
        <v>0.35</v>
      </c>
      <c r="I21" s="2">
        <f t="shared" si="1"/>
        <v>16.799999999999997</v>
      </c>
      <c r="J21" s="2">
        <f t="shared" si="2"/>
        <v>691.19999999999993</v>
      </c>
      <c r="K21" s="2">
        <f t="shared" si="3"/>
        <v>576</v>
      </c>
    </row>
    <row r="22" spans="1:11" ht="15.75" customHeight="1" x14ac:dyDescent="0.25">
      <c r="A22" s="2">
        <v>3</v>
      </c>
      <c r="B22" s="2" t="s">
        <v>21</v>
      </c>
      <c r="C22" s="2" t="s">
        <v>14</v>
      </c>
      <c r="D22" s="2">
        <v>8</v>
      </c>
      <c r="E22" s="2">
        <v>300</v>
      </c>
      <c r="F22" s="2">
        <f>VLOOKUP(C22,Vehicle_Params!$A:$C,3,FALSE)</f>
        <v>10</v>
      </c>
      <c r="G22" s="2">
        <f t="shared" si="0"/>
        <v>80</v>
      </c>
      <c r="H22" s="2">
        <f>VLOOKUP(C22,Vehicle_Params!$A:$B,2,FALSE)</f>
        <v>1.8</v>
      </c>
      <c r="I22" s="2">
        <f t="shared" si="1"/>
        <v>14.4</v>
      </c>
      <c r="J22" s="2">
        <f t="shared" si="2"/>
        <v>960</v>
      </c>
      <c r="K22" s="2">
        <f t="shared" si="3"/>
        <v>96</v>
      </c>
    </row>
    <row r="23" spans="1:11" ht="15.75" customHeight="1" x14ac:dyDescent="0.25">
      <c r="A23" s="2">
        <v>3</v>
      </c>
      <c r="B23" s="2" t="s">
        <v>21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3</v>
      </c>
      <c r="B24" s="2" t="s">
        <v>21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3</v>
      </c>
      <c r="B25" s="2" t="s">
        <v>21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3</v>
      </c>
      <c r="B26" s="2" t="s">
        <v>22</v>
      </c>
      <c r="C26" s="2" t="s">
        <v>12</v>
      </c>
      <c r="D26" s="2">
        <v>26</v>
      </c>
      <c r="E26" s="2">
        <v>300</v>
      </c>
      <c r="F26" s="2">
        <f>VLOOKUP(C26,Vehicle_Params!$A:$C,3,FALSE)</f>
        <v>1.5</v>
      </c>
      <c r="G26" s="2">
        <f t="shared" si="0"/>
        <v>39</v>
      </c>
      <c r="H26" s="2">
        <f>VLOOKUP(C26,Vehicle_Params!$A:$B,2,FALSE)</f>
        <v>1</v>
      </c>
      <c r="I26" s="2">
        <f t="shared" si="1"/>
        <v>26</v>
      </c>
      <c r="J26" s="2">
        <f t="shared" si="2"/>
        <v>468</v>
      </c>
      <c r="K26" s="2">
        <f t="shared" si="3"/>
        <v>312</v>
      </c>
    </row>
    <row r="27" spans="1:11" ht="15.75" customHeight="1" x14ac:dyDescent="0.25">
      <c r="A27" s="2">
        <v>3</v>
      </c>
      <c r="B27" s="2" t="s">
        <v>22</v>
      </c>
      <c r="C27" s="2" t="s">
        <v>13</v>
      </c>
      <c r="D27" s="2">
        <v>20</v>
      </c>
      <c r="E27" s="2">
        <v>300</v>
      </c>
      <c r="F27" s="2">
        <f>VLOOKUP(C27,Vehicle_Params!$A:$C,3,FALSE)</f>
        <v>1.2</v>
      </c>
      <c r="G27" s="2">
        <f t="shared" si="0"/>
        <v>24</v>
      </c>
      <c r="H27" s="2">
        <f>VLOOKUP(C27,Vehicle_Params!$A:$B,2,FALSE)</f>
        <v>0.35</v>
      </c>
      <c r="I27" s="2">
        <f t="shared" si="1"/>
        <v>7</v>
      </c>
      <c r="J27" s="2">
        <f t="shared" si="2"/>
        <v>288</v>
      </c>
      <c r="K27" s="2">
        <f t="shared" si="3"/>
        <v>240</v>
      </c>
    </row>
    <row r="28" spans="1:11" ht="15.75" customHeight="1" x14ac:dyDescent="0.25">
      <c r="A28" s="2">
        <v>3</v>
      </c>
      <c r="B28" s="2" t="s">
        <v>22</v>
      </c>
      <c r="C28" s="2" t="s">
        <v>14</v>
      </c>
      <c r="D28" s="2">
        <v>5</v>
      </c>
      <c r="E28" s="2">
        <v>300</v>
      </c>
      <c r="F28" s="2">
        <f>VLOOKUP(C28,Vehicle_Params!$A:$C,3,FALSE)</f>
        <v>10</v>
      </c>
      <c r="G28" s="2">
        <f t="shared" si="0"/>
        <v>50</v>
      </c>
      <c r="H28" s="2">
        <f>VLOOKUP(C28,Vehicle_Params!$A:$B,2,FALSE)</f>
        <v>1.8</v>
      </c>
      <c r="I28" s="2">
        <f t="shared" si="1"/>
        <v>9</v>
      </c>
      <c r="J28" s="2">
        <f t="shared" si="2"/>
        <v>600</v>
      </c>
      <c r="K28" s="2">
        <f t="shared" si="3"/>
        <v>60</v>
      </c>
    </row>
    <row r="29" spans="1:11" ht="15.75" customHeight="1" x14ac:dyDescent="0.25">
      <c r="A29" s="2">
        <v>3</v>
      </c>
      <c r="B29" s="2" t="s">
        <v>22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3</v>
      </c>
      <c r="B30" s="2" t="s">
        <v>22</v>
      </c>
      <c r="C30" s="2" t="s">
        <v>16</v>
      </c>
      <c r="D30" s="2">
        <v>0</v>
      </c>
      <c r="E30" s="2">
        <v>300</v>
      </c>
      <c r="F30" s="2">
        <f>VLOOKUP(C30,Vehicle_Params!$A:$C,3,FALSE)</f>
        <v>1</v>
      </c>
      <c r="G30" s="2">
        <f t="shared" si="0"/>
        <v>0</v>
      </c>
      <c r="H30" s="2">
        <f>VLOOKUP(C30,Vehicle_Params!$A:$B,2,FALSE)</f>
        <v>2.6</v>
      </c>
      <c r="I30" s="2">
        <f t="shared" si="1"/>
        <v>0</v>
      </c>
      <c r="J30" s="2">
        <f t="shared" si="2"/>
        <v>0</v>
      </c>
      <c r="K30" s="2">
        <f t="shared" si="3"/>
        <v>0</v>
      </c>
    </row>
    <row r="31" spans="1:11" ht="15.75" customHeight="1" x14ac:dyDescent="0.25">
      <c r="A31" s="2">
        <v>3</v>
      </c>
      <c r="B31" s="2" t="s">
        <v>22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92</v>
      </c>
      <c r="E2" s="2">
        <f>SUMIFS(Raw_Annotations!$I:$I,Raw_Annotations!$A:$A,$A2,Raw_Annotations!$B:$B,$B2)</f>
        <v>73.649999999999991</v>
      </c>
      <c r="F2" s="2">
        <f t="shared" ref="F2:F5" si="0">IF(C2=0,0,D2*3600/C2)</f>
        <v>1104</v>
      </c>
      <c r="G2" s="2">
        <f>SUMIFS(Raw_Annotations!$G:$G,Raw_Annotations!$A:$A,$A2,Raw_Annotations!$B:$B,$B2)</f>
        <v>188.5</v>
      </c>
      <c r="H2" s="2">
        <f t="shared" ref="H2:H5" si="1">IF(C2=0,0,G2*3600/C2)</f>
        <v>2262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70</v>
      </c>
      <c r="J2" s="2">
        <f t="shared" ref="J2:J5" si="2">IF(G2=0,0,I2/G2)</f>
        <v>0.3713527851458886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0.17107942973523424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11</v>
      </c>
      <c r="E3" s="2">
        <f>SUMIFS(Raw_Annotations!$I:$I,Raw_Annotations!$A:$A,$A3,Raw_Annotations!$B:$B,$B3)</f>
        <v>9.9499999999999993</v>
      </c>
      <c r="F3" s="2">
        <f t="shared" si="0"/>
        <v>132</v>
      </c>
      <c r="G3" s="2">
        <f>SUMIFS(Raw_Annotations!$G:$G,Raw_Annotations!$A:$A,$A3,Raw_Annotations!$B:$B,$B3)</f>
        <v>16.7</v>
      </c>
      <c r="H3" s="2">
        <f t="shared" si="1"/>
        <v>200.4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0</v>
      </c>
      <c r="J3" s="2">
        <f t="shared" si="2"/>
        <v>0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174</v>
      </c>
      <c r="E4" s="2">
        <f>SUMIFS(Raw_Annotations!$I:$I,Raw_Annotations!$A:$A,$A4,Raw_Annotations!$B:$B,$B4)</f>
        <v>145.35000000000002</v>
      </c>
      <c r="F4" s="2">
        <f t="shared" si="0"/>
        <v>2088</v>
      </c>
      <c r="G4" s="2">
        <f>SUMIFS(Raw_Annotations!$G:$G,Raw_Annotations!$A:$A,$A4,Raw_Annotations!$B:$B,$B4)</f>
        <v>351.8</v>
      </c>
      <c r="H4" s="2">
        <f t="shared" si="1"/>
        <v>4221.6000000000004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130</v>
      </c>
      <c r="J4" s="2">
        <f t="shared" si="2"/>
        <v>0.36952814098919839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0.14310285517715857</v>
      </c>
    </row>
    <row r="5" spans="1:11" x14ac:dyDescent="0.25">
      <c r="A5" s="2">
        <v>3</v>
      </c>
      <c r="B5" s="2" t="s">
        <v>21</v>
      </c>
      <c r="C5" s="2">
        <v>300</v>
      </c>
      <c r="D5" s="2">
        <f>SUMIFS(Raw_Annotations!$D:$D,Raw_Annotations!$A:$A,$A5,Raw_Annotations!$B:$B,$B5)</f>
        <v>135</v>
      </c>
      <c r="E5" s="2">
        <f>SUMIFS(Raw_Annotations!$I:$I,Raw_Annotations!$A:$A,$A5,Raw_Annotations!$B:$B,$B5)</f>
        <v>117</v>
      </c>
      <c r="F5" s="2">
        <f t="shared" si="0"/>
        <v>1620</v>
      </c>
      <c r="G5" s="2">
        <f>SUMIFS(Raw_Annotations!$G:$G,Raw_Annotations!$A:$A,$A5,Raw_Annotations!$B:$B,$B5)</f>
        <v>312.10000000000002</v>
      </c>
      <c r="H5" s="2">
        <f t="shared" si="1"/>
        <v>3745.2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140</v>
      </c>
      <c r="J5" s="2">
        <f t="shared" si="2"/>
        <v>0.44857417494392821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0.17094017094017094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2025-09-26T02:31:49Z</dcterms:modified>
</cp:coreProperties>
</file>