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2F7C3EA1-2978-42A7-8108-14D4E55E8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J30" i="1"/>
  <c r="H30" i="1"/>
  <c r="I30" i="1" s="1"/>
  <c r="G30" i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J22" i="1"/>
  <c r="H22" i="1"/>
  <c r="I22" i="1" s="1"/>
  <c r="G22" i="1"/>
  <c r="F22" i="1"/>
  <c r="K21" i="1"/>
  <c r="H21" i="1"/>
  <c r="I21" i="1" s="1"/>
  <c r="F21" i="1"/>
  <c r="G21" i="1" s="1"/>
  <c r="J21" i="1" s="1"/>
  <c r="K20" i="1"/>
  <c r="H20" i="1"/>
  <c r="I20" i="1" s="1"/>
  <c r="E5" i="3" s="1"/>
  <c r="K5" i="3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J20" i="1" l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<sst xmlns="http://schemas.openxmlformats.org/spreadsheetml/2006/main" count="102" uniqueCount="38">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</sst>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I26" sqref="I26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16</v>
      </c>
      <c r="E2" s="2">
        <v>300</v>
      </c>
      <c r="F2" s="2">
        <v>1.5</v>
      </c>
      <c r="G2" s="2">
        <f t="shared" ref="G2:G31" si="0">IF(D2="",0,D2*F2)</f>
        <v>24</v>
      </c>
      <c r="H2" s="2">
        <f>VLOOKUP(C2,Vehicle_Params!$A:$B,2,FALSE)</f>
        <v>1</v>
      </c>
      <c r="I2" s="2">
        <f t="shared" ref="I2:I31" si="1">IF(D2="",0,D2*H2)</f>
        <v>16</v>
      </c>
      <c r="J2" s="2">
        <f t="shared" ref="J2:J31" si="2">IF(E2=0,0,G2*3600/E2)</f>
        <v>288</v>
      </c>
      <c r="K2" s="2">
        <f t="shared" ref="K2:K31" si="3">IF(E2=0,0,IF(D2="",0,D2*3600/E2))</f>
        <v>192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12</v>
      </c>
      <c r="E3" s="2">
        <v>300</v>
      </c>
      <c r="F3" s="2">
        <f>VLOOKUP(C3,Vehicle_Params!$A:$C,3,FALSE)</f>
        <v>1.2</v>
      </c>
      <c r="G3" s="2">
        <f t="shared" si="0"/>
        <v>14.399999999999999</v>
      </c>
      <c r="H3" s="2">
        <f>VLOOKUP(C3,Vehicle_Params!$A:$B,2,FALSE)</f>
        <v>0.35</v>
      </c>
      <c r="I3" s="2">
        <f t="shared" si="1"/>
        <v>4.1999999999999993</v>
      </c>
      <c r="J3" s="2">
        <f t="shared" si="2"/>
        <v>172.79999999999998</v>
      </c>
      <c r="K3" s="2">
        <f t="shared" si="3"/>
        <v>144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6</v>
      </c>
      <c r="E4" s="2">
        <v>300</v>
      </c>
      <c r="F4" s="2">
        <f>VLOOKUP(C4,Vehicle_Params!$A:$C,3,FALSE)</f>
        <v>10</v>
      </c>
      <c r="G4" s="2">
        <f t="shared" si="0"/>
        <v>60</v>
      </c>
      <c r="H4" s="2">
        <f>VLOOKUP(C4,Vehicle_Params!$A:$B,2,FALSE)</f>
        <v>1.8</v>
      </c>
      <c r="I4" s="2">
        <f t="shared" si="1"/>
        <v>10.8</v>
      </c>
      <c r="J4" s="2">
        <f t="shared" si="2"/>
        <v>720</v>
      </c>
      <c r="K4" s="2">
        <f t="shared" si="3"/>
        <v>72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21</v>
      </c>
      <c r="E8" s="2">
        <v>300</v>
      </c>
      <c r="F8" s="2">
        <f>VLOOKUP(C8,Vehicle_Params!$A:$C,3,FALSE)</f>
        <v>1.5</v>
      </c>
      <c r="G8" s="2">
        <f t="shared" si="0"/>
        <v>31.5</v>
      </c>
      <c r="H8" s="2">
        <f>VLOOKUP(C8,Vehicle_Params!$A:$B,2,FALSE)</f>
        <v>1</v>
      </c>
      <c r="I8" s="2">
        <f t="shared" si="1"/>
        <v>21</v>
      </c>
      <c r="J8" s="2">
        <f t="shared" si="2"/>
        <v>378</v>
      </c>
      <c r="K8" s="2">
        <f t="shared" si="3"/>
        <v>252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36</v>
      </c>
      <c r="E15" s="2">
        <v>300</v>
      </c>
      <c r="F15" s="2">
        <f>VLOOKUP(C15,Vehicle_Params!$A:$C,3,FALSE)</f>
        <v>1.2</v>
      </c>
      <c r="G15" s="2">
        <f t="shared" si="0"/>
        <v>43.199999999999996</v>
      </c>
      <c r="H15" s="2">
        <f>VLOOKUP(C15,Vehicle_Params!$A:$B,2,FALSE)</f>
        <v>0.35</v>
      </c>
      <c r="I15" s="2">
        <f t="shared" si="1"/>
        <v>12.6</v>
      </c>
      <c r="J15" s="2">
        <f t="shared" si="2"/>
        <v>518.39999999999986</v>
      </c>
      <c r="K15" s="2">
        <f t="shared" si="3"/>
        <v>432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82</v>
      </c>
      <c r="E20" s="2">
        <v>300</v>
      </c>
      <c r="F20" s="2">
        <f>VLOOKUP(C20,Vehicle_Params!$A:$C,3,FALSE)</f>
        <v>1.5</v>
      </c>
      <c r="G20" s="2">
        <f t="shared" si="0"/>
        <v>123</v>
      </c>
      <c r="H20" s="2">
        <f>VLOOKUP(C20,Vehicle_Params!$A:$B,2,FALSE)</f>
        <v>1</v>
      </c>
      <c r="I20" s="2">
        <f t="shared" si="1"/>
        <v>82</v>
      </c>
      <c r="J20" s="2">
        <f t="shared" si="2"/>
        <v>1476</v>
      </c>
      <c r="K20" s="2">
        <f t="shared" si="3"/>
        <v>984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30</v>
      </c>
      <c r="E21" s="2">
        <v>300</v>
      </c>
      <c r="F21" s="2">
        <f>VLOOKUP(C21,Vehicle_Params!$A:$C,3,FALSE)</f>
        <v>1.2</v>
      </c>
      <c r="G21" s="2">
        <f t="shared" si="0"/>
        <v>36</v>
      </c>
      <c r="H21" s="2">
        <f>VLOOKUP(C21,Vehicle_Params!$A:$B,2,FALSE)</f>
        <v>0.35</v>
      </c>
      <c r="I21" s="2">
        <f t="shared" si="1"/>
        <v>10.5</v>
      </c>
      <c r="J21" s="2">
        <f t="shared" si="2"/>
        <v>432</v>
      </c>
      <c r="K21" s="2">
        <f t="shared" si="3"/>
        <v>360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2</v>
      </c>
      <c r="E25" s="2">
        <v>300</v>
      </c>
      <c r="F25" s="2">
        <f>VLOOKUP(C25,Vehicle_Params!$A:$C,3,FALSE)</f>
        <v>2</v>
      </c>
      <c r="G25" s="2">
        <f t="shared" si="0"/>
        <v>4</v>
      </c>
      <c r="H25" s="2">
        <f>VLOOKUP(C25,Vehicle_Params!$A:$B,2,FALSE)</f>
        <v>0.6</v>
      </c>
      <c r="I25" s="2">
        <f t="shared" si="1"/>
        <v>1.2</v>
      </c>
      <c r="J25" s="2">
        <f t="shared" si="2"/>
        <v>48</v>
      </c>
      <c r="K25" s="2">
        <f t="shared" si="3"/>
        <v>24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23</v>
      </c>
      <c r="E26" s="2">
        <v>300</v>
      </c>
      <c r="F26" s="2">
        <f>VLOOKUP(C26,Vehicle_Params!$A:$C,3,FALSE)</f>
        <v>1.5</v>
      </c>
      <c r="G26" s="2">
        <f t="shared" si="0"/>
        <v>34.5</v>
      </c>
      <c r="H26" s="2">
        <f>VLOOKUP(C26,Vehicle_Params!$A:$B,2,FALSE)</f>
        <v>1</v>
      </c>
      <c r="I26" s="2">
        <f t="shared" si="1"/>
        <v>23</v>
      </c>
      <c r="J26" s="2">
        <f t="shared" si="2"/>
        <v>414</v>
      </c>
      <c r="K26" s="2">
        <f t="shared" si="3"/>
        <v>276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29</v>
      </c>
      <c r="E27" s="2">
        <v>300</v>
      </c>
      <c r="F27" s="2">
        <f>VLOOKUP(C27,Vehicle_Params!$A:$C,3,FALSE)</f>
        <v>1.2</v>
      </c>
      <c r="G27" s="2">
        <f t="shared" si="0"/>
        <v>34.799999999999997</v>
      </c>
      <c r="H27" s="2">
        <f>VLOOKUP(C27,Vehicle_Params!$A:$B,2,FALSE)</f>
        <v>0.35</v>
      </c>
      <c r="I27" s="2">
        <f t="shared" si="1"/>
        <v>10.149999999999999</v>
      </c>
      <c r="J27" s="2">
        <f t="shared" si="2"/>
        <v>417.59999999999997</v>
      </c>
      <c r="K27" s="2">
        <f t="shared" si="3"/>
        <v>348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2</v>
      </c>
      <c r="E31" s="2">
        <v>300</v>
      </c>
      <c r="F31" s="2">
        <f>VLOOKUP(C31,Vehicle_Params!$A:$C,3,FALSE)</f>
        <v>2</v>
      </c>
      <c r="G31" s="2">
        <f t="shared" si="0"/>
        <v>4</v>
      </c>
      <c r="H31" s="2">
        <f>VLOOKUP(C31,Vehicle_Params!$A:$B,2,FALSE)</f>
        <v>0.6</v>
      </c>
      <c r="I31" s="2">
        <f t="shared" si="1"/>
        <v>1.2</v>
      </c>
      <c r="J31" s="2">
        <f t="shared" si="2"/>
        <v>48</v>
      </c>
      <c r="K31" s="2">
        <f t="shared" si="3"/>
        <v>24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34</v>
      </c>
      <c r="E2" s="2">
        <f>SUMIFS(Raw_Annotations!$I:$I,Raw_Annotations!$A:$A,$A2,Raw_Annotations!$B:$B,$B2)</f>
        <v>31</v>
      </c>
      <c r="F2" s="2">
        <f t="shared" ref="F2:F5" si="0">IF(C2=0,0,D2*3600/C2)</f>
        <v>408</v>
      </c>
      <c r="G2" s="2">
        <f>SUMIFS(Raw_Annotations!$G:$G,Raw_Annotations!$A:$A,$A2,Raw_Annotations!$B:$B,$B2)</f>
        <v>98.4</v>
      </c>
      <c r="H2" s="2">
        <f t="shared" ref="H2:H5" si="1">IF(C2=0,0,G2*3600/C2)</f>
        <v>1180.8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60</v>
      </c>
      <c r="J2" s="2">
        <f t="shared" ref="J2:J5" si="2">IF(G2=0,0,I2/G2)</f>
        <v>0.6097560975609756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0.34838709677419355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39</v>
      </c>
      <c r="E3" s="2">
        <f>SUMIFS(Raw_Annotations!$I:$I,Raw_Annotations!$A:$A,$A3,Raw_Annotations!$B:$B,$B3)</f>
        <v>37.450000000000003</v>
      </c>
      <c r="F3" s="2">
        <f t="shared" si="0"/>
        <v>468</v>
      </c>
      <c r="G3" s="2">
        <f>SUMIFS(Raw_Annotations!$G:$G,Raw_Annotations!$A:$A,$A3,Raw_Annotations!$B:$B,$B3)</f>
        <v>114.7</v>
      </c>
      <c r="H3" s="2">
        <f t="shared" si="1"/>
        <v>1376.4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0.61028770706190061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0.3364485981308411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105</v>
      </c>
      <c r="E4" s="2">
        <f>SUMIFS(Raw_Annotations!$I:$I,Raw_Annotations!$A:$A,$A4,Raw_Annotations!$B:$B,$B4)</f>
        <v>99.399999999999991</v>
      </c>
      <c r="F4" s="2">
        <f t="shared" si="0"/>
        <v>1260</v>
      </c>
      <c r="G4" s="2">
        <f>SUMIFS(Raw_Annotations!$G:$G,Raw_Annotations!$A:$A,$A4,Raw_Annotations!$B:$B,$B4)</f>
        <v>275.2</v>
      </c>
      <c r="H4" s="2">
        <f t="shared" si="1"/>
        <v>3302.4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0.54505813953488369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0.24547283702213285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127</v>
      </c>
      <c r="E5" s="2">
        <f>SUMIFS(Raw_Annotations!$I:$I,Raw_Annotations!$A:$A,$A5,Raw_Annotations!$B:$B,$B5)</f>
        <v>121.5</v>
      </c>
      <c r="F5" s="2">
        <f t="shared" si="0"/>
        <v>1524</v>
      </c>
      <c r="G5" s="2">
        <f>SUMIFS(Raw_Annotations!$G:$G,Raw_Annotations!$A:$A,$A5,Raw_Annotations!$B:$B,$B5)</f>
        <v>306</v>
      </c>
      <c r="H5" s="2">
        <f t="shared" si="1"/>
        <v>3672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0.45751633986928103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0.16460905349794239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2025-09-26T02:33:06Z</dcterms:modified>
</cp:coreProperties>
</file>