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A2AF4773-69CE-4B85-ACC4-AAE9301AB1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I5" i="3" l="1"/>
  <c r="G5" i="3"/>
  <c r="J5" i="3" s="1"/>
  <c r="E5" i="3"/>
  <c r="K5" i="3" s="1"/>
  <c r="D5" i="3"/>
  <c r="F5" i="3" s="1"/>
  <c r="D4" i="3"/>
  <c r="F4" i="3" s="1"/>
  <c r="I3" i="3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G26" i="1"/>
  <c r="J26" i="1" s="1"/>
  <c r="F26" i="1"/>
  <c r="K25" i="1"/>
  <c r="H25" i="1"/>
  <c r="I25" i="1" s="1"/>
  <c r="G25" i="1"/>
  <c r="J25" i="1" s="1"/>
  <c r="F25" i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I22" i="1"/>
  <c r="H22" i="1"/>
  <c r="G22" i="1"/>
  <c r="J22" i="1" s="1"/>
  <c r="F22" i="1"/>
  <c r="K21" i="1"/>
  <c r="H21" i="1"/>
  <c r="I21" i="1" s="1"/>
  <c r="F21" i="1"/>
  <c r="G21" i="1" s="1"/>
  <c r="J21" i="1" s="1"/>
  <c r="K20" i="1"/>
  <c r="I20" i="1"/>
  <c r="H20" i="1"/>
  <c r="F20" i="1"/>
  <c r="G20" i="1" s="1"/>
  <c r="J20" i="1" s="1"/>
  <c r="K19" i="1"/>
  <c r="I19" i="1"/>
  <c r="H19" i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E4" i="3" s="1"/>
  <c r="K4" i="3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I14" i="1"/>
  <c r="H14" i="1"/>
  <c r="G14" i="1"/>
  <c r="J14" i="1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G10" i="1"/>
  <c r="J10" i="1" s="1"/>
  <c r="F10" i="1"/>
  <c r="K9" i="1"/>
  <c r="H9" i="1"/>
  <c r="I9" i="1" s="1"/>
  <c r="G9" i="1"/>
  <c r="J9" i="1" s="1"/>
  <c r="F9" i="1"/>
  <c r="K8" i="1"/>
  <c r="I8" i="1"/>
  <c r="H8" i="1"/>
  <c r="F8" i="1"/>
  <c r="G8" i="1" s="1"/>
  <c r="K7" i="1"/>
  <c r="I7" i="1"/>
  <c r="H7" i="1"/>
  <c r="G7" i="1"/>
  <c r="J7" i="1" s="1"/>
  <c r="F7" i="1"/>
  <c r="K6" i="1"/>
  <c r="I6" i="1"/>
  <c r="H6" i="1"/>
  <c r="G6" i="1"/>
  <c r="J6" i="1" s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G2" i="1"/>
  <c r="J2" i="1" s="1"/>
  <c r="E3" i="3" l="1"/>
  <c r="K3" i="3" s="1"/>
  <c r="I4" i="3"/>
  <c r="J16" i="1"/>
  <c r="G4" i="3"/>
  <c r="J4" i="1"/>
  <c r="I2" i="3"/>
  <c r="G3" i="3"/>
  <c r="J8" i="1"/>
  <c r="G2" i="3"/>
  <c r="H5" i="3"/>
  <c r="J3" i="3" l="1"/>
  <c r="H3" i="3"/>
  <c r="J2" i="3"/>
  <c r="H2" i="3"/>
  <c r="J4" i="3"/>
  <c r="H4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<sst xmlns="http://schemas.openxmlformats.org/spreadsheetml/2006/main" count="102" uniqueCount="38">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</sst>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3" workbookViewId="0">
      <selection activeCell="E29" sqref="E29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34</v>
      </c>
      <c r="E2" s="2">
        <v>300</v>
      </c>
      <c r="F2" s="2">
        <v>1.5</v>
      </c>
      <c r="G2" s="2">
        <f t="shared" ref="G2:G31" si="0">IF(D2="",0,D2*F2)</f>
        <v>51</v>
      </c>
      <c r="H2" s="2">
        <f>VLOOKUP(C2,Vehicle_Params!$A:$B,2,FALSE)</f>
        <v>1</v>
      </c>
      <c r="I2" s="2">
        <f t="shared" ref="I2:I31" si="1">IF(D2="",0,D2*H2)</f>
        <v>34</v>
      </c>
      <c r="J2" s="2">
        <f t="shared" ref="J2:J31" si="2">IF(E2=0,0,G2*3600/E2)</f>
        <v>612</v>
      </c>
      <c r="K2" s="2">
        <f t="shared" ref="K2:K31" si="3">IF(E2=0,0,IF(D2="",0,D2*3600/E2))</f>
        <v>408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17</v>
      </c>
      <c r="E3" s="2">
        <v>300</v>
      </c>
      <c r="F3" s="2">
        <f>VLOOKUP(C3,Vehicle_Params!$A:$C,3,FALSE)</f>
        <v>1.2</v>
      </c>
      <c r="G3" s="2">
        <f t="shared" si="0"/>
        <v>20.399999999999999</v>
      </c>
      <c r="H3" s="2">
        <f>VLOOKUP(C3,Vehicle_Params!$A:$B,2,FALSE)</f>
        <v>0.35</v>
      </c>
      <c r="I3" s="2">
        <f t="shared" si="1"/>
        <v>5.9499999999999993</v>
      </c>
      <c r="J3" s="2">
        <f t="shared" si="2"/>
        <v>244.8</v>
      </c>
      <c r="K3" s="2">
        <f t="shared" si="3"/>
        <v>204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8</v>
      </c>
      <c r="E4" s="2">
        <v>300</v>
      </c>
      <c r="F4" s="2">
        <f>VLOOKUP(C4,Vehicle_Params!$A:$C,3,FALSE)</f>
        <v>10</v>
      </c>
      <c r="G4" s="2">
        <f t="shared" si="0"/>
        <v>80</v>
      </c>
      <c r="H4" s="2">
        <f>VLOOKUP(C4,Vehicle_Params!$A:$B,2,FALSE)</f>
        <v>1.8</v>
      </c>
      <c r="I4" s="2">
        <f t="shared" si="1"/>
        <v>14.4</v>
      </c>
      <c r="J4" s="2">
        <f t="shared" si="2"/>
        <v>960</v>
      </c>
      <c r="K4" s="2">
        <f t="shared" si="3"/>
        <v>96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5</v>
      </c>
      <c r="E7" s="2">
        <v>300</v>
      </c>
      <c r="F7" s="2">
        <f>VLOOKUP(C7,Vehicle_Params!$A:$C,3,FALSE)</f>
        <v>2</v>
      </c>
      <c r="G7" s="2">
        <f t="shared" si="0"/>
        <v>10</v>
      </c>
      <c r="H7" s="2">
        <f>VLOOKUP(C7,Vehicle_Params!$A:$B,2,FALSE)</f>
        <v>0.6</v>
      </c>
      <c r="I7" s="2">
        <f t="shared" si="1"/>
        <v>3</v>
      </c>
      <c r="J7" s="2">
        <f t="shared" si="2"/>
        <v>120</v>
      </c>
      <c r="K7" s="2">
        <f t="shared" si="3"/>
        <v>60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8</v>
      </c>
      <c r="E8" s="2">
        <v>300</v>
      </c>
      <c r="F8" s="2">
        <f>VLOOKUP(C8,Vehicle_Params!$A:$C,3,FALSE)</f>
        <v>1.5</v>
      </c>
      <c r="G8" s="2">
        <f t="shared" si="0"/>
        <v>12</v>
      </c>
      <c r="H8" s="2">
        <f>VLOOKUP(C8,Vehicle_Params!$A:$B,2,FALSE)</f>
        <v>1</v>
      </c>
      <c r="I8" s="2">
        <f t="shared" si="1"/>
        <v>8</v>
      </c>
      <c r="J8" s="2">
        <f t="shared" si="2"/>
        <v>144</v>
      </c>
      <c r="K8" s="2">
        <f t="shared" si="3"/>
        <v>96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8</v>
      </c>
      <c r="E9" s="2">
        <v>300</v>
      </c>
      <c r="F9" s="2">
        <f>VLOOKUP(C9,Vehicle_Params!$A:$C,3,FALSE)</f>
        <v>1.2</v>
      </c>
      <c r="G9" s="2">
        <f t="shared" si="0"/>
        <v>9.6</v>
      </c>
      <c r="H9" s="2">
        <f>VLOOKUP(C9,Vehicle_Params!$A:$B,2,FALSE)</f>
        <v>0.35</v>
      </c>
      <c r="I9" s="2">
        <f t="shared" si="1"/>
        <v>2.8</v>
      </c>
      <c r="J9" s="2">
        <f t="shared" si="2"/>
        <v>115.2</v>
      </c>
      <c r="K9" s="2">
        <f t="shared" si="3"/>
        <v>96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6</v>
      </c>
      <c r="E10" s="2">
        <v>300</v>
      </c>
      <c r="F10" s="2">
        <f>VLOOKUP(C10,Vehicle_Params!$A:$C,3,FALSE)</f>
        <v>10</v>
      </c>
      <c r="G10" s="2">
        <f t="shared" si="0"/>
        <v>60</v>
      </c>
      <c r="H10" s="2">
        <f>VLOOKUP(C10,Vehicle_Params!$A:$B,2,FALSE)</f>
        <v>1.8</v>
      </c>
      <c r="I10" s="2">
        <f t="shared" si="1"/>
        <v>10.8</v>
      </c>
      <c r="J10" s="2">
        <f t="shared" si="2"/>
        <v>720</v>
      </c>
      <c r="K10" s="2">
        <f t="shared" si="3"/>
        <v>72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57</v>
      </c>
      <c r="E14" s="2">
        <v>300</v>
      </c>
      <c r="F14" s="2">
        <f>VLOOKUP(C14,Vehicle_Params!$A:$C,3,FALSE)</f>
        <v>1.5</v>
      </c>
      <c r="G14" s="2">
        <f t="shared" si="0"/>
        <v>85.5</v>
      </c>
      <c r="H14" s="2">
        <f>VLOOKUP(C14,Vehicle_Params!$A:$B,2,FALSE)</f>
        <v>1</v>
      </c>
      <c r="I14" s="2">
        <f t="shared" si="1"/>
        <v>57</v>
      </c>
      <c r="J14" s="2">
        <f t="shared" si="2"/>
        <v>1026</v>
      </c>
      <c r="K14" s="2">
        <f t="shared" si="3"/>
        <v>684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47</v>
      </c>
      <c r="E15" s="2">
        <v>300</v>
      </c>
      <c r="F15" s="2">
        <f>VLOOKUP(C15,Vehicle_Params!$A:$C,3,FALSE)</f>
        <v>1.2</v>
      </c>
      <c r="G15" s="2">
        <f t="shared" si="0"/>
        <v>56.4</v>
      </c>
      <c r="H15" s="2">
        <f>VLOOKUP(C15,Vehicle_Params!$A:$B,2,FALSE)</f>
        <v>0.35</v>
      </c>
      <c r="I15" s="2">
        <f t="shared" si="1"/>
        <v>16.45</v>
      </c>
      <c r="J15" s="2">
        <f t="shared" si="2"/>
        <v>676.8</v>
      </c>
      <c r="K15" s="2">
        <f t="shared" si="3"/>
        <v>564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12</v>
      </c>
      <c r="E16" s="2">
        <v>300</v>
      </c>
      <c r="F16" s="2">
        <f>VLOOKUP(C16,Vehicle_Params!$A:$C,3,FALSE)</f>
        <v>10</v>
      </c>
      <c r="G16" s="2">
        <f t="shared" si="0"/>
        <v>120</v>
      </c>
      <c r="H16" s="2">
        <f>VLOOKUP(C16,Vehicle_Params!$A:$B,2,FALSE)</f>
        <v>1.8</v>
      </c>
      <c r="I16" s="2">
        <f t="shared" si="1"/>
        <v>21.6</v>
      </c>
      <c r="J16" s="2">
        <f t="shared" si="2"/>
        <v>1440</v>
      </c>
      <c r="K16" s="2">
        <f t="shared" si="3"/>
        <v>144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20</v>
      </c>
      <c r="C20" s="2" t="s">
        <v>12</v>
      </c>
      <c r="D20" s="2">
        <v>73</v>
      </c>
      <c r="E20" s="2">
        <v>300</v>
      </c>
      <c r="F20" s="2">
        <f>VLOOKUP(C20,Vehicle_Params!$A:$C,3,FALSE)</f>
        <v>1.5</v>
      </c>
      <c r="G20" s="2">
        <f t="shared" si="0"/>
        <v>109.5</v>
      </c>
      <c r="H20" s="2">
        <f>VLOOKUP(C20,Vehicle_Params!$A:$B,2,FALSE)</f>
        <v>1</v>
      </c>
      <c r="I20" s="2">
        <f t="shared" si="1"/>
        <v>73</v>
      </c>
      <c r="J20" s="2">
        <f t="shared" si="2"/>
        <v>1314</v>
      </c>
      <c r="K20" s="2">
        <f t="shared" si="3"/>
        <v>876</v>
      </c>
    </row>
    <row r="21" spans="1:11" ht="15.75" customHeight="1" x14ac:dyDescent="0.25">
      <c r="A21" s="2">
        <v>2</v>
      </c>
      <c r="B21" s="2" t="s">
        <v>20</v>
      </c>
      <c r="C21" s="2" t="s">
        <v>13</v>
      </c>
      <c r="D21" s="2">
        <v>35</v>
      </c>
      <c r="E21" s="2">
        <v>300</v>
      </c>
      <c r="F21" s="2">
        <f>VLOOKUP(C21,Vehicle_Params!$A:$C,3,FALSE)</f>
        <v>1.2</v>
      </c>
      <c r="G21" s="2">
        <f t="shared" si="0"/>
        <v>42</v>
      </c>
      <c r="H21" s="2">
        <f>VLOOKUP(C21,Vehicle_Params!$A:$B,2,FALSE)</f>
        <v>0.35</v>
      </c>
      <c r="I21" s="2">
        <f t="shared" si="1"/>
        <v>12.25</v>
      </c>
      <c r="J21" s="2">
        <f t="shared" si="2"/>
        <v>504</v>
      </c>
      <c r="K21" s="2">
        <f t="shared" si="3"/>
        <v>420</v>
      </c>
    </row>
    <row r="22" spans="1:11" ht="15.75" customHeight="1" x14ac:dyDescent="0.25">
      <c r="A22" s="2">
        <v>2</v>
      </c>
      <c r="B22" s="2" t="s">
        <v>20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2</v>
      </c>
      <c r="B23" s="2" t="s">
        <v>20</v>
      </c>
      <c r="C23" s="2" t="s">
        <v>15</v>
      </c>
      <c r="D23" s="2">
        <v>3</v>
      </c>
      <c r="E23" s="2">
        <v>300</v>
      </c>
      <c r="F23" s="2">
        <f>VLOOKUP(C23,Vehicle_Params!$A:$C,3,FALSE)</f>
        <v>30</v>
      </c>
      <c r="G23" s="2">
        <f t="shared" si="0"/>
        <v>90</v>
      </c>
      <c r="H23" s="2">
        <f>VLOOKUP(C23,Vehicle_Params!$A:$B,2,FALSE)</f>
        <v>2.8</v>
      </c>
      <c r="I23" s="2">
        <f t="shared" si="1"/>
        <v>8.3999999999999986</v>
      </c>
      <c r="J23" s="2">
        <f t="shared" si="2"/>
        <v>1080</v>
      </c>
      <c r="K23" s="2">
        <f t="shared" si="3"/>
        <v>36</v>
      </c>
    </row>
    <row r="24" spans="1:11" ht="15.75" customHeight="1" x14ac:dyDescent="0.25">
      <c r="A24" s="2">
        <v>2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2</v>
      </c>
      <c r="B25" s="2" t="s">
        <v>20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2</v>
      </c>
      <c r="B26" s="2" t="s">
        <v>21</v>
      </c>
      <c r="C26" s="2" t="s">
        <v>12</v>
      </c>
      <c r="D26" s="2">
        <v>48</v>
      </c>
      <c r="E26" s="2">
        <v>300</v>
      </c>
      <c r="F26" s="2">
        <f>VLOOKUP(C26,Vehicle_Params!$A:$C,3,FALSE)</f>
        <v>1.5</v>
      </c>
      <c r="G26" s="2">
        <f t="shared" si="0"/>
        <v>72</v>
      </c>
      <c r="H26" s="2">
        <f>VLOOKUP(C26,Vehicle_Params!$A:$B,2,FALSE)</f>
        <v>1</v>
      </c>
      <c r="I26" s="2">
        <f t="shared" si="1"/>
        <v>48</v>
      </c>
      <c r="J26" s="2">
        <f t="shared" si="2"/>
        <v>864</v>
      </c>
      <c r="K26" s="2">
        <f t="shared" si="3"/>
        <v>576</v>
      </c>
    </row>
    <row r="27" spans="1:11" ht="15.75" customHeight="1" x14ac:dyDescent="0.25">
      <c r="A27" s="2">
        <v>2</v>
      </c>
      <c r="B27" s="2" t="s">
        <v>21</v>
      </c>
      <c r="C27" s="2" t="s">
        <v>13</v>
      </c>
      <c r="D27" s="2">
        <v>21</v>
      </c>
      <c r="E27" s="2">
        <v>300</v>
      </c>
      <c r="F27" s="2">
        <f>VLOOKUP(C27,Vehicle_Params!$A:$C,3,FALSE)</f>
        <v>1.2</v>
      </c>
      <c r="G27" s="2">
        <f t="shared" si="0"/>
        <v>25.2</v>
      </c>
      <c r="H27" s="2">
        <f>VLOOKUP(C27,Vehicle_Params!$A:$B,2,FALSE)</f>
        <v>0.35</v>
      </c>
      <c r="I27" s="2">
        <f t="shared" si="1"/>
        <v>7.35</v>
      </c>
      <c r="J27" s="2">
        <f t="shared" si="2"/>
        <v>302.39999999999998</v>
      </c>
      <c r="K27" s="2">
        <f t="shared" si="3"/>
        <v>252</v>
      </c>
    </row>
    <row r="28" spans="1:11" ht="15.75" customHeight="1" x14ac:dyDescent="0.25">
      <c r="A28" s="2">
        <v>2</v>
      </c>
      <c r="B28" s="2" t="s">
        <v>21</v>
      </c>
      <c r="C28" s="2" t="s">
        <v>14</v>
      </c>
      <c r="D28" s="2">
        <v>8</v>
      </c>
      <c r="E28" s="2">
        <v>300</v>
      </c>
      <c r="F28" s="2">
        <f>VLOOKUP(C28,Vehicle_Params!$A:$C,3,FALSE)</f>
        <v>10</v>
      </c>
      <c r="G28" s="2">
        <f t="shared" si="0"/>
        <v>80</v>
      </c>
      <c r="H28" s="2">
        <f>VLOOKUP(C28,Vehicle_Params!$A:$B,2,FALSE)</f>
        <v>1.8</v>
      </c>
      <c r="I28" s="2">
        <f t="shared" si="1"/>
        <v>14.4</v>
      </c>
      <c r="J28" s="2">
        <f t="shared" si="2"/>
        <v>960</v>
      </c>
      <c r="K28" s="2">
        <f t="shared" si="3"/>
        <v>96</v>
      </c>
    </row>
    <row r="29" spans="1:11" ht="15.75" customHeight="1" x14ac:dyDescent="0.25">
      <c r="A29" s="2">
        <v>2</v>
      </c>
      <c r="B29" s="2" t="s">
        <v>21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2</v>
      </c>
      <c r="B30" s="2" t="s">
        <v>21</v>
      </c>
      <c r="C30" s="2" t="s">
        <v>16</v>
      </c>
      <c r="D30" s="2">
        <v>0</v>
      </c>
      <c r="E30" s="2">
        <v>300</v>
      </c>
      <c r="F30" s="2">
        <f>VLOOKUP(C30,Vehicle_Params!$A:$C,3,FALSE)</f>
        <v>1</v>
      </c>
      <c r="G30" s="2">
        <f t="shared" si="0"/>
        <v>0</v>
      </c>
      <c r="H30" s="2">
        <f>VLOOKUP(C30,Vehicle_Params!$A:$B,2,FALSE)</f>
        <v>2.6</v>
      </c>
      <c r="I30" s="2">
        <f t="shared" si="1"/>
        <v>0</v>
      </c>
      <c r="J30" s="2">
        <f t="shared" si="2"/>
        <v>0</v>
      </c>
      <c r="K30" s="2">
        <f t="shared" si="3"/>
        <v>0</v>
      </c>
    </row>
    <row r="31" spans="1:11" ht="15.75" customHeight="1" x14ac:dyDescent="0.25">
      <c r="A31" s="2">
        <v>2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3">
        <v>2</v>
      </c>
      <c r="B2" s="2" t="s">
        <v>11</v>
      </c>
      <c r="C2" s="2">
        <v>300</v>
      </c>
      <c r="D2" s="2">
        <f>SUMIFS(Raw_Annotations!$D:$D,Raw_Annotations!$A:$A,$A5,Raw_Annotations!$B:$B,$B2)</f>
        <v>65</v>
      </c>
      <c r="E2" s="2">
        <f>SUMIFS(Raw_Annotations!$I:$I,Raw_Annotations!$A:$A,$A5,Raw_Annotations!$B:$B,$B2)</f>
        <v>60.15</v>
      </c>
      <c r="F2" s="2">
        <f t="shared" ref="F2:F5" si="0">IF(C2=0,0,D2*3600/C2)</f>
        <v>780</v>
      </c>
      <c r="G2" s="2">
        <f>SUMIFS(Raw_Annotations!$G:$G,Raw_Annotations!$A:$A,$A5,Raw_Annotations!$B:$B,$B2)</f>
        <v>191.4</v>
      </c>
      <c r="H2" s="2">
        <f t="shared" ref="H2:H5" si="1">IF(C2=0,0,G2*3600/C2)</f>
        <v>2296.8000000000002</v>
      </c>
      <c r="I2" s="2">
        <f>SUMIFS(Raw_Annotations!$G:$G,Raw_Annotations!$A:$A,$A5,Raw_Annotations!$B:$B,$B2,Raw_Annotations!$C:$C,"Jeepney")+SUMIFS(Raw_Annotations!$G:$G,Raw_Annotations!$A:$A,$A5,Raw_Annotations!$B:$B,$B2,Raw_Annotations!$C:$C,"Bus")</f>
        <v>110</v>
      </c>
      <c r="J2" s="2">
        <f t="shared" ref="J2:J5" si="2">IF(G2=0,0,I2/G2)</f>
        <v>0.57471264367816088</v>
      </c>
      <c r="K2" s="2">
        <f>IF(E2=0,0,(SUMIFS(Raw_Annotations!$I:$I,Raw_Annotations!$A:$A,$A5,Raw_Annotations!$B:$B,$B2,Raw_Annotations!$C:$C,"Jeepney")+SUMIFS(Raw_Annotations!$I:$I,Raw_Annotations!$A:$A,$A5,Raw_Annotations!$B:$B,$B2,Raw_Annotations!$C:$C,"Bus"))/E2)</f>
        <v>0.28595178719866998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24</v>
      </c>
      <c r="E3" s="2">
        <f>SUMIFS(Raw_Annotations!$I:$I,Raw_Annotations!$A:$A,$A3,Raw_Annotations!$B:$B,$B3)</f>
        <v>24.800000000000004</v>
      </c>
      <c r="F3" s="2">
        <f t="shared" si="0"/>
        <v>288</v>
      </c>
      <c r="G3" s="2">
        <f>SUMIFS(Raw_Annotations!$G:$G,Raw_Annotations!$A:$A,$A3,Raw_Annotations!$B:$B,$B3)</f>
        <v>84.6</v>
      </c>
      <c r="H3" s="2">
        <f t="shared" si="1"/>
        <v>1015.2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60</v>
      </c>
      <c r="J3" s="2">
        <f t="shared" si="2"/>
        <v>0.70921985815602839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0.43548387096774188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118</v>
      </c>
      <c r="E4" s="2">
        <f>SUMIFS(Raw_Annotations!$I:$I,Raw_Annotations!$A:$A,$A4,Raw_Annotations!$B:$B,$B4)</f>
        <v>100.45</v>
      </c>
      <c r="F4" s="2">
        <f t="shared" si="0"/>
        <v>1416</v>
      </c>
      <c r="G4" s="2">
        <f>SUMIFS(Raw_Annotations!$G:$G,Raw_Annotations!$A:$A,$A4,Raw_Annotations!$B:$B,$B4)</f>
        <v>292.89999999999998</v>
      </c>
      <c r="H4" s="2">
        <f t="shared" si="1"/>
        <v>3514.8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150</v>
      </c>
      <c r="J4" s="2">
        <f t="shared" si="2"/>
        <v>0.51212017753499495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0.24290691886510704</v>
      </c>
    </row>
    <row r="5" spans="1:11" x14ac:dyDescent="0.25">
      <c r="A5" s="2">
        <v>2</v>
      </c>
      <c r="B5" s="2" t="s">
        <v>20</v>
      </c>
      <c r="C5" s="2">
        <v>300</v>
      </c>
      <c r="D5" s="2">
        <f>SUMIFS(Raw_Annotations!$D:$D,Raw_Annotations!$A:$A,#REF!,Raw_Annotations!$B:$B,$B5)</f>
        <v>0</v>
      </c>
      <c r="E5" s="2">
        <f>SUMIFS(Raw_Annotations!$I:$I,Raw_Annotations!$A:$A,#REF!,Raw_Annotations!$B:$B,$B5)</f>
        <v>0</v>
      </c>
      <c r="F5" s="2">
        <f t="shared" si="0"/>
        <v>0</v>
      </c>
      <c r="G5" s="2">
        <f>SUMIFS(Raw_Annotations!$G:$G,Raw_Annotations!$A:$A,#REF!,Raw_Annotations!$B:$B,$B5)</f>
        <v>0</v>
      </c>
      <c r="H5" s="2">
        <f t="shared" si="1"/>
        <v>0</v>
      </c>
      <c r="I5" s="2">
        <f>SUMIFS(Raw_Annotations!$G:$G,Raw_Annotations!$A:$A,#REF!,Raw_Annotations!$B:$B,$B5,Raw_Annotations!$C:$C,"Jeepney")+SUMIFS(Raw_Annotations!$G:$G,Raw_Annotations!$A:$A,#REF!,Raw_Annotations!$B:$B,$B5,Raw_Annotations!$C:$C,"Bus")</f>
        <v>0</v>
      </c>
      <c r="J5" s="2">
        <f t="shared" si="2"/>
        <v>0</v>
      </c>
      <c r="K5" s="2">
        <f>IF(E5=0,0,(SUMIFS(Raw_Annotations!$I:$I,Raw_Annotations!$A:$A,#REF!,Raw_Annotations!$B:$B,$B5,Raw_Annotations!$C:$C,"Jeepney")+SUMIFS(Raw_Annotations!$I:$I,Raw_Annotations!$A:$A,#REF!,Raw_Annotations!$B:$B,$B5,Raw_Annotations!$C:$C,"Bus"))/E5)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2025-09-26T02:34:00Z</dcterms:modified>
</cp:coreProperties>
</file>