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29F3C4B-BAAA-44A4-BB69-D7F552BC16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I3" i="3"/>
  <c r="D3" i="3"/>
  <c r="F3" i="3" s="1"/>
  <c r="D2" i="3"/>
  <c r="F2" i="3" s="1"/>
  <c r="K31" i="1"/>
  <c r="I31" i="1"/>
  <c r="H31" i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F23" i="1"/>
  <c r="G23" i="1" s="1"/>
  <c r="J23" i="1" s="1"/>
  <c r="K22" i="1"/>
  <c r="H22" i="1"/>
  <c r="I22" i="1" s="1"/>
  <c r="F22" i="1"/>
  <c r="G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H19" i="1"/>
  <c r="I19" i="1" s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F15" i="1"/>
  <c r="G15" i="1" s="1"/>
  <c r="J15" i="1" s="1"/>
  <c r="K14" i="1"/>
  <c r="H14" i="1"/>
  <c r="I14" i="1" s="1"/>
  <c r="E4" i="3" s="1"/>
  <c r="K4" i="3" s="1"/>
  <c r="F14" i="1"/>
  <c r="G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H8" i="1"/>
  <c r="I8" i="1" s="1"/>
  <c r="F8" i="1"/>
  <c r="G8" i="1" s="1"/>
  <c r="K7" i="1"/>
  <c r="I7" i="1"/>
  <c r="H7" i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L3" i="1"/>
  <c r="K3" i="1"/>
  <c r="H3" i="1"/>
  <c r="I3" i="1" s="1"/>
  <c r="F3" i="1"/>
  <c r="G3" i="1" s="1"/>
  <c r="K2" i="1"/>
  <c r="H2" i="1"/>
  <c r="I2" i="1" s="1"/>
  <c r="E2" i="3" s="1"/>
  <c r="K2" i="3" s="1"/>
  <c r="G2" i="1"/>
  <c r="J2" i="1" s="1"/>
  <c r="E5" i="3" l="1"/>
  <c r="K5" i="3" s="1"/>
  <c r="E3" i="3"/>
  <c r="K3" i="3" s="1"/>
  <c r="J3" i="1"/>
  <c r="G2" i="3"/>
  <c r="J4" i="1"/>
  <c r="I2" i="3"/>
  <c r="J16" i="1"/>
  <c r="I4" i="3"/>
  <c r="I5" i="3"/>
  <c r="J22" i="1"/>
  <c r="J14" i="1"/>
  <c r="G4" i="3"/>
  <c r="G3" i="3"/>
  <c r="J8" i="1"/>
  <c r="J20" i="1"/>
  <c r="G5" i="3"/>
  <c r="J4" i="3" l="1"/>
  <c r="H4" i="3"/>
  <c r="J3" i="3"/>
  <c r="H3" i="3"/>
  <c r="J5" i="3"/>
  <c r="H5" i="3"/>
  <c r="J2" i="3"/>
  <c r="H2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<sst xmlns="http://schemas.openxmlformats.org/spreadsheetml/2006/main" count="103" uniqueCount="39">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</sst>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18" zoomScale="115" zoomScaleNormal="115" workbookViewId="0">
      <selection activeCell="C37" sqref="C37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2</v>
      </c>
      <c r="B2" s="2" t="s">
        <v>11</v>
      </c>
      <c r="C2" s="2" t="s">
        <v>12</v>
      </c>
      <c r="D2" s="2">
        <v>11</v>
      </c>
      <c r="E2" s="2">
        <v>300</v>
      </c>
      <c r="F2" s="2">
        <v>1.5</v>
      </c>
      <c r="G2" s="2">
        <f t="shared" ref="G2:G31" si="0">IF(D2="",0,D2*F2)</f>
        <v>16.5</v>
      </c>
      <c r="H2" s="2">
        <f>VLOOKUP(C2,Vehicle_Params!$A:$B,2,FALSE)</f>
        <v>1</v>
      </c>
      <c r="I2" s="2">
        <f t="shared" ref="I2:I31" si="1">IF(D2="",0,D2*H2)</f>
        <v>11</v>
      </c>
      <c r="J2" s="2">
        <f t="shared" ref="J2:J31" si="2">IF(E2=0,0,G2*3600/E2)</f>
        <v>198</v>
      </c>
      <c r="K2" s="2">
        <f t="shared" ref="K2:K31" si="3">IF(E2=0,0,IF(D2="",0,D2*3600/E2))</f>
        <v>132</v>
      </c>
    </row>
    <row r="3" spans="1:12" x14ac:dyDescent="0.25">
      <c r="A3" s="2">
        <v>2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  <c r="L3" s="3">
        <f>15</f>
        <v>15</v>
      </c>
    </row>
    <row r="4" spans="1:12" x14ac:dyDescent="0.25">
      <c r="A4" s="2">
        <v>2</v>
      </c>
      <c r="B4" s="2" t="s">
        <v>11</v>
      </c>
      <c r="C4" s="2" t="s">
        <v>14</v>
      </c>
      <c r="D4" s="2">
        <v>4</v>
      </c>
      <c r="E4" s="2">
        <v>300</v>
      </c>
      <c r="F4" s="2">
        <f>VLOOKUP(C4,Vehicle_Params!$A:$C,3,FALSE)</f>
        <v>10</v>
      </c>
      <c r="G4" s="2">
        <f t="shared" si="0"/>
        <v>40</v>
      </c>
      <c r="H4" s="2">
        <f>VLOOKUP(C4,Vehicle_Params!$A:$B,2,FALSE)</f>
        <v>1.8</v>
      </c>
      <c r="I4" s="2">
        <f t="shared" si="1"/>
        <v>7.2</v>
      </c>
      <c r="J4" s="2">
        <f t="shared" si="2"/>
        <v>480</v>
      </c>
      <c r="K4" s="2">
        <f t="shared" si="3"/>
        <v>48</v>
      </c>
    </row>
    <row r="5" spans="1:12" x14ac:dyDescent="0.25">
      <c r="A5" s="2">
        <v>2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2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2" x14ac:dyDescent="0.25">
      <c r="A8" s="2">
        <v>2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2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2" x14ac:dyDescent="0.25">
      <c r="A10" s="2">
        <v>2</v>
      </c>
      <c r="B10" s="2" t="s">
        <v>18</v>
      </c>
      <c r="C10" s="2" t="s">
        <v>14</v>
      </c>
      <c r="D10" s="2">
        <v>4</v>
      </c>
      <c r="E10" s="2">
        <v>300</v>
      </c>
      <c r="F10" s="2">
        <f>VLOOKUP(C10,Vehicle_Params!$A:$C,3,FALSE)</f>
        <v>10</v>
      </c>
      <c r="G10" s="2">
        <f t="shared" si="0"/>
        <v>40</v>
      </c>
      <c r="H10" s="2">
        <f>VLOOKUP(C10,Vehicle_Params!$A:$B,2,FALSE)</f>
        <v>1.8</v>
      </c>
      <c r="I10" s="2">
        <f t="shared" si="1"/>
        <v>7.2</v>
      </c>
      <c r="J10" s="2">
        <f t="shared" si="2"/>
        <v>480</v>
      </c>
      <c r="K10" s="2">
        <f t="shared" si="3"/>
        <v>48</v>
      </c>
    </row>
    <row r="11" spans="1:12" x14ac:dyDescent="0.25">
      <c r="A11" s="2">
        <v>2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2" x14ac:dyDescent="0.25">
      <c r="A12" s="2">
        <v>2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2" x14ac:dyDescent="0.25">
      <c r="A13" s="2">
        <v>2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2" x14ac:dyDescent="0.25">
      <c r="A14" s="2">
        <v>2</v>
      </c>
      <c r="B14" s="2" t="s">
        <v>19</v>
      </c>
      <c r="C14" s="2" t="s">
        <v>12</v>
      </c>
      <c r="D14" s="2">
        <v>101</v>
      </c>
      <c r="E14" s="2">
        <v>300</v>
      </c>
      <c r="F14" s="2">
        <f>VLOOKUP(C14,Vehicle_Params!$A:$C,3,FALSE)</f>
        <v>1.5</v>
      </c>
      <c r="G14" s="2">
        <f t="shared" si="0"/>
        <v>151.5</v>
      </c>
      <c r="H14" s="2">
        <f>VLOOKUP(C14,Vehicle_Params!$A:$B,2,FALSE)</f>
        <v>1</v>
      </c>
      <c r="I14" s="2">
        <f t="shared" si="1"/>
        <v>101</v>
      </c>
      <c r="J14" s="2">
        <f t="shared" si="2"/>
        <v>1818</v>
      </c>
      <c r="K14" s="2">
        <f t="shared" si="3"/>
        <v>1212</v>
      </c>
      <c r="L14" s="2" t="s">
        <v>20</v>
      </c>
    </row>
    <row r="15" spans="1:12" x14ac:dyDescent="0.25">
      <c r="A15" s="2">
        <v>2</v>
      </c>
      <c r="B15" s="2" t="s">
        <v>19</v>
      </c>
      <c r="C15" s="2" t="s">
        <v>13</v>
      </c>
      <c r="D15" s="2">
        <v>59</v>
      </c>
      <c r="E15" s="2">
        <v>300</v>
      </c>
      <c r="F15" s="2">
        <f>VLOOKUP(C15,Vehicle_Params!$A:$C,3,FALSE)</f>
        <v>1.2</v>
      </c>
      <c r="G15" s="2">
        <f t="shared" si="0"/>
        <v>70.8</v>
      </c>
      <c r="H15" s="2">
        <f>VLOOKUP(C15,Vehicle_Params!$A:$B,2,FALSE)</f>
        <v>0.35</v>
      </c>
      <c r="I15" s="2">
        <f t="shared" si="1"/>
        <v>20.65</v>
      </c>
      <c r="J15" s="2">
        <f t="shared" si="2"/>
        <v>849.6</v>
      </c>
      <c r="K15" s="2">
        <f t="shared" si="3"/>
        <v>708</v>
      </c>
    </row>
    <row r="16" spans="1:12" x14ac:dyDescent="0.25">
      <c r="A16" s="2">
        <v>2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2</v>
      </c>
      <c r="B20" s="2" t="s">
        <v>21</v>
      </c>
      <c r="C20" s="2" t="s">
        <v>12</v>
      </c>
      <c r="D20" s="2">
        <v>79</v>
      </c>
      <c r="E20" s="2">
        <v>300</v>
      </c>
      <c r="F20" s="2">
        <f>VLOOKUP(C20,Vehicle_Params!$A:$C,3,FALSE)</f>
        <v>1.5</v>
      </c>
      <c r="G20" s="2">
        <f t="shared" si="0"/>
        <v>118.5</v>
      </c>
      <c r="H20" s="2">
        <f>VLOOKUP(C20,Vehicle_Params!$A:$B,2,FALSE)</f>
        <v>1</v>
      </c>
      <c r="I20" s="2">
        <f t="shared" si="1"/>
        <v>79</v>
      </c>
      <c r="J20" s="2">
        <f t="shared" si="2"/>
        <v>1422</v>
      </c>
      <c r="K20" s="2">
        <f t="shared" si="3"/>
        <v>948</v>
      </c>
    </row>
    <row r="21" spans="1:11" ht="15.75" customHeight="1" x14ac:dyDescent="0.25">
      <c r="A21" s="2">
        <v>2</v>
      </c>
      <c r="B21" s="2" t="s">
        <v>21</v>
      </c>
      <c r="C21" s="2" t="s">
        <v>13</v>
      </c>
      <c r="D21" s="2">
        <v>56</v>
      </c>
      <c r="E21" s="2">
        <v>300</v>
      </c>
      <c r="F21" s="2">
        <f>VLOOKUP(C21,Vehicle_Params!$A:$C,3,FALSE)</f>
        <v>1.2</v>
      </c>
      <c r="G21" s="2">
        <f t="shared" si="0"/>
        <v>67.2</v>
      </c>
      <c r="H21" s="2">
        <f>VLOOKUP(C21,Vehicle_Params!$A:$B,2,FALSE)</f>
        <v>0.35</v>
      </c>
      <c r="I21" s="2">
        <f t="shared" si="1"/>
        <v>19.599999999999998</v>
      </c>
      <c r="J21" s="2">
        <f t="shared" si="2"/>
        <v>806.4</v>
      </c>
      <c r="K21" s="2">
        <f t="shared" si="3"/>
        <v>672</v>
      </c>
    </row>
    <row r="22" spans="1:11" ht="15.75" customHeight="1" x14ac:dyDescent="0.25">
      <c r="A22" s="2">
        <v>2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2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2</v>
      </c>
      <c r="B24" s="2" t="s">
        <v>21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2</v>
      </c>
      <c r="B25" s="2" t="s">
        <v>21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2</v>
      </c>
      <c r="B26" s="2" t="s">
        <v>22</v>
      </c>
      <c r="C26" s="2" t="s">
        <v>12</v>
      </c>
      <c r="D26" s="2">
        <v>25</v>
      </c>
      <c r="E26" s="2">
        <v>300</v>
      </c>
      <c r="F26" s="2">
        <f>VLOOKUP(C26,Vehicle_Params!$A:$C,3,FALSE)</f>
        <v>1.5</v>
      </c>
      <c r="G26" s="2">
        <f t="shared" si="0"/>
        <v>37.5</v>
      </c>
      <c r="H26" s="2">
        <f>VLOOKUP(C26,Vehicle_Params!$A:$B,2,FALSE)</f>
        <v>1</v>
      </c>
      <c r="I26" s="2">
        <f t="shared" si="1"/>
        <v>25</v>
      </c>
      <c r="J26" s="2">
        <f t="shared" si="2"/>
        <v>450</v>
      </c>
      <c r="K26" s="2">
        <f t="shared" si="3"/>
        <v>300</v>
      </c>
    </row>
    <row r="27" spans="1:11" ht="15.75" customHeight="1" x14ac:dyDescent="0.25">
      <c r="A27" s="2">
        <v>2</v>
      </c>
      <c r="B27" s="2" t="s">
        <v>22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2</v>
      </c>
      <c r="B28" s="2" t="s">
        <v>22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2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2</v>
      </c>
      <c r="B30" s="2" t="s">
        <v>22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2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2</v>
      </c>
      <c r="B2" s="2" t="s">
        <v>11</v>
      </c>
      <c r="C2" s="2">
        <v>300</v>
      </c>
      <c r="D2" s="2">
        <f>SUMIFS(Raw_Annotations!$D:$D,Raw_Annotations!$A:$A,$A2,Raw_Annotations!$B:$B,$B2)</f>
        <v>27</v>
      </c>
      <c r="E2" s="2">
        <f>SUMIFS(Raw_Annotations!$I:$I,Raw_Annotations!$A:$A,$A2,Raw_Annotations!$B:$B,$B2)</f>
        <v>25.35</v>
      </c>
      <c r="F2" s="2">
        <f t="shared" ref="F2:F5" si="0">IF(C2=0,0,D2*3600/C2)</f>
        <v>324</v>
      </c>
      <c r="G2" s="2">
        <f>SUMIFS(Raw_Annotations!$G:$G,Raw_Annotations!$A:$A,$A2,Raw_Annotations!$B:$B,$B2)</f>
        <v>101.3</v>
      </c>
      <c r="H2" s="2">
        <f t="shared" ref="H2:H5" si="1">IF(C2=0,0,G2*3600/C2)</f>
        <v>1215.5999999999999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0.69101678183613036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0.39447731755424059</v>
      </c>
    </row>
    <row r="3" spans="1:11" x14ac:dyDescent="0.25">
      <c r="A3" s="2">
        <v>2</v>
      </c>
      <c r="B3" s="2" t="s">
        <v>18</v>
      </c>
      <c r="C3" s="2">
        <v>300</v>
      </c>
      <c r="D3" s="2">
        <f>SUMIFS(Raw_Annotations!$D:$D,Raw_Annotations!$A:$A,$A3,Raw_Annotations!$B:$B,$B3)</f>
        <v>33</v>
      </c>
      <c r="E3" s="2">
        <f>SUMIFS(Raw_Annotations!$I:$I,Raw_Annotations!$A:$A,$A3,Raw_Annotations!$B:$B,$B3)</f>
        <v>32</v>
      </c>
      <c r="F3" s="2">
        <f t="shared" si="0"/>
        <v>396</v>
      </c>
      <c r="G3" s="2">
        <f>SUMIFS(Raw_Annotations!$G:$G,Raw_Annotations!$A:$A,$A3,Raw_Annotations!$B:$B,$B3)</f>
        <v>136.9</v>
      </c>
      <c r="H3" s="2">
        <f t="shared" si="1"/>
        <v>1642.8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0.73046018991964934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</v>
      </c>
    </row>
    <row r="4" spans="1:11" x14ac:dyDescent="0.25">
      <c r="A4" s="2">
        <v>2</v>
      </c>
      <c r="B4" s="2" t="s">
        <v>19</v>
      </c>
      <c r="C4" s="2">
        <v>300</v>
      </c>
      <c r="D4" s="2">
        <f>SUMIFS(Raw_Annotations!$D:$D,Raw_Annotations!$A:$A,$A4,Raw_Annotations!$B:$B,$B4)</f>
        <v>179</v>
      </c>
      <c r="E4" s="2">
        <f>SUMIFS(Raw_Annotations!$I:$I,Raw_Annotations!$A:$A,$A4,Raw_Annotations!$B:$B,$B4)</f>
        <v>158.65</v>
      </c>
      <c r="F4" s="2">
        <f t="shared" si="0"/>
        <v>2148</v>
      </c>
      <c r="G4" s="2">
        <f>SUMIFS(Raw_Annotations!$G:$G,Raw_Annotations!$A:$A,$A4,Raw_Annotations!$B:$B,$B4)</f>
        <v>443.3</v>
      </c>
      <c r="H4" s="2">
        <f t="shared" si="1"/>
        <v>5319.6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220</v>
      </c>
      <c r="J4" s="2">
        <f t="shared" si="2"/>
        <v>0.49627791563275431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0.21682949889694295</v>
      </c>
    </row>
    <row r="5" spans="1:11" x14ac:dyDescent="0.25">
      <c r="A5" s="2">
        <v>2</v>
      </c>
      <c r="B5" s="2" t="s">
        <v>21</v>
      </c>
      <c r="C5" s="2">
        <v>300</v>
      </c>
      <c r="D5" s="2">
        <f>SUMIFS(Raw_Annotations!$D:$D,Raw_Annotations!$A:$A,$A5,Raw_Annotations!$B:$B,$B5)</f>
        <v>148</v>
      </c>
      <c r="E5" s="2">
        <f>SUMIFS(Raw_Annotations!$I:$I,Raw_Annotations!$A:$A,$A5,Raw_Annotations!$B:$B,$B5)</f>
        <v>123.99999999999999</v>
      </c>
      <c r="F5" s="2">
        <f t="shared" si="0"/>
        <v>1776</v>
      </c>
      <c r="G5" s="2">
        <f>SUMIFS(Raw_Annotations!$G:$G,Raw_Annotations!$A:$A,$A5,Raw_Annotations!$B:$B,$B5)</f>
        <v>355.7</v>
      </c>
      <c r="H5" s="2">
        <f t="shared" si="1"/>
        <v>4268.3999999999996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0.47793084059600788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0.20483870967741938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2025-09-26T02:30:52Z</dcterms:modified>
</cp:coreProperties>
</file>