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8071D58E-A22E-4B2A-8E41-C3E28BC893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<sst xmlns="http://schemas.openxmlformats.org/spreadsheetml/2006/main" count="102" uniqueCount="38">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</sst>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60" zoomScaleNormal="160" workbookViewId="0">
      <selection activeCell="D25" sqref="D25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27</v>
      </c>
      <c r="E2">
        <v>300</v>
      </c>
      <c r="F2">
        <v>1.5</v>
      </c>
      <c r="G2">
        <f t="shared" ref="G2:G25" si="0">IF(D2="",0,D2*F2)</f>
        <v>40.5</v>
      </c>
      <c r="H2">
        <f>VLOOKUP(C2,Vehicle_Params!$A:$B,2,FALSE)</f>
        <v>1</v>
      </c>
      <c r="I2">
        <f t="shared" ref="I2:I25" si="1">IF(D2="",0,D2*H2)</f>
        <v>27</v>
      </c>
      <c r="J2">
        <f t="shared" ref="J2:J25" si="2">IF(E2=0,0,G2*3600/E2)</f>
        <v>486</v>
      </c>
      <c r="K2">
        <f t="shared" ref="K2:K25" si="3">IF(E2=0,0,IF(D2="",0,D2*3600/E2))</f>
        <v>324</v>
      </c>
    </row>
    <row r="3" spans="1:11" x14ac:dyDescent="0.25">
      <c r="A3">
        <v>2</v>
      </c>
      <c r="B3" t="s">
        <v>5</v>
      </c>
      <c r="C3" t="s">
        <v>7</v>
      </c>
      <c r="D3">
        <v>14</v>
      </c>
      <c r="E3">
        <v>300</v>
      </c>
      <c r="F3">
        <f>VLOOKUP(C3,Vehicle_Params!$A:$C,3,FALSE)</f>
        <v>1.2</v>
      </c>
      <c r="G3">
        <f t="shared" si="0"/>
        <v>16.8</v>
      </c>
      <c r="H3">
        <f>VLOOKUP(C3,Vehicle_Params!$A:$B,2,FALSE)</f>
        <v>0.35</v>
      </c>
      <c r="I3">
        <f t="shared" si="1"/>
        <v>4.8999999999999995</v>
      </c>
      <c r="J3">
        <f t="shared" si="2"/>
        <v>201.6</v>
      </c>
      <c r="K3">
        <f t="shared" si="3"/>
        <v>168</v>
      </c>
    </row>
    <row r="4" spans="1:11" x14ac:dyDescent="0.25">
      <c r="A4">
        <v>2</v>
      </c>
      <c r="B4" t="s">
        <v>5</v>
      </c>
      <c r="C4" t="s">
        <v>8</v>
      </c>
      <c r="D4">
        <v>6</v>
      </c>
      <c r="E4">
        <v>300</v>
      </c>
      <c r="F4">
        <f>VLOOKUP(C4,Vehicle_Params!$A:$C,3,FALSE)</f>
        <v>10</v>
      </c>
      <c r="G4">
        <f t="shared" si="0"/>
        <v>60</v>
      </c>
      <c r="H4">
        <f>VLOOKUP(C4,Vehicle_Params!$A:$B,2,FALSE)</f>
        <v>1.8</v>
      </c>
      <c r="I4">
        <f t="shared" si="1"/>
        <v>10.8</v>
      </c>
      <c r="J4">
        <f t="shared" si="2"/>
        <v>720</v>
      </c>
      <c r="K4">
        <f t="shared" si="3"/>
        <v>72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15</v>
      </c>
      <c r="E9">
        <v>300</v>
      </c>
      <c r="F9">
        <f>VLOOKUP(C9,Vehicle_Params!$A:$C,3,FALSE)</f>
        <v>1.2</v>
      </c>
      <c r="G9">
        <f t="shared" si="0"/>
        <v>18</v>
      </c>
      <c r="H9">
        <f>VLOOKUP(C9,Vehicle_Params!$A:$B,2,FALSE)</f>
        <v>0.35</v>
      </c>
      <c r="I9">
        <f t="shared" si="1"/>
        <v>5.25</v>
      </c>
      <c r="J9">
        <f t="shared" si="2"/>
        <v>216</v>
      </c>
      <c r="K9">
        <f t="shared" si="3"/>
        <v>180</v>
      </c>
    </row>
    <row r="10" spans="1:11" x14ac:dyDescent="0.25">
      <c r="A10">
        <v>2</v>
      </c>
      <c r="B10" t="s">
        <v>12</v>
      </c>
      <c r="C10" t="s">
        <v>8</v>
      </c>
      <c r="D10">
        <v>9</v>
      </c>
      <c r="E10">
        <v>300</v>
      </c>
      <c r="F10">
        <f>VLOOKUP(C10,Vehicle_Params!$A:$C,3,FALSE)</f>
        <v>10</v>
      </c>
      <c r="G10">
        <f t="shared" si="0"/>
        <v>90</v>
      </c>
      <c r="H10">
        <f>VLOOKUP(C10,Vehicle_Params!$A:$B,2,FALSE)</f>
        <v>1.8</v>
      </c>
      <c r="I10">
        <f t="shared" si="1"/>
        <v>16.2</v>
      </c>
      <c r="J10">
        <f t="shared" si="2"/>
        <v>1080</v>
      </c>
      <c r="K10">
        <f t="shared" si="3"/>
        <v>108</v>
      </c>
    </row>
    <row r="11" spans="1:11" x14ac:dyDescent="0.25">
      <c r="A11">
        <v>2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64</v>
      </c>
      <c r="E14">
        <v>300</v>
      </c>
      <c r="F14">
        <f>VLOOKUP(C14,Vehicle_Params!$A:$C,3,FALSE)</f>
        <v>1.5</v>
      </c>
      <c r="G14">
        <f t="shared" si="0"/>
        <v>96</v>
      </c>
      <c r="H14">
        <f>VLOOKUP(C14,Vehicle_Params!$A:$B,2,FALSE)</f>
        <v>1</v>
      </c>
      <c r="I14">
        <f t="shared" si="1"/>
        <v>64</v>
      </c>
      <c r="J14">
        <f t="shared" si="2"/>
        <v>1152</v>
      </c>
      <c r="K14">
        <f t="shared" si="3"/>
        <v>768</v>
      </c>
    </row>
    <row r="15" spans="1:11" x14ac:dyDescent="0.25">
      <c r="A15">
        <v>2</v>
      </c>
      <c r="B15" t="s">
        <v>13</v>
      </c>
      <c r="C15" t="s">
        <v>7</v>
      </c>
      <c r="D15">
        <v>37</v>
      </c>
      <c r="E15">
        <v>300</v>
      </c>
      <c r="F15">
        <f>VLOOKUP(C15,Vehicle_Params!$A:$C,3,FALSE)</f>
        <v>1.2</v>
      </c>
      <c r="G15">
        <f t="shared" si="0"/>
        <v>44.4</v>
      </c>
      <c r="H15">
        <f>VLOOKUP(C15,Vehicle_Params!$A:$B,2,FALSE)</f>
        <v>0.35</v>
      </c>
      <c r="I15">
        <f t="shared" si="1"/>
        <v>12.95</v>
      </c>
      <c r="J15">
        <f t="shared" si="2"/>
        <v>532.79999999999995</v>
      </c>
      <c r="K15">
        <f t="shared" si="3"/>
        <v>444</v>
      </c>
    </row>
    <row r="16" spans="1:11" x14ac:dyDescent="0.25">
      <c r="A16">
        <v>2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74</v>
      </c>
      <c r="E20">
        <v>300</v>
      </c>
      <c r="F20">
        <f>VLOOKUP(C20,Vehicle_Params!$A:$C,3,FALSE)</f>
        <v>1.5</v>
      </c>
      <c r="G20">
        <f t="shared" si="0"/>
        <v>111</v>
      </c>
      <c r="H20">
        <f>VLOOKUP(C20,Vehicle_Params!$A:$B,2,FALSE)</f>
        <v>1</v>
      </c>
      <c r="I20">
        <f t="shared" si="1"/>
        <v>74</v>
      </c>
      <c r="J20">
        <f t="shared" si="2"/>
        <v>1332</v>
      </c>
      <c r="K20">
        <f t="shared" si="3"/>
        <v>888</v>
      </c>
    </row>
    <row r="21" spans="1:11" x14ac:dyDescent="0.25">
      <c r="A21">
        <v>2</v>
      </c>
      <c r="B21" t="s">
        <v>14</v>
      </c>
      <c r="C21" t="s">
        <v>7</v>
      </c>
      <c r="D21">
        <v>29</v>
      </c>
      <c r="E21">
        <v>300</v>
      </c>
      <c r="F21">
        <f>VLOOKUP(C21,Vehicle_Params!$A:$C,3,FALSE)</f>
        <v>1.2</v>
      </c>
      <c r="G21">
        <f t="shared" si="0"/>
        <v>34.799999999999997</v>
      </c>
      <c r="H21">
        <f>VLOOKUP(C21,Vehicle_Params!$A:$B,2,FALSE)</f>
        <v>0.35</v>
      </c>
      <c r="I21">
        <f t="shared" si="1"/>
        <v>10.149999999999999</v>
      </c>
      <c r="J21">
        <f t="shared" si="2"/>
        <v>417.59999999999997</v>
      </c>
      <c r="K21">
        <f t="shared" si="3"/>
        <v>348</v>
      </c>
    </row>
    <row r="22" spans="1:11" x14ac:dyDescent="0.25">
      <c r="A22">
        <v>2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2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46.7</v>
      </c>
      <c r="F2">
        <f>IF(C2=0,0,D2*3600/C2)</f>
        <v>600</v>
      </c>
      <c r="G2">
        <f>SUMIFS(Raw_Annotations!$G:$G,Raw_Annotations!$A:$A,$A2,Raw_Annotations!$B:$B,$B2)</f>
        <v>151.30000000000001</v>
      </c>
      <c r="H2">
        <f>IF(C2=0,0,G2*3600/C2)</f>
        <v>1815.6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0.59484467944481156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0.29122055674518205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43</v>
      </c>
      <c r="E3">
        <f>SUMIFS(Raw_Annotations!$I:$I,Raw_Annotations!$A:$A,$A3,Raw_Annotations!$B:$B,$B3)</f>
        <v>45.650000000000006</v>
      </c>
      <c r="F3">
        <f>IF(C3=0,0,D3*3600/C3)</f>
        <v>516</v>
      </c>
      <c r="G3">
        <f>SUMIFS(Raw_Annotations!$G:$G,Raw_Annotations!$A:$A,$A3,Raw_Annotations!$B:$B,$B3)</f>
        <v>193</v>
      </c>
      <c r="H3">
        <f>IF(C3=0,0,G3*3600/C3)</f>
        <v>2316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>
        <f>IF(G3=0,0,I3/G3)</f>
        <v>0.77720207253886009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0.47754654983570632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116</v>
      </c>
      <c r="E4">
        <f>SUMIFS(Raw_Annotations!$I:$I,Raw_Annotations!$A:$A,$A4,Raw_Annotations!$B:$B,$B4)</f>
        <v>105.75</v>
      </c>
      <c r="F4">
        <f>IF(C4=0,0,D4*3600/C4)</f>
        <v>1392</v>
      </c>
      <c r="G4">
        <f>SUMIFS(Raw_Annotations!$G:$G,Raw_Annotations!$A:$A,$A4,Raw_Annotations!$B:$B,$B4)</f>
        <v>301.39999999999998</v>
      </c>
      <c r="H4">
        <f>IF(C4=0,0,G4*3600/C4)</f>
        <v>3616.8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0.53085600530856014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0.24775413711583927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120</v>
      </c>
      <c r="E5">
        <f>SUMIFS(Raw_Annotations!$I:$I,Raw_Annotations!$A:$A,$A5,Raw_Annotations!$B:$B,$B5)</f>
        <v>119.14999999999999</v>
      </c>
      <c r="F5">
        <f>IF(C5=0,0,D5*3600/C5)</f>
        <v>1440</v>
      </c>
      <c r="G5">
        <f>SUMIFS(Raw_Annotations!$G:$G,Raw_Annotations!$A:$A,$A5,Raw_Annotations!$B:$B,$B5)</f>
        <v>328.8</v>
      </c>
      <c r="H5">
        <f>IF(C5=0,0,G5*3600/C5)</f>
        <v>3945.6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0.54744525547445255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0.22828367603860683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2025-09-26T02:35:40Z</dcterms:modified>
</cp:coreProperties>
</file>