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1CDDB56-52E7-4312-AAAC-ABB85A500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<sst xmlns="http://schemas.openxmlformats.org/spreadsheetml/2006/main" count="102" uniqueCount="38">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</sst>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0" zoomScale="160" zoomScaleNormal="160" workbookViewId="0">
      <selection activeCell="D32" sqref="D3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28</v>
      </c>
      <c r="E2">
        <v>300</v>
      </c>
      <c r="F2">
        <v>1.5</v>
      </c>
      <c r="G2">
        <f t="shared" ref="G2:G25" si="0">IF(D2="",0,D2*F2)</f>
        <v>42</v>
      </c>
      <c r="H2">
        <f>VLOOKUP(C2,Vehicle_Params!$A:$B,2,FALSE)</f>
        <v>1</v>
      </c>
      <c r="I2">
        <f t="shared" ref="I2:I25" si="1">IF(D2="",0,D2*H2)</f>
        <v>28</v>
      </c>
      <c r="J2">
        <f t="shared" ref="J2:J25" si="2">IF(E2=0,0,G2*3600/E2)</f>
        <v>504</v>
      </c>
      <c r="K2">
        <f t="shared" ref="K2:K25" si="3">IF(E2=0,0,IF(D2="",0,D2*3600/E2))</f>
        <v>336</v>
      </c>
    </row>
    <row r="3" spans="1:11" x14ac:dyDescent="0.25">
      <c r="A3">
        <v>1</v>
      </c>
      <c r="B3" t="s">
        <v>5</v>
      </c>
      <c r="C3" t="s">
        <v>7</v>
      </c>
      <c r="D3">
        <v>21</v>
      </c>
      <c r="E3">
        <v>300</v>
      </c>
      <c r="F3">
        <f>VLOOKUP(C3,Vehicle_Params!$A:$C,3,FALSE)</f>
        <v>1.2</v>
      </c>
      <c r="G3">
        <f t="shared" si="0"/>
        <v>25.2</v>
      </c>
      <c r="H3">
        <f>VLOOKUP(C3,Vehicle_Params!$A:$B,2,FALSE)</f>
        <v>0.35</v>
      </c>
      <c r="I3">
        <f t="shared" si="1"/>
        <v>7.35</v>
      </c>
      <c r="J3">
        <f t="shared" si="2"/>
        <v>302.39999999999998</v>
      </c>
      <c r="K3">
        <f t="shared" si="3"/>
        <v>252</v>
      </c>
    </row>
    <row r="4" spans="1:11" x14ac:dyDescent="0.25">
      <c r="A4">
        <v>1</v>
      </c>
      <c r="B4" t="s">
        <v>5</v>
      </c>
      <c r="C4" t="s">
        <v>8</v>
      </c>
      <c r="D4">
        <v>7</v>
      </c>
      <c r="E4">
        <v>300</v>
      </c>
      <c r="F4">
        <f>VLOOKUP(C4,Vehicle_Params!$A:$C,3,FALSE)</f>
        <v>10</v>
      </c>
      <c r="G4">
        <f t="shared" si="0"/>
        <v>70</v>
      </c>
      <c r="H4">
        <f>VLOOKUP(C4,Vehicle_Params!$A:$B,2,FALSE)</f>
        <v>1.8</v>
      </c>
      <c r="I4">
        <f t="shared" si="1"/>
        <v>12.6</v>
      </c>
      <c r="J4">
        <f t="shared" si="2"/>
        <v>840</v>
      </c>
      <c r="K4">
        <f t="shared" si="3"/>
        <v>84</v>
      </c>
    </row>
    <row r="5" spans="1:11" x14ac:dyDescent="0.25">
      <c r="A5">
        <v>1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6</v>
      </c>
      <c r="E7">
        <v>300</v>
      </c>
      <c r="F7">
        <f>VLOOKUP(C7,Vehicle_Params!$A:$C,3,FALSE)</f>
        <v>2</v>
      </c>
      <c r="G7">
        <f t="shared" si="0"/>
        <v>12</v>
      </c>
      <c r="H7">
        <f>VLOOKUP(C7,Vehicle_Params!$A:$B,2,FALSE)</f>
        <v>0.6</v>
      </c>
      <c r="I7">
        <f t="shared" si="1"/>
        <v>3.5999999999999996</v>
      </c>
      <c r="J7">
        <f t="shared" si="2"/>
        <v>144</v>
      </c>
      <c r="K7">
        <f t="shared" si="3"/>
        <v>72</v>
      </c>
    </row>
    <row r="8" spans="1:11" x14ac:dyDescent="0.25">
      <c r="A8">
        <v>1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56</v>
      </c>
      <c r="E14">
        <v>300</v>
      </c>
      <c r="F14">
        <f>VLOOKUP(C14,Vehicle_Params!$A:$C,3,FALSE)</f>
        <v>1.5</v>
      </c>
      <c r="G14">
        <f t="shared" si="0"/>
        <v>84</v>
      </c>
      <c r="H14">
        <f>VLOOKUP(C14,Vehicle_Params!$A:$B,2,FALSE)</f>
        <v>1</v>
      </c>
      <c r="I14">
        <f t="shared" si="1"/>
        <v>56</v>
      </c>
      <c r="J14">
        <f t="shared" si="2"/>
        <v>1008</v>
      </c>
      <c r="K14">
        <f t="shared" si="3"/>
        <v>672</v>
      </c>
    </row>
    <row r="15" spans="1:11" x14ac:dyDescent="0.25">
      <c r="A15">
        <v>1</v>
      </c>
      <c r="B15" t="s">
        <v>13</v>
      </c>
      <c r="C15" t="s">
        <v>7</v>
      </c>
      <c r="D15">
        <v>27</v>
      </c>
      <c r="E15">
        <v>300</v>
      </c>
      <c r="F15">
        <f>VLOOKUP(C15,Vehicle_Params!$A:$C,3,FALSE)</f>
        <v>1.2</v>
      </c>
      <c r="G15">
        <f t="shared" si="0"/>
        <v>32.4</v>
      </c>
      <c r="H15">
        <f>VLOOKUP(C15,Vehicle_Params!$A:$B,2,FALSE)</f>
        <v>0.35</v>
      </c>
      <c r="I15">
        <f t="shared" si="1"/>
        <v>9.4499999999999993</v>
      </c>
      <c r="J15">
        <f t="shared" si="2"/>
        <v>388.8</v>
      </c>
      <c r="K15">
        <f t="shared" si="3"/>
        <v>324</v>
      </c>
    </row>
    <row r="16" spans="1:11" x14ac:dyDescent="0.25">
      <c r="A16">
        <v>1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85</v>
      </c>
      <c r="E20">
        <v>300</v>
      </c>
      <c r="F20">
        <f>VLOOKUP(C20,Vehicle_Params!$A:$C,3,FALSE)</f>
        <v>1.5</v>
      </c>
      <c r="G20">
        <f t="shared" si="0"/>
        <v>127.5</v>
      </c>
      <c r="H20">
        <f>VLOOKUP(C20,Vehicle_Params!$A:$B,2,FALSE)</f>
        <v>1</v>
      </c>
      <c r="I20">
        <f t="shared" si="1"/>
        <v>85</v>
      </c>
      <c r="J20">
        <f t="shared" si="2"/>
        <v>1530</v>
      </c>
      <c r="K20">
        <f t="shared" si="3"/>
        <v>1020</v>
      </c>
    </row>
    <row r="21" spans="1:11" x14ac:dyDescent="0.25">
      <c r="A21">
        <v>1</v>
      </c>
      <c r="B21" t="s">
        <v>14</v>
      </c>
      <c r="C21" t="s">
        <v>7</v>
      </c>
      <c r="D21">
        <v>27</v>
      </c>
      <c r="E21">
        <v>300</v>
      </c>
      <c r="F21">
        <f>VLOOKUP(C21,Vehicle_Params!$A:$C,3,FALSE)</f>
        <v>1.2</v>
      </c>
      <c r="G21">
        <f t="shared" si="0"/>
        <v>32.4</v>
      </c>
      <c r="H21">
        <f>VLOOKUP(C21,Vehicle_Params!$A:$B,2,FALSE)</f>
        <v>0.35</v>
      </c>
      <c r="I21">
        <f t="shared" si="1"/>
        <v>9.4499999999999993</v>
      </c>
      <c r="J21">
        <f t="shared" si="2"/>
        <v>388.8</v>
      </c>
      <c r="K21">
        <f t="shared" si="3"/>
        <v>324</v>
      </c>
    </row>
    <row r="22" spans="1:11" x14ac:dyDescent="0.25">
      <c r="A22">
        <v>1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1</v>
      </c>
      <c r="B27" t="s">
        <v>37</v>
      </c>
      <c r="C27" t="s">
        <v>7</v>
      </c>
      <c r="D27">
        <v>9</v>
      </c>
      <c r="E27">
        <v>300</v>
      </c>
      <c r="F27">
        <f>VLOOKUP(C27,Vehicle_Params!$A:$C,3,FALSE)</f>
        <v>1.2</v>
      </c>
      <c r="G27">
        <f t="shared" si="4"/>
        <v>10.799999999999999</v>
      </c>
      <c r="H27">
        <f>VLOOKUP(C27,Vehicle_Params!$A:$B,2,FALSE)</f>
        <v>0.35</v>
      </c>
      <c r="I27">
        <f t="shared" si="5"/>
        <v>3.15</v>
      </c>
      <c r="J27">
        <f t="shared" si="6"/>
        <v>129.59999999999997</v>
      </c>
      <c r="K27">
        <f t="shared" si="7"/>
        <v>108</v>
      </c>
    </row>
    <row r="28" spans="1:11" x14ac:dyDescent="0.25">
      <c r="A28">
        <v>1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1</v>
      </c>
      <c r="B29" t="s">
        <v>37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4"/>
        <v>30</v>
      </c>
      <c r="H29">
        <f>VLOOKUP(C29,Vehicle_Params!$A:$B,2,FALSE)</f>
        <v>2.8</v>
      </c>
      <c r="I29">
        <f t="shared" si="5"/>
        <v>2.8</v>
      </c>
      <c r="J29">
        <f t="shared" si="6"/>
        <v>360</v>
      </c>
      <c r="K29">
        <f t="shared" si="7"/>
        <v>12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63</v>
      </c>
      <c r="E2">
        <f>SUMIFS(Raw_Annotations!$I:$I,Raw_Annotations!$A:$A,$A2,Raw_Annotations!$B:$B,$B2)</f>
        <v>54.35</v>
      </c>
      <c r="F2">
        <f>IF(C2=0,0,D2*3600/C2)</f>
        <v>756</v>
      </c>
      <c r="G2">
        <f>SUMIFS(Raw_Annotations!$G:$G,Raw_Annotations!$A:$A,$A2,Raw_Annotations!$B:$B,$B2)</f>
        <v>179.2</v>
      </c>
      <c r="H2">
        <f>IF(C2=0,0,G2*3600/C2)</f>
        <v>2150.4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100</v>
      </c>
      <c r="J2">
        <f>IF(G2=0,0,I2/G2)</f>
        <v>0.5580357142857143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0.28334866605335784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26</v>
      </c>
      <c r="E3">
        <f>SUMIFS(Raw_Annotations!$I:$I,Raw_Annotations!$A:$A,$A3,Raw_Annotations!$B:$B,$B3)</f>
        <v>33.800000000000004</v>
      </c>
      <c r="F3">
        <f>IF(C3=0,0,D3*3600/C3)</f>
        <v>312</v>
      </c>
      <c r="G3">
        <f>SUMIFS(Raw_Annotations!$G:$G,Raw_Annotations!$A:$A,$A3,Raw_Annotations!$B:$B,$B3)</f>
        <v>154.30000000000001</v>
      </c>
      <c r="H3">
        <f>IF(C3=0,0,G3*3600/C3)</f>
        <v>1851.6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0.84251458198314966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0.53846153846153832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97</v>
      </c>
      <c r="E4">
        <f>SUMIFS(Raw_Annotations!$I:$I,Raw_Annotations!$A:$A,$A4,Raw_Annotations!$B:$B,$B4)</f>
        <v>93.449999999999989</v>
      </c>
      <c r="F4">
        <f>IF(C4=0,0,D4*3600/C4)</f>
        <v>1164</v>
      </c>
      <c r="G4">
        <f>SUMIFS(Raw_Annotations!$G:$G,Raw_Annotations!$A:$A,$A4,Raw_Annotations!$B:$B,$B4)</f>
        <v>287.39999999999998</v>
      </c>
      <c r="H4">
        <f>IF(C4=0,0,G4*3600/C4)</f>
        <v>3448.7999999999997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0.59151009046624914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0.27180310326377743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130</v>
      </c>
      <c r="E5">
        <f>SUMIFS(Raw_Annotations!$I:$I,Raw_Annotations!$A:$A,$A5,Raw_Annotations!$B:$B,$B5)</f>
        <v>131.25</v>
      </c>
      <c r="F5">
        <f>IF(C5=0,0,D5*3600/C5)</f>
        <v>1560</v>
      </c>
      <c r="G5">
        <f>SUMIFS(Raw_Annotations!$G:$G,Raw_Annotations!$A:$A,$A5,Raw_Annotations!$B:$B,$B5)</f>
        <v>352.9</v>
      </c>
      <c r="H5">
        <f>IF(C5=0,0,G5*3600/C5)</f>
        <v>4234.8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0.53839614621705867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0.22095238095238096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2025-09-26T02:36:06Z</dcterms:modified>
</cp:coreProperties>
</file>