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3AB597F4-ABCE-448C-A6E5-07E6ACF96E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F26" i="1"/>
  <c r="G26" i="1" s="1"/>
  <c r="J26" i="1" s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H23" i="1"/>
  <c r="I23" i="1" s="1"/>
  <c r="F23" i="1"/>
  <c r="G23" i="1" s="1"/>
  <c r="K22" i="1"/>
  <c r="H22" i="1"/>
  <c r="I22" i="1" s="1"/>
  <c r="G22" i="1"/>
  <c r="J22" i="1" s="1"/>
  <c r="F22" i="1"/>
  <c r="K21" i="1"/>
  <c r="H21" i="1"/>
  <c r="I21" i="1" s="1"/>
  <c r="F21" i="1"/>
  <c r="G21" i="1" s="1"/>
  <c r="J21" i="1" s="1"/>
  <c r="K20" i="1"/>
  <c r="H20" i="1"/>
  <c r="I20" i="1" s="1"/>
  <c r="E5" i="3" s="1"/>
  <c r="K5" i="3" s="1"/>
  <c r="F20" i="1"/>
  <c r="G20" i="1" s="1"/>
  <c r="K19" i="1"/>
  <c r="I19" i="1"/>
  <c r="H19" i="1"/>
  <c r="G19" i="1"/>
  <c r="J19" i="1" s="1"/>
  <c r="F19" i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H15" i="1"/>
  <c r="I15" i="1" s="1"/>
  <c r="F15" i="1"/>
  <c r="G15" i="1" s="1"/>
  <c r="K14" i="1"/>
  <c r="J14" i="1"/>
  <c r="H14" i="1"/>
  <c r="I14" i="1" s="1"/>
  <c r="E4" i="3" s="1"/>
  <c r="K4" i="3" s="1"/>
  <c r="G14" i="1"/>
  <c r="F14" i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F10" i="1"/>
  <c r="G10" i="1" s="1"/>
  <c r="K9" i="1"/>
  <c r="H9" i="1"/>
  <c r="I9" i="1" s="1"/>
  <c r="E3" i="3" s="1"/>
  <c r="K3" i="3" s="1"/>
  <c r="F9" i="1"/>
  <c r="G9" i="1" s="1"/>
  <c r="J9" i="1" s="1"/>
  <c r="K8" i="1"/>
  <c r="I8" i="1"/>
  <c r="H8" i="1"/>
  <c r="F8" i="1"/>
  <c r="G8" i="1" s="1"/>
  <c r="K7" i="1"/>
  <c r="H7" i="1"/>
  <c r="I7" i="1" s="1"/>
  <c r="F7" i="1"/>
  <c r="G7" i="1" s="1"/>
  <c r="J7" i="1" s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H4" i="1"/>
  <c r="I4" i="1" s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G2" i="1"/>
  <c r="J2" i="1" s="1"/>
  <c r="J20" i="1" l="1"/>
  <c r="G5" i="3"/>
  <c r="I4" i="3"/>
  <c r="J16" i="1"/>
  <c r="G3" i="3"/>
  <c r="J8" i="1"/>
  <c r="J4" i="1"/>
  <c r="I2" i="3"/>
  <c r="G2" i="3"/>
  <c r="J23" i="1"/>
  <c r="I5" i="3"/>
  <c r="I3" i="3"/>
  <c r="J10" i="1"/>
  <c r="J15" i="1"/>
  <c r="G4" i="3"/>
  <c r="J2" i="3" l="1"/>
  <c r="H2" i="3"/>
  <c r="J4" i="3"/>
  <c r="H4" i="3"/>
  <c r="J3" i="3"/>
  <c r="H3" i="3"/>
  <c r="J5" i="3"/>
  <c r="H5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<sst xmlns="http://schemas.openxmlformats.org/spreadsheetml/2006/main" count="102" uniqueCount="38">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</sst>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6" workbookViewId="0">
      <selection activeCell="E31" sqref="E31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14</v>
      </c>
      <c r="E2" s="2">
        <v>300</v>
      </c>
      <c r="F2" s="2">
        <v>1.5</v>
      </c>
      <c r="G2" s="2">
        <f t="shared" ref="G2:G31" si="0">IF(D2="",0,D2*F2)</f>
        <v>21</v>
      </c>
      <c r="H2" s="2">
        <f>VLOOKUP(C2,Vehicle_Params!$A:$B,2,FALSE)</f>
        <v>1</v>
      </c>
      <c r="I2" s="2">
        <f t="shared" ref="I2:I31" si="1">IF(D2="",0,D2*H2)</f>
        <v>14</v>
      </c>
      <c r="J2" s="2">
        <f t="shared" ref="J2:J31" si="2">IF(E2=0,0,G2*3600/E2)</f>
        <v>252</v>
      </c>
      <c r="K2" s="2">
        <f t="shared" ref="K2:K31" si="3">IF(E2=0,0,IF(D2="",0,D2*3600/E2))</f>
        <v>168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9</v>
      </c>
      <c r="E3" s="2">
        <v>300</v>
      </c>
      <c r="F3" s="2">
        <f>VLOOKUP(C3,Vehicle_Params!$A:$C,3,FALSE)</f>
        <v>1.2</v>
      </c>
      <c r="G3" s="2">
        <f t="shared" si="0"/>
        <v>10.799999999999999</v>
      </c>
      <c r="H3" s="2">
        <f>VLOOKUP(C3,Vehicle_Params!$A:$B,2,FALSE)</f>
        <v>0.35</v>
      </c>
      <c r="I3" s="2">
        <f t="shared" si="1"/>
        <v>3.15</v>
      </c>
      <c r="J3" s="2">
        <f t="shared" si="2"/>
        <v>129.59999999999997</v>
      </c>
      <c r="K3" s="2">
        <f t="shared" si="3"/>
        <v>108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7</v>
      </c>
      <c r="E4" s="2">
        <v>300</v>
      </c>
      <c r="F4" s="2">
        <f>VLOOKUP(C4,Vehicle_Params!$A:$C,3,FALSE)</f>
        <v>10</v>
      </c>
      <c r="G4" s="2">
        <f t="shared" si="0"/>
        <v>70</v>
      </c>
      <c r="H4" s="2">
        <f>VLOOKUP(C4,Vehicle_Params!$A:$B,2,FALSE)</f>
        <v>1.8</v>
      </c>
      <c r="I4" s="2">
        <f t="shared" si="1"/>
        <v>12.6</v>
      </c>
      <c r="J4" s="2">
        <f t="shared" si="2"/>
        <v>840</v>
      </c>
      <c r="K4" s="2">
        <f t="shared" si="3"/>
        <v>84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21</v>
      </c>
      <c r="E8" s="2">
        <v>300</v>
      </c>
      <c r="F8" s="2">
        <f>VLOOKUP(C8,Vehicle_Params!$A:$C,3,FALSE)</f>
        <v>1.5</v>
      </c>
      <c r="G8" s="2">
        <f t="shared" si="0"/>
        <v>31.5</v>
      </c>
      <c r="H8" s="2">
        <f>VLOOKUP(C8,Vehicle_Params!$A:$B,2,FALSE)</f>
        <v>1</v>
      </c>
      <c r="I8" s="2">
        <f t="shared" si="1"/>
        <v>21</v>
      </c>
      <c r="J8" s="2">
        <f t="shared" si="2"/>
        <v>378</v>
      </c>
      <c r="K8" s="2">
        <f t="shared" si="3"/>
        <v>252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14</v>
      </c>
      <c r="E9" s="2">
        <v>300</v>
      </c>
      <c r="F9" s="2">
        <f>VLOOKUP(C9,Vehicle_Params!$A:$C,3,FALSE)</f>
        <v>1.2</v>
      </c>
      <c r="G9" s="2">
        <f t="shared" si="0"/>
        <v>16.8</v>
      </c>
      <c r="H9" s="2">
        <f>VLOOKUP(C9,Vehicle_Params!$A:$B,2,FALSE)</f>
        <v>0.35</v>
      </c>
      <c r="I9" s="2">
        <f t="shared" si="1"/>
        <v>4.8999999999999995</v>
      </c>
      <c r="J9" s="2">
        <f t="shared" si="2"/>
        <v>201.6</v>
      </c>
      <c r="K9" s="2">
        <f t="shared" si="3"/>
        <v>168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7</v>
      </c>
      <c r="E10" s="2">
        <v>300</v>
      </c>
      <c r="F10" s="2">
        <f>VLOOKUP(C10,Vehicle_Params!$A:$C,3,FALSE)</f>
        <v>10</v>
      </c>
      <c r="G10" s="2">
        <f t="shared" si="0"/>
        <v>70</v>
      </c>
      <c r="H10" s="2">
        <f>VLOOKUP(C10,Vehicle_Params!$A:$B,2,FALSE)</f>
        <v>1.8</v>
      </c>
      <c r="I10" s="2">
        <f t="shared" si="1"/>
        <v>12.6</v>
      </c>
      <c r="J10" s="2">
        <f t="shared" si="2"/>
        <v>840</v>
      </c>
      <c r="K10" s="2">
        <f t="shared" si="3"/>
        <v>84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52</v>
      </c>
      <c r="E14" s="2">
        <v>300</v>
      </c>
      <c r="F14" s="2">
        <f>VLOOKUP(C14,Vehicle_Params!$A:$C,3,FALSE)</f>
        <v>1.5</v>
      </c>
      <c r="G14" s="2">
        <f t="shared" si="0"/>
        <v>78</v>
      </c>
      <c r="H14" s="2">
        <f>VLOOKUP(C14,Vehicle_Params!$A:$B,2,FALSE)</f>
        <v>1</v>
      </c>
      <c r="I14" s="2">
        <f t="shared" si="1"/>
        <v>52</v>
      </c>
      <c r="J14" s="2">
        <f t="shared" si="2"/>
        <v>936</v>
      </c>
      <c r="K14" s="2">
        <f t="shared" si="3"/>
        <v>624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35</v>
      </c>
      <c r="E15" s="2">
        <v>300</v>
      </c>
      <c r="F15" s="2">
        <f>VLOOKUP(C15,Vehicle_Params!$A:$C,3,FALSE)</f>
        <v>1.2</v>
      </c>
      <c r="G15" s="2">
        <f t="shared" si="0"/>
        <v>42</v>
      </c>
      <c r="H15" s="2">
        <f>VLOOKUP(C15,Vehicle_Params!$A:$B,2,FALSE)</f>
        <v>0.35</v>
      </c>
      <c r="I15" s="2">
        <f t="shared" si="1"/>
        <v>12.25</v>
      </c>
      <c r="J15" s="2">
        <f t="shared" si="2"/>
        <v>504</v>
      </c>
      <c r="K15" s="2">
        <f t="shared" si="3"/>
        <v>420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14</v>
      </c>
      <c r="E16" s="2">
        <v>300</v>
      </c>
      <c r="F16" s="2">
        <f>VLOOKUP(C16,Vehicle_Params!$A:$C,3,FALSE)</f>
        <v>10</v>
      </c>
      <c r="G16" s="2">
        <f t="shared" si="0"/>
        <v>140</v>
      </c>
      <c r="H16" s="2">
        <f>VLOOKUP(C16,Vehicle_Params!$A:$B,2,FALSE)</f>
        <v>1.8</v>
      </c>
      <c r="I16" s="2">
        <f t="shared" si="1"/>
        <v>25.2</v>
      </c>
      <c r="J16" s="2">
        <f t="shared" si="2"/>
        <v>1680</v>
      </c>
      <c r="K16" s="2">
        <f t="shared" si="3"/>
        <v>168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73</v>
      </c>
      <c r="E20" s="2">
        <v>300</v>
      </c>
      <c r="F20" s="2">
        <f>VLOOKUP(C20,Vehicle_Params!$A:$C,3,FALSE)</f>
        <v>1.5</v>
      </c>
      <c r="G20" s="2">
        <f t="shared" si="0"/>
        <v>109.5</v>
      </c>
      <c r="H20" s="2">
        <f>VLOOKUP(C20,Vehicle_Params!$A:$B,2,FALSE)</f>
        <v>1</v>
      </c>
      <c r="I20" s="2">
        <f t="shared" si="1"/>
        <v>73</v>
      </c>
      <c r="J20" s="2">
        <f t="shared" si="2"/>
        <v>1314</v>
      </c>
      <c r="K20" s="2">
        <f t="shared" si="3"/>
        <v>876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35</v>
      </c>
      <c r="E21" s="2">
        <v>300</v>
      </c>
      <c r="F21" s="2">
        <f>VLOOKUP(C21,Vehicle_Params!$A:$C,3,FALSE)</f>
        <v>1.2</v>
      </c>
      <c r="G21" s="2">
        <f t="shared" si="0"/>
        <v>42</v>
      </c>
      <c r="H21" s="2">
        <f>VLOOKUP(C21,Vehicle_Params!$A:$B,2,FALSE)</f>
        <v>0.35</v>
      </c>
      <c r="I21" s="2">
        <f t="shared" si="1"/>
        <v>12.25</v>
      </c>
      <c r="J21" s="2">
        <f t="shared" si="2"/>
        <v>504</v>
      </c>
      <c r="K21" s="2">
        <f t="shared" si="3"/>
        <v>420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9</v>
      </c>
      <c r="E22" s="2">
        <v>300</v>
      </c>
      <c r="F22" s="2">
        <f>VLOOKUP(C22,Vehicle_Params!$A:$C,3,FALSE)</f>
        <v>10</v>
      </c>
      <c r="G22" s="2">
        <f t="shared" si="0"/>
        <v>90</v>
      </c>
      <c r="H22" s="2">
        <f>VLOOKUP(C22,Vehicle_Params!$A:$B,2,FALSE)</f>
        <v>1.8</v>
      </c>
      <c r="I22" s="2">
        <f t="shared" si="1"/>
        <v>16.2</v>
      </c>
      <c r="J22" s="2">
        <f t="shared" si="2"/>
        <v>1080</v>
      </c>
      <c r="K22" s="2">
        <f t="shared" si="3"/>
        <v>108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26</v>
      </c>
      <c r="E26" s="2">
        <v>300</v>
      </c>
      <c r="F26" s="2">
        <f>VLOOKUP(C26,Vehicle_Params!$A:$C,3,FALSE)</f>
        <v>1.5</v>
      </c>
      <c r="G26" s="2">
        <f t="shared" si="0"/>
        <v>39</v>
      </c>
      <c r="H26" s="2">
        <f>VLOOKUP(C26,Vehicle_Params!$A:$B,2,FALSE)</f>
        <v>1</v>
      </c>
      <c r="I26" s="2">
        <f t="shared" si="1"/>
        <v>26</v>
      </c>
      <c r="J26" s="2">
        <f t="shared" si="2"/>
        <v>468</v>
      </c>
      <c r="K26" s="2">
        <f t="shared" si="3"/>
        <v>312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23</v>
      </c>
      <c r="E27" s="2">
        <v>300</v>
      </c>
      <c r="F27" s="2">
        <f>VLOOKUP(C27,Vehicle_Params!$A:$C,3,FALSE)</f>
        <v>1.2</v>
      </c>
      <c r="G27" s="2">
        <f t="shared" si="0"/>
        <v>27.599999999999998</v>
      </c>
      <c r="H27" s="2">
        <f>VLOOKUP(C27,Vehicle_Params!$A:$B,2,FALSE)</f>
        <v>0.35</v>
      </c>
      <c r="I27" s="2">
        <f t="shared" si="1"/>
        <v>8.0499999999999989</v>
      </c>
      <c r="J27" s="2">
        <f t="shared" si="2"/>
        <v>331.19999999999993</v>
      </c>
      <c r="K27" s="2">
        <f t="shared" si="3"/>
        <v>276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9</v>
      </c>
      <c r="E28" s="2">
        <v>300</v>
      </c>
      <c r="F28" s="2">
        <f>VLOOKUP(C28,Vehicle_Params!$A:$C,3,FALSE)</f>
        <v>10</v>
      </c>
      <c r="G28" s="2">
        <f t="shared" si="0"/>
        <v>90</v>
      </c>
      <c r="H28" s="2">
        <f>VLOOKUP(C28,Vehicle_Params!$A:$B,2,FALSE)</f>
        <v>1.8</v>
      </c>
      <c r="I28" s="2">
        <f t="shared" si="1"/>
        <v>16.2</v>
      </c>
      <c r="J28" s="2">
        <f t="shared" si="2"/>
        <v>1080</v>
      </c>
      <c r="K28" s="2">
        <f t="shared" si="3"/>
        <v>108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30</v>
      </c>
      <c r="E2" s="2">
        <f>SUMIFS(Raw_Annotations!$I:$I,Raw_Annotations!$A:$A,$A2,Raw_Annotations!$B:$B,$B2)</f>
        <v>29.75</v>
      </c>
      <c r="F2" s="2">
        <f t="shared" ref="F2:F5" si="0">IF(C2=0,0,D2*3600/C2)</f>
        <v>360</v>
      </c>
      <c r="G2" s="2">
        <f>SUMIFS(Raw_Annotations!$G:$G,Raw_Annotations!$A:$A,$A2,Raw_Annotations!$B:$B,$B2)</f>
        <v>101.8</v>
      </c>
      <c r="H2" s="2">
        <f t="shared" ref="H2:H5" si="1">IF(C2=0,0,G2*3600/C2)</f>
        <v>1221.5999999999999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70</v>
      </c>
      <c r="J2" s="2">
        <f t="shared" ref="J2:J5" si="2">IF(G2=0,0,I2/G2)</f>
        <v>0.68762278978389002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0.42352941176470588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42</v>
      </c>
      <c r="E3" s="2">
        <f>SUMIFS(Raw_Annotations!$I:$I,Raw_Annotations!$A:$A,$A3,Raw_Annotations!$B:$B,$B3)</f>
        <v>38.5</v>
      </c>
      <c r="F3" s="2">
        <f t="shared" si="0"/>
        <v>504</v>
      </c>
      <c r="G3" s="2">
        <f>SUMIFS(Raw_Annotations!$G:$G,Raw_Annotations!$A:$A,$A3,Raw_Annotations!$B:$B,$B3)</f>
        <v>118.3</v>
      </c>
      <c r="H3" s="2">
        <f t="shared" si="1"/>
        <v>1419.6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70</v>
      </c>
      <c r="J3" s="2">
        <f t="shared" si="2"/>
        <v>0.59171597633136097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0.32727272727272727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104</v>
      </c>
      <c r="E4" s="2">
        <f>SUMIFS(Raw_Annotations!$I:$I,Raw_Annotations!$A:$A,$A4,Raw_Annotations!$B:$B,$B4)</f>
        <v>97.45</v>
      </c>
      <c r="F4" s="2">
        <f t="shared" si="0"/>
        <v>1248</v>
      </c>
      <c r="G4" s="2">
        <f>SUMIFS(Raw_Annotations!$G:$G,Raw_Annotations!$A:$A,$A4,Raw_Annotations!$B:$B,$B4)</f>
        <v>292</v>
      </c>
      <c r="H4" s="2">
        <f t="shared" si="1"/>
        <v>3504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 s="2">
        <f t="shared" si="2"/>
        <v>0.5821917808219178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0.28732683427398664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122</v>
      </c>
      <c r="E5" s="2">
        <f>SUMIFS(Raw_Annotations!$I:$I,Raw_Annotations!$A:$A,$A5,Raw_Annotations!$B:$B,$B5)</f>
        <v>112.85</v>
      </c>
      <c r="F5" s="2">
        <f t="shared" si="0"/>
        <v>1464</v>
      </c>
      <c r="G5" s="2">
        <f>SUMIFS(Raw_Annotations!$G:$G,Raw_Annotations!$A:$A,$A5,Raw_Annotations!$B:$B,$B5)</f>
        <v>305.5</v>
      </c>
      <c r="H5" s="2">
        <f t="shared" si="1"/>
        <v>3666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150</v>
      </c>
      <c r="J5" s="2">
        <f t="shared" si="2"/>
        <v>0.49099836333878888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0.19317678334071775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2025-09-26T02:33:38Z</dcterms:modified>
</cp:coreProperties>
</file>