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41FF8F52-7363-4973-95EE-5ACA4B0664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G2" i="1"/>
  <c r="J2" i="1" s="1"/>
  <c r="E4" i="3" l="1"/>
  <c r="K4" i="3" s="1"/>
  <c r="E2" i="3"/>
  <c r="K2" i="3" s="1"/>
  <c r="E3" i="3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<sst xmlns="http://schemas.openxmlformats.org/spreadsheetml/2006/main" count="103" uniqueCount="39">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</sst>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8" zoomScaleNormal="100" workbookViewId="0">
      <selection activeCell="D29" sqref="D29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21</v>
      </c>
      <c r="E2" s="2">
        <v>300</v>
      </c>
      <c r="F2" s="2">
        <v>1.5</v>
      </c>
      <c r="G2" s="2">
        <f t="shared" ref="G2:G31" si="0">IF(D2="",0,D2*F2)</f>
        <v>31.5</v>
      </c>
      <c r="H2" s="2">
        <f>VLOOKUP(C2,Vehicle_Params!$A:$B,2,FALSE)</f>
        <v>1</v>
      </c>
      <c r="I2" s="2">
        <f t="shared" ref="I2:I31" si="1">IF(D2="",0,D2*H2)</f>
        <v>21</v>
      </c>
      <c r="J2" s="2">
        <f t="shared" ref="J2:J31" si="2">IF(E2=0,0,G2*3600/E2)</f>
        <v>378</v>
      </c>
      <c r="K2" s="2">
        <f t="shared" ref="K2:K31" si="3">IF(E2=0,0,IF(D2="",0,D2*3600/E2))</f>
        <v>252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27</v>
      </c>
      <c r="E3" s="2">
        <v>300</v>
      </c>
      <c r="F3" s="2">
        <f>VLOOKUP(C3,Vehicle_Params!$A:$C,3,FALSE)</f>
        <v>1.2</v>
      </c>
      <c r="G3" s="2">
        <f t="shared" si="0"/>
        <v>32.4</v>
      </c>
      <c r="H3" s="2">
        <f>VLOOKUP(C3,Vehicle_Params!$A:$B,2,FALSE)</f>
        <v>0.35</v>
      </c>
      <c r="I3" s="2">
        <f t="shared" si="1"/>
        <v>9.4499999999999993</v>
      </c>
      <c r="J3" s="2">
        <f t="shared" si="2"/>
        <v>388.8</v>
      </c>
      <c r="K3" s="2">
        <f t="shared" si="3"/>
        <v>324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26</v>
      </c>
      <c r="E9" s="2">
        <v>300</v>
      </c>
      <c r="F9" s="2">
        <f>VLOOKUP(C9,Vehicle_Params!$A:$C,3,FALSE)</f>
        <v>1.2</v>
      </c>
      <c r="G9" s="2">
        <f t="shared" si="0"/>
        <v>31.2</v>
      </c>
      <c r="H9" s="2">
        <f>VLOOKUP(C9,Vehicle_Params!$A:$B,2,FALSE)</f>
        <v>0.35</v>
      </c>
      <c r="I9" s="2">
        <f t="shared" si="1"/>
        <v>9.1</v>
      </c>
      <c r="J9" s="2">
        <f t="shared" si="2"/>
        <v>374.4</v>
      </c>
      <c r="K9" s="2">
        <f t="shared" si="3"/>
        <v>312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75</v>
      </c>
      <c r="E14" s="2">
        <v>300</v>
      </c>
      <c r="F14" s="2">
        <f>VLOOKUP(C14,Vehicle_Params!$A:$C,3,FALSE)</f>
        <v>1.5</v>
      </c>
      <c r="G14" s="2">
        <f t="shared" si="0"/>
        <v>112.5</v>
      </c>
      <c r="H14" s="2">
        <f>VLOOKUP(C14,Vehicle_Params!$A:$B,2,FALSE)</f>
        <v>1</v>
      </c>
      <c r="I14" s="2">
        <f t="shared" si="1"/>
        <v>75</v>
      </c>
      <c r="J14" s="2">
        <f t="shared" si="2"/>
        <v>1350</v>
      </c>
      <c r="K14" s="2">
        <f t="shared" si="3"/>
        <v>900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28</v>
      </c>
      <c r="E15" s="2">
        <v>300</v>
      </c>
      <c r="F15" s="2">
        <f>VLOOKUP(C15,Vehicle_Params!$A:$C,3,FALSE)</f>
        <v>1.2</v>
      </c>
      <c r="G15" s="2">
        <f t="shared" si="0"/>
        <v>33.6</v>
      </c>
      <c r="H15" s="2">
        <f>VLOOKUP(C15,Vehicle_Params!$A:$B,2,FALSE)</f>
        <v>0.35</v>
      </c>
      <c r="I15" s="2">
        <f t="shared" si="1"/>
        <v>9.7999999999999989</v>
      </c>
      <c r="J15" s="2">
        <f t="shared" si="2"/>
        <v>403.2</v>
      </c>
      <c r="K15" s="2">
        <f t="shared" si="3"/>
        <v>336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62</v>
      </c>
      <c r="E20" s="2">
        <v>300</v>
      </c>
      <c r="F20" s="2">
        <f>VLOOKUP(C20,Vehicle_Params!$A:$C,3,FALSE)</f>
        <v>1.5</v>
      </c>
      <c r="G20" s="2">
        <f t="shared" si="0"/>
        <v>93</v>
      </c>
      <c r="H20" s="2">
        <f>VLOOKUP(C20,Vehicle_Params!$A:$B,2,FALSE)</f>
        <v>1</v>
      </c>
      <c r="I20" s="2">
        <f t="shared" si="1"/>
        <v>62</v>
      </c>
      <c r="J20" s="2">
        <f t="shared" si="2"/>
        <v>1116</v>
      </c>
      <c r="K20" s="2">
        <f t="shared" si="3"/>
        <v>744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23</v>
      </c>
      <c r="E26" s="2">
        <v>300</v>
      </c>
      <c r="F26" s="2">
        <f>VLOOKUP(C26,Vehicle_Params!$A:$C,3,FALSE)</f>
        <v>1.5</v>
      </c>
      <c r="G26" s="2">
        <f t="shared" si="0"/>
        <v>34.5</v>
      </c>
      <c r="H26" s="2">
        <f>VLOOKUP(C26,Vehicle_Params!$A:$B,2,FALSE)</f>
        <v>1</v>
      </c>
      <c r="I26" s="2">
        <f t="shared" si="1"/>
        <v>23</v>
      </c>
      <c r="J26" s="2">
        <f t="shared" si="2"/>
        <v>414</v>
      </c>
      <c r="K26" s="2">
        <f t="shared" si="3"/>
        <v>276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58</v>
      </c>
      <c r="E2" s="2">
        <f>SUMIFS(Raw_Annotations!$I:$I,Raw_Annotations!$A:$A,$A2,Raw_Annotations!$B:$B,$B2)</f>
        <v>51.25</v>
      </c>
      <c r="F2" s="2">
        <f t="shared" ref="F2:F5" si="0">IF(C2=0,0,D2*3600/C2)</f>
        <v>696</v>
      </c>
      <c r="G2" s="2">
        <f>SUMIFS(Raw_Annotations!$G:$G,Raw_Annotations!$A:$A,$A2,Raw_Annotations!$B:$B,$B2)</f>
        <v>194.9</v>
      </c>
      <c r="H2" s="2">
        <f t="shared" ref="H2:H5" si="1">IF(C2=0,0,G2*3600/C2)</f>
        <v>2338.8000000000002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130</v>
      </c>
      <c r="J2" s="2">
        <f t="shared" ref="J2:J5" si="2">IF(G2=0,0,I2/G2)</f>
        <v>0.66700872242175469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0.35512195121951218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51</v>
      </c>
      <c r="E3" s="2">
        <f>SUMIFS(Raw_Annotations!$I:$I,Raw_Annotations!$A:$A,$A3,Raw_Annotations!$B:$B,$B3)</f>
        <v>44.9</v>
      </c>
      <c r="F3" s="2">
        <f t="shared" si="0"/>
        <v>612</v>
      </c>
      <c r="G3" s="2">
        <f>SUMIFS(Raw_Annotations!$G:$G,Raw_Annotations!$A:$A,$A3,Raw_Annotations!$B:$B,$B3)</f>
        <v>202.2</v>
      </c>
      <c r="H3" s="2">
        <f t="shared" si="1"/>
        <v>2426.4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 s="2">
        <f t="shared" si="2"/>
        <v>0.74183976261127604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0.48552338530066813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114</v>
      </c>
      <c r="E4" s="2">
        <f>SUMIFS(Raw_Annotations!$I:$I,Raw_Annotations!$A:$A,$A4,Raw_Annotations!$B:$B,$B4)</f>
        <v>107.2</v>
      </c>
      <c r="F4" s="2">
        <f t="shared" si="0"/>
        <v>1368</v>
      </c>
      <c r="G4" s="2">
        <f>SUMIFS(Raw_Annotations!$G:$G,Raw_Annotations!$A:$A,$A4,Raw_Annotations!$B:$B,$B4)</f>
        <v>258.10000000000002</v>
      </c>
      <c r="H4" s="2">
        <f t="shared" si="1"/>
        <v>3097.2000000000003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110</v>
      </c>
      <c r="J4" s="2">
        <f t="shared" si="2"/>
        <v>0.42619139868268108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0.16044776119402984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115</v>
      </c>
      <c r="E5" s="2">
        <f>SUMIFS(Raw_Annotations!$I:$I,Raw_Annotations!$A:$A,$A5,Raw_Annotations!$B:$B,$B5)</f>
        <v>109.84999999999998</v>
      </c>
      <c r="F5" s="2">
        <f t="shared" si="0"/>
        <v>1380</v>
      </c>
      <c r="G5" s="2">
        <f>SUMIFS(Raw_Annotations!$G:$G,Raw_Annotations!$A:$A,$A5,Raw_Annotations!$B:$B,$B5)</f>
        <v>320</v>
      </c>
      <c r="H5" s="2">
        <f t="shared" si="1"/>
        <v>3840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0.5625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0.24761037778789266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2025-09-26T02:31:16Z</dcterms:modified>
</cp:coreProperties>
</file>