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E32F7611-59D0-4F3F-A660-55B5F226B0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H24" i="1"/>
  <c r="I24" i="1" s="1"/>
  <c r="G24" i="1"/>
  <c r="J24" i="1" s="1"/>
  <c r="F24" i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I21" i="1"/>
  <c r="H21" i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H16" i="1"/>
  <c r="I16" i="1" s="1"/>
  <c r="G16" i="1"/>
  <c r="I4" i="3" s="1"/>
  <c r="F16" i="1"/>
  <c r="K15" i="1"/>
  <c r="I15" i="1"/>
  <c r="H15" i="1"/>
  <c r="G15" i="1"/>
  <c r="J15" i="1" s="1"/>
  <c r="F15" i="1"/>
  <c r="K14" i="1"/>
  <c r="I14" i="1"/>
  <c r="H14" i="1"/>
  <c r="G14" i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J10" i="1"/>
  <c r="I10" i="1"/>
  <c r="H10" i="1"/>
  <c r="G10" i="1"/>
  <c r="I3" i="3" s="1"/>
  <c r="F10" i="1"/>
  <c r="K9" i="1"/>
  <c r="H9" i="1"/>
  <c r="I9" i="1" s="1"/>
  <c r="G9" i="1"/>
  <c r="J9" i="1" s="1"/>
  <c r="F9" i="1"/>
  <c r="K8" i="1"/>
  <c r="H8" i="1"/>
  <c r="I8" i="1" s="1"/>
  <c r="E3" i="3" s="1"/>
  <c r="K3" i="3" s="1"/>
  <c r="G8" i="1"/>
  <c r="G3" i="3" s="1"/>
  <c r="F8" i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I5" i="1"/>
  <c r="H5" i="1"/>
  <c r="G5" i="1"/>
  <c r="J5" i="1" s="1"/>
  <c r="F5" i="1"/>
  <c r="K4" i="1"/>
  <c r="I4" i="1"/>
  <c r="E2" i="3" s="1"/>
  <c r="K2" i="3" s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J22" i="1" l="1"/>
  <c r="G4" i="3"/>
  <c r="J4" i="3" s="1"/>
  <c r="E4" i="3"/>
  <c r="K4" i="3" s="1"/>
  <c r="G2" i="3"/>
  <c r="H2" i="3" s="1"/>
  <c r="J14" i="1"/>
  <c r="J2" i="1"/>
  <c r="J20" i="1"/>
  <c r="G5" i="3"/>
  <c r="J4" i="1"/>
  <c r="I2" i="3"/>
  <c r="J3" i="3"/>
  <c r="H3" i="3"/>
  <c r="J8" i="1"/>
  <c r="J16" i="1"/>
  <c r="J2" i="3" l="1"/>
  <c r="H4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<sst xmlns="http://schemas.openxmlformats.org/spreadsheetml/2006/main" count="102" uniqueCount="38">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</sst>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3" workbookViewId="0">
      <selection activeCell="G36" sqref="G36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25</v>
      </c>
      <c r="E2" s="2">
        <v>300</v>
      </c>
      <c r="F2" s="2">
        <v>1.5</v>
      </c>
      <c r="G2" s="2">
        <f t="shared" ref="G2:G31" si="0">IF(D2="",0,D2*F2)</f>
        <v>37.5</v>
      </c>
      <c r="H2" s="2">
        <f>VLOOKUP(C2,Vehicle_Params!$A:$B,2,FALSE)</f>
        <v>1</v>
      </c>
      <c r="I2" s="2">
        <f t="shared" ref="I2:I31" si="1">IF(D2="",0,D2*H2)</f>
        <v>25</v>
      </c>
      <c r="J2" s="2">
        <f t="shared" ref="J2:J31" si="2">IF(E2=0,0,G2*3600/E2)</f>
        <v>450</v>
      </c>
      <c r="K2" s="2">
        <f t="shared" ref="K2:K31" si="3">IF(E2=0,0,IF(D2="",0,D2*3600/E2))</f>
        <v>300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17</v>
      </c>
      <c r="E3" s="2">
        <v>300</v>
      </c>
      <c r="F3" s="2">
        <f>VLOOKUP(C3,Vehicle_Params!$A:$C,3,FALSE)</f>
        <v>1.2</v>
      </c>
      <c r="G3" s="2">
        <f t="shared" si="0"/>
        <v>20.399999999999999</v>
      </c>
      <c r="H3" s="2">
        <f>VLOOKUP(C3,Vehicle_Params!$A:$B,2,FALSE)</f>
        <v>0.35</v>
      </c>
      <c r="I3" s="2">
        <f t="shared" si="1"/>
        <v>5.9499999999999993</v>
      </c>
      <c r="J3" s="2">
        <f t="shared" si="2"/>
        <v>244.8</v>
      </c>
      <c r="K3" s="2">
        <f t="shared" si="3"/>
        <v>204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6</v>
      </c>
      <c r="E4" s="2">
        <v>300</v>
      </c>
      <c r="F4" s="2">
        <f>VLOOKUP(C4,Vehicle_Params!$A:$C,3,FALSE)</f>
        <v>10</v>
      </c>
      <c r="G4" s="2">
        <f t="shared" si="0"/>
        <v>60</v>
      </c>
      <c r="H4" s="2">
        <f>VLOOKUP(C4,Vehicle_Params!$A:$B,2,FALSE)</f>
        <v>1.8</v>
      </c>
      <c r="I4" s="2">
        <f t="shared" si="1"/>
        <v>10.8</v>
      </c>
      <c r="J4" s="2">
        <f t="shared" si="2"/>
        <v>720</v>
      </c>
      <c r="K4" s="2">
        <f t="shared" si="3"/>
        <v>72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14</v>
      </c>
      <c r="E8" s="2">
        <v>300</v>
      </c>
      <c r="F8" s="2">
        <f>VLOOKUP(C8,Vehicle_Params!$A:$C,3,FALSE)</f>
        <v>1.5</v>
      </c>
      <c r="G8" s="2">
        <f t="shared" si="0"/>
        <v>21</v>
      </c>
      <c r="H8" s="2">
        <f>VLOOKUP(C8,Vehicle_Params!$A:$B,2,FALSE)</f>
        <v>1</v>
      </c>
      <c r="I8" s="2">
        <f t="shared" si="1"/>
        <v>14</v>
      </c>
      <c r="J8" s="2">
        <f t="shared" si="2"/>
        <v>252</v>
      </c>
      <c r="K8" s="2">
        <f t="shared" si="3"/>
        <v>168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8</v>
      </c>
      <c r="E9" s="2">
        <v>300</v>
      </c>
      <c r="F9" s="2">
        <f>VLOOKUP(C9,Vehicle_Params!$A:$C,3,FALSE)</f>
        <v>1.2</v>
      </c>
      <c r="G9" s="2">
        <f t="shared" si="0"/>
        <v>9.6</v>
      </c>
      <c r="H9" s="2">
        <f>VLOOKUP(C9,Vehicle_Params!$A:$B,2,FALSE)</f>
        <v>0.35</v>
      </c>
      <c r="I9" s="2">
        <f t="shared" si="1"/>
        <v>2.8</v>
      </c>
      <c r="J9" s="2">
        <f t="shared" si="2"/>
        <v>115.2</v>
      </c>
      <c r="K9" s="2">
        <f t="shared" si="3"/>
        <v>96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47</v>
      </c>
      <c r="E14" s="2">
        <v>300</v>
      </c>
      <c r="F14" s="2">
        <f>VLOOKUP(C14,Vehicle_Params!$A:$C,3,FALSE)</f>
        <v>1.5</v>
      </c>
      <c r="G14" s="2">
        <f t="shared" si="0"/>
        <v>70.5</v>
      </c>
      <c r="H14" s="2">
        <f>VLOOKUP(C14,Vehicle_Params!$A:$B,2,FALSE)</f>
        <v>1</v>
      </c>
      <c r="I14" s="2">
        <f t="shared" si="1"/>
        <v>47</v>
      </c>
      <c r="J14" s="2">
        <f t="shared" si="2"/>
        <v>846</v>
      </c>
      <c r="K14" s="2">
        <f t="shared" si="3"/>
        <v>564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37</v>
      </c>
      <c r="E15" s="2">
        <v>300</v>
      </c>
      <c r="F15" s="2">
        <f>VLOOKUP(C15,Vehicle_Params!$A:$C,3,FALSE)</f>
        <v>1.2</v>
      </c>
      <c r="G15" s="2">
        <f t="shared" si="0"/>
        <v>44.4</v>
      </c>
      <c r="H15" s="2">
        <f>VLOOKUP(C15,Vehicle_Params!$A:$B,2,FALSE)</f>
        <v>0.35</v>
      </c>
      <c r="I15" s="2">
        <f t="shared" si="1"/>
        <v>12.95</v>
      </c>
      <c r="J15" s="2">
        <f t="shared" si="2"/>
        <v>532.79999999999995</v>
      </c>
      <c r="K15" s="2">
        <f t="shared" si="3"/>
        <v>444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29</v>
      </c>
      <c r="E21" s="2">
        <v>300</v>
      </c>
      <c r="F21" s="2">
        <f>VLOOKUP(C21,Vehicle_Params!$A:$C,3,FALSE)</f>
        <v>1.2</v>
      </c>
      <c r="G21" s="2">
        <f t="shared" si="0"/>
        <v>34.799999999999997</v>
      </c>
      <c r="H21" s="2">
        <f>VLOOKUP(C21,Vehicle_Params!$A:$B,2,FALSE)</f>
        <v>0.35</v>
      </c>
      <c r="I21" s="2">
        <f t="shared" si="1"/>
        <v>10.149999999999999</v>
      </c>
      <c r="J21" s="2">
        <f t="shared" si="2"/>
        <v>417.59999999999997</v>
      </c>
      <c r="K21" s="2">
        <f t="shared" si="3"/>
        <v>348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36</v>
      </c>
      <c r="E26" s="2">
        <v>300</v>
      </c>
      <c r="F26" s="2">
        <f>VLOOKUP(C26,Vehicle_Params!$A:$C,3,FALSE)</f>
        <v>1.5</v>
      </c>
      <c r="G26" s="2">
        <f t="shared" si="0"/>
        <v>54</v>
      </c>
      <c r="H26" s="2">
        <f>VLOOKUP(C26,Vehicle_Params!$A:$B,2,FALSE)</f>
        <v>1</v>
      </c>
      <c r="I26" s="2">
        <f t="shared" si="1"/>
        <v>36</v>
      </c>
      <c r="J26" s="2">
        <f t="shared" si="2"/>
        <v>648</v>
      </c>
      <c r="K26" s="2">
        <f t="shared" si="3"/>
        <v>432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29</v>
      </c>
      <c r="E27" s="2">
        <v>300</v>
      </c>
      <c r="F27" s="2">
        <f>VLOOKUP(C27,Vehicle_Params!$A:$C,3,FALSE)</f>
        <v>1.2</v>
      </c>
      <c r="G27" s="2">
        <f t="shared" si="0"/>
        <v>34.799999999999997</v>
      </c>
      <c r="H27" s="2">
        <f>VLOOKUP(C27,Vehicle_Params!$A:$B,2,FALSE)</f>
        <v>0.35</v>
      </c>
      <c r="I27" s="2">
        <f t="shared" si="1"/>
        <v>10.149999999999999</v>
      </c>
      <c r="J27" s="2">
        <f t="shared" si="2"/>
        <v>417.59999999999997</v>
      </c>
      <c r="K27" s="2">
        <f t="shared" si="3"/>
        <v>348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7</v>
      </c>
      <c r="E28" s="2">
        <v>300</v>
      </c>
      <c r="F28" s="2">
        <f>VLOOKUP(C28,Vehicle_Params!$A:$C,3,FALSE)</f>
        <v>10</v>
      </c>
      <c r="G28" s="2">
        <f t="shared" si="0"/>
        <v>70</v>
      </c>
      <c r="H28" s="2">
        <f>VLOOKUP(C28,Vehicle_Params!$A:$B,2,FALSE)</f>
        <v>1.8</v>
      </c>
      <c r="I28" s="2">
        <f t="shared" si="1"/>
        <v>12.6</v>
      </c>
      <c r="J28" s="2">
        <f t="shared" si="2"/>
        <v>840</v>
      </c>
      <c r="K28" s="2">
        <f t="shared" si="3"/>
        <v>84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51</v>
      </c>
      <c r="E2" s="2">
        <f>SUMIFS(Raw_Annotations!$I:$I,Raw_Annotations!$A:$A,$A2,Raw_Annotations!$B:$B,$B2)</f>
        <v>47.95</v>
      </c>
      <c r="F2" s="2">
        <f t="shared" ref="F2:F5" si="0">IF(C2=0,0,D2*3600/C2)</f>
        <v>612</v>
      </c>
      <c r="G2" s="2">
        <f>SUMIFS(Raw_Annotations!$G:$G,Raw_Annotations!$A:$A,$A2,Raw_Annotations!$B:$B,$B2)</f>
        <v>179.9</v>
      </c>
      <c r="H2" s="2">
        <f t="shared" ref="H2:H5" si="1">IF(C2=0,0,G2*3600/C2)</f>
        <v>2158.8000000000002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120</v>
      </c>
      <c r="J2" s="2">
        <f t="shared" ref="J2:J5" si="2">IF(G2=0,0,I2/G2)</f>
        <v>0.66703724291272926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0.34202294056308652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31</v>
      </c>
      <c r="E3" s="2">
        <f>SUMIFS(Raw_Annotations!$I:$I,Raw_Annotations!$A:$A,$A3,Raw_Annotations!$B:$B,$B3)</f>
        <v>33</v>
      </c>
      <c r="F3" s="2">
        <f t="shared" si="0"/>
        <v>372</v>
      </c>
      <c r="G3" s="2">
        <f>SUMIFS(Raw_Annotations!$G:$G,Raw_Annotations!$A:$A,$A3,Raw_Annotations!$B:$B,$B3)</f>
        <v>120.6</v>
      </c>
      <c r="H3" s="2">
        <f t="shared" si="1"/>
        <v>1447.2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 s="2">
        <f t="shared" si="2"/>
        <v>0.74626865671641796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0.49090909090909091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95</v>
      </c>
      <c r="E4" s="2">
        <f>SUMIFS(Raw_Annotations!$I:$I,Raw_Annotations!$A:$A,$A4,Raw_Annotations!$B:$B,$B4)</f>
        <v>77.350000000000009</v>
      </c>
      <c r="F4" s="2">
        <f t="shared" si="0"/>
        <v>1140</v>
      </c>
      <c r="G4" s="2">
        <f>SUMIFS(Raw_Annotations!$G:$G,Raw_Annotations!$A:$A,$A4,Raw_Annotations!$B:$B,$B4)</f>
        <v>208.9</v>
      </c>
      <c r="H4" s="2">
        <f t="shared" si="1"/>
        <v>2506.8000000000002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0.43082814743896602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0.20943762120232706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118</v>
      </c>
      <c r="E5" s="2">
        <f>SUMIFS(Raw_Annotations!$I:$I,Raw_Annotations!$A:$A,$A5,Raw_Annotations!$B:$B,$B5)</f>
        <v>110.55000000000001</v>
      </c>
      <c r="F5" s="2">
        <f t="shared" si="0"/>
        <v>1416</v>
      </c>
      <c r="G5" s="2">
        <f>SUMIFS(Raw_Annotations!$G:$G,Raw_Annotations!$A:$A,$A5,Raw_Annotations!$B:$B,$B5)</f>
        <v>263.8</v>
      </c>
      <c r="H5" s="2">
        <f t="shared" si="1"/>
        <v>3165.6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110</v>
      </c>
      <c r="J5" s="2">
        <f t="shared" si="2"/>
        <v>0.41698256254738436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0.15558570782451378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2025-09-26T02:32:59Z</dcterms:modified>
</cp:coreProperties>
</file>