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462DE14D-FA9D-4ACC-A2E3-F62C8177E5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I3" i="3"/>
  <c r="D3" i="3"/>
  <c r="F3" i="3" s="1"/>
  <c r="D2" i="3"/>
  <c r="F2" i="3" s="1"/>
  <c r="K31" i="1"/>
  <c r="I31" i="1"/>
  <c r="H31" i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J26" i="1"/>
  <c r="H26" i="1"/>
  <c r="I26" i="1" s="1"/>
  <c r="G26" i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K21" i="1"/>
  <c r="H21" i="1"/>
  <c r="I21" i="1" s="1"/>
  <c r="F21" i="1"/>
  <c r="G21" i="1" s="1"/>
  <c r="J21" i="1" s="1"/>
  <c r="K20" i="1"/>
  <c r="H20" i="1"/>
  <c r="I20" i="1" s="1"/>
  <c r="E5" i="3" s="1"/>
  <c r="K5" i="3" s="1"/>
  <c r="F20" i="1"/>
  <c r="G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J10" i="1"/>
  <c r="H10" i="1"/>
  <c r="I10" i="1" s="1"/>
  <c r="G10" i="1"/>
  <c r="F10" i="1"/>
  <c r="K9" i="1"/>
  <c r="H9" i="1"/>
  <c r="I9" i="1" s="1"/>
  <c r="F9" i="1"/>
  <c r="G9" i="1" s="1"/>
  <c r="J9" i="1" s="1"/>
  <c r="K8" i="1"/>
  <c r="H8" i="1"/>
  <c r="I8" i="1" s="1"/>
  <c r="E3" i="3" s="1"/>
  <c r="K3" i="3" s="1"/>
  <c r="F8" i="1"/>
  <c r="G8" i="1" s="1"/>
  <c r="K7" i="1"/>
  <c r="I7" i="1"/>
  <c r="H7" i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J3" i="1" l="1"/>
  <c r="G2" i="3"/>
  <c r="J4" i="1"/>
  <c r="I2" i="3"/>
  <c r="J16" i="1"/>
  <c r="I4" i="3"/>
  <c r="I5" i="3"/>
  <c r="J22" i="1"/>
  <c r="J14" i="1"/>
  <c r="G4" i="3"/>
  <c r="G3" i="3"/>
  <c r="J8" i="1"/>
  <c r="J20" i="1"/>
  <c r="G5" i="3"/>
  <c r="J4" i="3" l="1"/>
  <c r="H4" i="3"/>
  <c r="J3" i="3"/>
  <c r="H3" i="3"/>
  <c r="J5" i="3"/>
  <c r="H5" i="3"/>
  <c r="J2" i="3"/>
  <c r="H2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<sst xmlns="http://schemas.openxmlformats.org/spreadsheetml/2006/main" count="103" uniqueCount="39">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</sst>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30" workbookViewId="0">
      <selection activeCell="H33" sqref="H33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2</v>
      </c>
      <c r="B2" s="2" t="s">
        <v>11</v>
      </c>
      <c r="C2" s="2" t="s">
        <v>12</v>
      </c>
      <c r="D2" s="2">
        <v>14</v>
      </c>
      <c r="E2" s="2">
        <v>300</v>
      </c>
      <c r="F2" s="2">
        <v>1.5</v>
      </c>
      <c r="G2" s="2">
        <f t="shared" ref="G2:G31" si="0">IF(D2="",0,D2*F2)</f>
        <v>21</v>
      </c>
      <c r="H2" s="2">
        <f>VLOOKUP(C2,Vehicle_Params!$A:$B,2,FALSE)</f>
        <v>1</v>
      </c>
      <c r="I2" s="2">
        <f t="shared" ref="I2:I31" si="1">IF(D2="",0,D2*H2)</f>
        <v>14</v>
      </c>
      <c r="J2" s="2">
        <f t="shared" ref="J2:J31" si="2">IF(E2=0,0,G2*3600/E2)</f>
        <v>252</v>
      </c>
      <c r="K2" s="2">
        <f t="shared" ref="K2:K31" si="3">IF(E2=0,0,IF(D2="",0,D2*3600/E2))</f>
        <v>168</v>
      </c>
    </row>
    <row r="3" spans="1:12" x14ac:dyDescent="0.25">
      <c r="A3" s="2">
        <v>2</v>
      </c>
      <c r="B3" s="2" t="s">
        <v>11</v>
      </c>
      <c r="C3" s="2" t="s">
        <v>13</v>
      </c>
      <c r="D3" s="2">
        <v>11</v>
      </c>
      <c r="E3" s="2">
        <v>300</v>
      </c>
      <c r="F3" s="2">
        <f>VLOOKUP(C3,Vehicle_Params!$A:$C,3,FALSE)</f>
        <v>1.2</v>
      </c>
      <c r="G3" s="2">
        <f t="shared" si="0"/>
        <v>13.2</v>
      </c>
      <c r="H3" s="2">
        <f>VLOOKUP(C3,Vehicle_Params!$A:$B,2,FALSE)</f>
        <v>0.35</v>
      </c>
      <c r="I3" s="2">
        <f t="shared" si="1"/>
        <v>3.8499999999999996</v>
      </c>
      <c r="J3" s="2">
        <f t="shared" si="2"/>
        <v>158.4</v>
      </c>
      <c r="K3" s="2">
        <f t="shared" si="3"/>
        <v>132</v>
      </c>
      <c r="L3" s="3">
        <f>15</f>
        <v>15</v>
      </c>
    </row>
    <row r="4" spans="1:12" x14ac:dyDescent="0.25">
      <c r="A4" s="2">
        <v>2</v>
      </c>
      <c r="B4" s="2" t="s">
        <v>11</v>
      </c>
      <c r="C4" s="2" t="s">
        <v>14</v>
      </c>
      <c r="D4" s="2">
        <v>3</v>
      </c>
      <c r="E4" s="2">
        <v>300</v>
      </c>
      <c r="F4" s="2">
        <f>VLOOKUP(C4,Vehicle_Params!$A:$C,3,FALSE)</f>
        <v>10</v>
      </c>
      <c r="G4" s="2">
        <f t="shared" si="0"/>
        <v>30</v>
      </c>
      <c r="H4" s="2">
        <f>VLOOKUP(C4,Vehicle_Params!$A:$B,2,FALSE)</f>
        <v>1.8</v>
      </c>
      <c r="I4" s="2">
        <f t="shared" si="1"/>
        <v>5.4</v>
      </c>
      <c r="J4" s="2">
        <f t="shared" si="2"/>
        <v>360</v>
      </c>
      <c r="K4" s="2">
        <f t="shared" si="3"/>
        <v>36</v>
      </c>
    </row>
    <row r="5" spans="1:12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2" x14ac:dyDescent="0.25">
      <c r="A8" s="2">
        <v>2</v>
      </c>
      <c r="B8" s="2" t="s">
        <v>18</v>
      </c>
      <c r="C8" s="2" t="s">
        <v>12</v>
      </c>
      <c r="D8" s="2">
        <v>12</v>
      </c>
      <c r="E8" s="2">
        <v>300</v>
      </c>
      <c r="F8" s="2">
        <f>VLOOKUP(C8,Vehicle_Params!$A:$C,3,FALSE)</f>
        <v>1.5</v>
      </c>
      <c r="G8" s="2">
        <f t="shared" si="0"/>
        <v>18</v>
      </c>
      <c r="H8" s="2">
        <f>VLOOKUP(C8,Vehicle_Params!$A:$B,2,FALSE)</f>
        <v>1</v>
      </c>
      <c r="I8" s="2">
        <f t="shared" si="1"/>
        <v>12</v>
      </c>
      <c r="J8" s="2">
        <f t="shared" si="2"/>
        <v>216</v>
      </c>
      <c r="K8" s="2">
        <f t="shared" si="3"/>
        <v>144</v>
      </c>
    </row>
    <row r="9" spans="1:12" x14ac:dyDescent="0.25">
      <c r="A9" s="2">
        <v>2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2" x14ac:dyDescent="0.25">
      <c r="A10" s="2">
        <v>2</v>
      </c>
      <c r="B10" s="2" t="s">
        <v>18</v>
      </c>
      <c r="C10" s="2" t="s">
        <v>14</v>
      </c>
      <c r="D10" s="2">
        <v>2</v>
      </c>
      <c r="E10" s="2">
        <v>300</v>
      </c>
      <c r="F10" s="2">
        <f>VLOOKUP(C10,Vehicle_Params!$A:$C,3,FALSE)</f>
        <v>10</v>
      </c>
      <c r="G10" s="2">
        <f t="shared" si="0"/>
        <v>20</v>
      </c>
      <c r="H10" s="2">
        <f>VLOOKUP(C10,Vehicle_Params!$A:$B,2,FALSE)</f>
        <v>1.8</v>
      </c>
      <c r="I10" s="2">
        <f t="shared" si="1"/>
        <v>3.6</v>
      </c>
      <c r="J10" s="2">
        <f t="shared" si="2"/>
        <v>240</v>
      </c>
      <c r="K10" s="2">
        <f t="shared" si="3"/>
        <v>24</v>
      </c>
    </row>
    <row r="11" spans="1:12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2" x14ac:dyDescent="0.25">
      <c r="A12" s="2">
        <v>2</v>
      </c>
      <c r="B12" s="2" t="s">
        <v>18</v>
      </c>
      <c r="C12" s="2" t="s">
        <v>16</v>
      </c>
      <c r="D12" s="2">
        <v>2</v>
      </c>
      <c r="E12" s="2">
        <v>300</v>
      </c>
      <c r="F12" s="2">
        <f>VLOOKUP(C12,Vehicle_Params!$A:$C,3,FALSE)</f>
        <v>1</v>
      </c>
      <c r="G12" s="2">
        <f t="shared" si="0"/>
        <v>2</v>
      </c>
      <c r="H12" s="2">
        <f>VLOOKUP(C12,Vehicle_Params!$A:$B,2,FALSE)</f>
        <v>2.6</v>
      </c>
      <c r="I12" s="2">
        <f t="shared" si="1"/>
        <v>5.2</v>
      </c>
      <c r="J12" s="2">
        <f t="shared" si="2"/>
        <v>24</v>
      </c>
      <c r="K12" s="2">
        <f t="shared" si="3"/>
        <v>24</v>
      </c>
    </row>
    <row r="13" spans="1:12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2</v>
      </c>
      <c r="B14" s="2" t="s">
        <v>19</v>
      </c>
      <c r="C14" s="2" t="s">
        <v>12</v>
      </c>
      <c r="D14" s="2">
        <v>98</v>
      </c>
      <c r="E14" s="2">
        <v>300</v>
      </c>
      <c r="F14" s="2">
        <f>VLOOKUP(C14,Vehicle_Params!$A:$C,3,FALSE)</f>
        <v>1.5</v>
      </c>
      <c r="G14" s="2">
        <f t="shared" si="0"/>
        <v>147</v>
      </c>
      <c r="H14" s="2">
        <f>VLOOKUP(C14,Vehicle_Params!$A:$B,2,FALSE)</f>
        <v>1</v>
      </c>
      <c r="I14" s="2">
        <f t="shared" si="1"/>
        <v>98</v>
      </c>
      <c r="J14" s="2">
        <f t="shared" si="2"/>
        <v>1764</v>
      </c>
      <c r="K14" s="2">
        <f t="shared" si="3"/>
        <v>1176</v>
      </c>
      <c r="L14" s="2" t="s">
        <v>20</v>
      </c>
    </row>
    <row r="15" spans="1:12" x14ac:dyDescent="0.25">
      <c r="A15" s="2">
        <v>2</v>
      </c>
      <c r="B15" s="2" t="s">
        <v>19</v>
      </c>
      <c r="C15" s="2" t="s">
        <v>13</v>
      </c>
      <c r="D15" s="2">
        <v>67</v>
      </c>
      <c r="E15" s="2">
        <v>300</v>
      </c>
      <c r="F15" s="2">
        <f>VLOOKUP(C15,Vehicle_Params!$A:$C,3,FALSE)</f>
        <v>1.2</v>
      </c>
      <c r="G15" s="2">
        <f t="shared" si="0"/>
        <v>80.399999999999991</v>
      </c>
      <c r="H15" s="2">
        <f>VLOOKUP(C15,Vehicle_Params!$A:$B,2,FALSE)</f>
        <v>0.35</v>
      </c>
      <c r="I15" s="2">
        <f t="shared" si="1"/>
        <v>23.45</v>
      </c>
      <c r="J15" s="2">
        <f t="shared" si="2"/>
        <v>964.79999999999984</v>
      </c>
      <c r="K15" s="2">
        <f t="shared" si="3"/>
        <v>804</v>
      </c>
    </row>
    <row r="16" spans="1:12" x14ac:dyDescent="0.25">
      <c r="A16" s="2">
        <v>2</v>
      </c>
      <c r="B16" s="2" t="s">
        <v>19</v>
      </c>
      <c r="C16" s="2" t="s">
        <v>14</v>
      </c>
      <c r="D16" s="2">
        <v>17</v>
      </c>
      <c r="E16" s="2">
        <v>300</v>
      </c>
      <c r="F16" s="2">
        <f>VLOOKUP(C16,Vehicle_Params!$A:$C,3,FALSE)</f>
        <v>10</v>
      </c>
      <c r="G16" s="2">
        <f t="shared" si="0"/>
        <v>170</v>
      </c>
      <c r="H16" s="2">
        <f>VLOOKUP(C16,Vehicle_Params!$A:$B,2,FALSE)</f>
        <v>1.8</v>
      </c>
      <c r="I16" s="2">
        <f t="shared" si="1"/>
        <v>30.6</v>
      </c>
      <c r="J16" s="2">
        <f t="shared" si="2"/>
        <v>2040</v>
      </c>
      <c r="K16" s="2">
        <f t="shared" si="3"/>
        <v>204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3</v>
      </c>
      <c r="E18" s="2">
        <v>300</v>
      </c>
      <c r="F18" s="2">
        <f>VLOOKUP(C18,Vehicle_Params!$A:$C,3,FALSE)</f>
        <v>1</v>
      </c>
      <c r="G18" s="2">
        <f t="shared" si="0"/>
        <v>3</v>
      </c>
      <c r="H18" s="2">
        <f>VLOOKUP(C18,Vehicle_Params!$A:$B,2,FALSE)</f>
        <v>2.6</v>
      </c>
      <c r="I18" s="2">
        <f t="shared" si="1"/>
        <v>7.8000000000000007</v>
      </c>
      <c r="J18" s="2">
        <f t="shared" si="2"/>
        <v>36</v>
      </c>
      <c r="K18" s="2">
        <f t="shared" si="3"/>
        <v>36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74</v>
      </c>
      <c r="E20" s="2">
        <v>300</v>
      </c>
      <c r="F20" s="2">
        <f>VLOOKUP(C20,Vehicle_Params!$A:$C,3,FALSE)</f>
        <v>1.5</v>
      </c>
      <c r="G20" s="2">
        <f t="shared" si="0"/>
        <v>111</v>
      </c>
      <c r="H20" s="2">
        <f>VLOOKUP(C20,Vehicle_Params!$A:$B,2,FALSE)</f>
        <v>1</v>
      </c>
      <c r="I20" s="2">
        <f t="shared" si="1"/>
        <v>74</v>
      </c>
      <c r="J20" s="2">
        <f t="shared" si="2"/>
        <v>1332</v>
      </c>
      <c r="K20" s="2">
        <f t="shared" si="3"/>
        <v>888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48</v>
      </c>
      <c r="E21" s="2">
        <v>300</v>
      </c>
      <c r="F21" s="2">
        <f>VLOOKUP(C21,Vehicle_Params!$A:$C,3,FALSE)</f>
        <v>1.2</v>
      </c>
      <c r="G21" s="2">
        <f t="shared" si="0"/>
        <v>57.599999999999994</v>
      </c>
      <c r="H21" s="2">
        <f>VLOOKUP(C21,Vehicle_Params!$A:$B,2,FALSE)</f>
        <v>0.35</v>
      </c>
      <c r="I21" s="2">
        <f t="shared" si="1"/>
        <v>16.799999999999997</v>
      </c>
      <c r="J21" s="2">
        <f t="shared" si="2"/>
        <v>691.19999999999993</v>
      </c>
      <c r="K21" s="2">
        <f t="shared" si="3"/>
        <v>576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21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2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21</v>
      </c>
      <c r="E26" s="2">
        <v>300</v>
      </c>
      <c r="F26" s="2">
        <f>VLOOKUP(C26,Vehicle_Params!$A:$C,3,FALSE)</f>
        <v>1.5</v>
      </c>
      <c r="G26" s="2">
        <f t="shared" si="0"/>
        <v>31.5</v>
      </c>
      <c r="H26" s="2">
        <f>VLOOKUP(C26,Vehicle_Params!$A:$B,2,FALSE)</f>
        <v>1</v>
      </c>
      <c r="I26" s="2">
        <f t="shared" si="1"/>
        <v>21</v>
      </c>
      <c r="J26" s="2">
        <f t="shared" si="2"/>
        <v>378</v>
      </c>
      <c r="K26" s="2">
        <f t="shared" si="3"/>
        <v>252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16</v>
      </c>
      <c r="E27" s="2">
        <v>300</v>
      </c>
      <c r="F27" s="2">
        <f>VLOOKUP(C27,Vehicle_Params!$A:$C,3,FALSE)</f>
        <v>1.2</v>
      </c>
      <c r="G27" s="2">
        <f t="shared" si="0"/>
        <v>19.2</v>
      </c>
      <c r="H27" s="2">
        <f>VLOOKUP(C27,Vehicle_Params!$A:$B,2,FALSE)</f>
        <v>0.35</v>
      </c>
      <c r="I27" s="2">
        <f t="shared" si="1"/>
        <v>5.6</v>
      </c>
      <c r="J27" s="2">
        <f t="shared" si="2"/>
        <v>230.4</v>
      </c>
      <c r="K27" s="2">
        <f t="shared" si="3"/>
        <v>192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2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31</v>
      </c>
      <c r="E2" s="2">
        <f>SUMIFS(Raw_Annotations!$I:$I,Raw_Annotations!$A:$A,$A2,Raw_Annotations!$B:$B,$B2)</f>
        <v>27.25</v>
      </c>
      <c r="F2" s="2">
        <f t="shared" ref="F2:F5" si="0">IF(C2=0,0,D2*3600/C2)</f>
        <v>372</v>
      </c>
      <c r="G2" s="2">
        <f>SUMIFS(Raw_Annotations!$G:$G,Raw_Annotations!$A:$A,$A2,Raw_Annotations!$B:$B,$B2)</f>
        <v>98.2</v>
      </c>
      <c r="H2" s="2">
        <f t="shared" ref="H2:H5" si="1">IF(C2=0,0,G2*3600/C2)</f>
        <v>1178.4000000000001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60</v>
      </c>
      <c r="J2" s="2">
        <f t="shared" ref="J2:J5" si="2">IF(G2=0,0,I2/G2)</f>
        <v>0.61099796334012213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0.30091743119266051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23</v>
      </c>
      <c r="E3" s="2">
        <f>SUMIFS(Raw_Annotations!$I:$I,Raw_Annotations!$A:$A,$A3,Raw_Annotations!$B:$B,$B3)</f>
        <v>23.25</v>
      </c>
      <c r="F3" s="2">
        <f t="shared" si="0"/>
        <v>276</v>
      </c>
      <c r="G3" s="2">
        <f>SUMIFS(Raw_Annotations!$G:$G,Raw_Annotations!$A:$A,$A3,Raw_Annotations!$B:$B,$B3)</f>
        <v>48.4</v>
      </c>
      <c r="H3" s="2">
        <f t="shared" si="1"/>
        <v>580.79999999999995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 s="2">
        <f t="shared" si="2"/>
        <v>0.41322314049586778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0.15483870967741936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185</v>
      </c>
      <c r="E4" s="2">
        <f>SUMIFS(Raw_Annotations!$I:$I,Raw_Annotations!$A:$A,$A4,Raw_Annotations!$B:$B,$B4)</f>
        <v>159.85000000000002</v>
      </c>
      <c r="F4" s="2">
        <f t="shared" si="0"/>
        <v>2220</v>
      </c>
      <c r="G4" s="2">
        <f>SUMIFS(Raw_Annotations!$G:$G,Raw_Annotations!$A:$A,$A4,Raw_Annotations!$B:$B,$B4)</f>
        <v>400.4</v>
      </c>
      <c r="H4" s="2">
        <f t="shared" si="1"/>
        <v>4804.8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0.42457542457542458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0.1914294651235533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137</v>
      </c>
      <c r="E5" s="2">
        <f>SUMIFS(Raw_Annotations!$I:$I,Raw_Annotations!$A:$A,$A5,Raw_Annotations!$B:$B,$B5)</f>
        <v>120.6</v>
      </c>
      <c r="F5" s="2">
        <f t="shared" si="0"/>
        <v>1644</v>
      </c>
      <c r="G5" s="2">
        <f>SUMIFS(Raw_Annotations!$G:$G,Raw_Annotations!$A:$A,$A5,Raw_Annotations!$B:$B,$B5)</f>
        <v>349.6</v>
      </c>
      <c r="H5" s="2">
        <f t="shared" si="1"/>
        <v>4195.2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0.51487414187643021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0.22553897180762855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2025-09-26T02:30:37Z</dcterms:modified>
</cp:coreProperties>
</file>