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225155A-5E10-4B51-BB2A-243D2486CA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<sst xmlns="http://schemas.openxmlformats.org/spreadsheetml/2006/main" count="102" uniqueCount="38">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</sst>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7" zoomScale="160" zoomScaleNormal="160" workbookViewId="0">
      <selection activeCell="F22" sqref="F2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25</v>
      </c>
      <c r="E2">
        <v>300</v>
      </c>
      <c r="F2">
        <v>1.5</v>
      </c>
      <c r="G2">
        <f t="shared" ref="G2:G25" si="0">IF(D2="",0,D2*F2)</f>
        <v>37.5</v>
      </c>
      <c r="H2">
        <f>VLOOKUP(C2,Vehicle_Params!$A:$B,2,FALSE)</f>
        <v>1</v>
      </c>
      <c r="I2">
        <f t="shared" ref="I2:I25" si="1">IF(D2="",0,D2*H2)</f>
        <v>25</v>
      </c>
      <c r="J2">
        <f t="shared" ref="J2:J25" si="2">IF(E2=0,0,G2*3600/E2)</f>
        <v>450</v>
      </c>
      <c r="K2">
        <f t="shared" ref="K2:K25" si="3">IF(E2=0,0,IF(D2="",0,D2*3600/E2))</f>
        <v>300</v>
      </c>
    </row>
    <row r="3" spans="1:11" x14ac:dyDescent="0.25">
      <c r="A3">
        <v>2</v>
      </c>
      <c r="B3" t="s">
        <v>5</v>
      </c>
      <c r="C3" t="s">
        <v>7</v>
      </c>
      <c r="D3">
        <v>15</v>
      </c>
      <c r="E3">
        <v>300</v>
      </c>
      <c r="F3">
        <f>VLOOKUP(C3,Vehicle_Params!$A:$C,3,FALSE)</f>
        <v>1.2</v>
      </c>
      <c r="G3">
        <f t="shared" si="0"/>
        <v>18</v>
      </c>
      <c r="H3">
        <f>VLOOKUP(C3,Vehicle_Params!$A:$B,2,FALSE)</f>
        <v>0.35</v>
      </c>
      <c r="I3">
        <f t="shared" si="1"/>
        <v>5.25</v>
      </c>
      <c r="J3">
        <f t="shared" si="2"/>
        <v>216</v>
      </c>
      <c r="K3">
        <f t="shared" si="3"/>
        <v>180</v>
      </c>
    </row>
    <row r="4" spans="1:11" x14ac:dyDescent="0.25">
      <c r="A4">
        <v>2</v>
      </c>
      <c r="B4" t="s">
        <v>5</v>
      </c>
      <c r="C4" t="s">
        <v>8</v>
      </c>
      <c r="D4">
        <v>8</v>
      </c>
      <c r="E4">
        <v>300</v>
      </c>
      <c r="F4">
        <f>VLOOKUP(C4,Vehicle_Params!$A:$C,3,FALSE)</f>
        <v>10</v>
      </c>
      <c r="G4">
        <f t="shared" si="0"/>
        <v>80</v>
      </c>
      <c r="H4">
        <f>VLOOKUP(C4,Vehicle_Params!$A:$B,2,FALSE)</f>
        <v>1.8</v>
      </c>
      <c r="I4">
        <f t="shared" si="1"/>
        <v>14.4</v>
      </c>
      <c r="J4">
        <f t="shared" si="2"/>
        <v>960</v>
      </c>
      <c r="K4">
        <f t="shared" si="3"/>
        <v>96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8</v>
      </c>
      <c r="E9">
        <v>300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115.2</v>
      </c>
      <c r="K9">
        <f t="shared" si="3"/>
        <v>96</v>
      </c>
    </row>
    <row r="10" spans="1:11" x14ac:dyDescent="0.25">
      <c r="A10">
        <v>2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4</v>
      </c>
      <c r="E12">
        <v>300</v>
      </c>
      <c r="F12">
        <f>VLOOKUP(C12,Vehicle_Params!$A:$C,3,FALSE)</f>
        <v>1</v>
      </c>
      <c r="G12">
        <f t="shared" si="0"/>
        <v>4</v>
      </c>
      <c r="H12">
        <f>VLOOKUP(C12,Vehicle_Params!$A:$B,2,FALSE)</f>
        <v>2.6</v>
      </c>
      <c r="I12">
        <f t="shared" si="1"/>
        <v>10.4</v>
      </c>
      <c r="J12">
        <f t="shared" si="2"/>
        <v>48</v>
      </c>
      <c r="K12">
        <f t="shared" si="3"/>
        <v>48</v>
      </c>
    </row>
    <row r="13" spans="1:11" x14ac:dyDescent="0.25">
      <c r="A13">
        <v>2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2</v>
      </c>
      <c r="B14" t="s">
        <v>13</v>
      </c>
      <c r="C14" t="s">
        <v>6</v>
      </c>
      <c r="D14">
        <v>59</v>
      </c>
      <c r="E14">
        <v>300</v>
      </c>
      <c r="F14">
        <f>VLOOKUP(C14,Vehicle_Params!$A:$C,3,FALSE)</f>
        <v>1.5</v>
      </c>
      <c r="G14">
        <f t="shared" si="0"/>
        <v>88.5</v>
      </c>
      <c r="H14">
        <f>VLOOKUP(C14,Vehicle_Params!$A:$B,2,FALSE)</f>
        <v>1</v>
      </c>
      <c r="I14">
        <f t="shared" si="1"/>
        <v>59</v>
      </c>
      <c r="J14">
        <f t="shared" si="2"/>
        <v>1062</v>
      </c>
      <c r="K14">
        <f t="shared" si="3"/>
        <v>708</v>
      </c>
    </row>
    <row r="15" spans="1:11" x14ac:dyDescent="0.25">
      <c r="A15">
        <v>2</v>
      </c>
      <c r="B15" t="s">
        <v>13</v>
      </c>
      <c r="C15" t="s">
        <v>7</v>
      </c>
      <c r="D15">
        <v>33</v>
      </c>
      <c r="E15">
        <v>300</v>
      </c>
      <c r="F15">
        <f>VLOOKUP(C15,Vehicle_Params!$A:$C,3,FALSE)</f>
        <v>1.2</v>
      </c>
      <c r="G15">
        <f t="shared" si="0"/>
        <v>39.6</v>
      </c>
      <c r="H15">
        <f>VLOOKUP(C15,Vehicle_Params!$A:$B,2,FALSE)</f>
        <v>0.35</v>
      </c>
      <c r="I15">
        <f t="shared" si="1"/>
        <v>11.549999999999999</v>
      </c>
      <c r="J15">
        <f t="shared" si="2"/>
        <v>475.2</v>
      </c>
      <c r="K15">
        <f t="shared" si="3"/>
        <v>396</v>
      </c>
    </row>
    <row r="16" spans="1:11" x14ac:dyDescent="0.25">
      <c r="A16">
        <v>2</v>
      </c>
      <c r="B16" t="s">
        <v>13</v>
      </c>
      <c r="C16" t="s">
        <v>8</v>
      </c>
      <c r="D16">
        <v>14</v>
      </c>
      <c r="E16">
        <v>300</v>
      </c>
      <c r="F16">
        <f>VLOOKUP(C16,Vehicle_Params!$A:$C,3,FALSE)</f>
        <v>10</v>
      </c>
      <c r="G16">
        <f t="shared" si="0"/>
        <v>140</v>
      </c>
      <c r="H16">
        <f>VLOOKUP(C16,Vehicle_Params!$A:$B,2,FALSE)</f>
        <v>1.8</v>
      </c>
      <c r="I16">
        <f t="shared" si="1"/>
        <v>25.2</v>
      </c>
      <c r="J16">
        <f t="shared" si="2"/>
        <v>1680</v>
      </c>
      <c r="K16">
        <f t="shared" si="3"/>
        <v>168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2</v>
      </c>
      <c r="B21" t="s">
        <v>14</v>
      </c>
      <c r="C21" t="s">
        <v>7</v>
      </c>
      <c r="D21">
        <v>25</v>
      </c>
      <c r="E21">
        <v>300</v>
      </c>
      <c r="F21">
        <f>VLOOKUP(C21,Vehicle_Params!$A:$C,3,FALSE)</f>
        <v>1.2</v>
      </c>
      <c r="G21">
        <f t="shared" si="0"/>
        <v>30</v>
      </c>
      <c r="H21">
        <f>VLOOKUP(C21,Vehicle_Params!$A:$B,2,FALSE)</f>
        <v>0.35</v>
      </c>
      <c r="I21">
        <f t="shared" si="1"/>
        <v>8.75</v>
      </c>
      <c r="J21">
        <f t="shared" si="2"/>
        <v>360</v>
      </c>
      <c r="K21">
        <f t="shared" si="3"/>
        <v>300</v>
      </c>
    </row>
    <row r="22" spans="1:11" x14ac:dyDescent="0.25">
      <c r="A22">
        <v>2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2</v>
      </c>
      <c r="B24" t="s">
        <v>14</v>
      </c>
      <c r="C24" t="s">
        <v>10</v>
      </c>
      <c r="D24">
        <v>4</v>
      </c>
      <c r="E24">
        <v>300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48</v>
      </c>
      <c r="K24">
        <f t="shared" si="3"/>
        <v>48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51</v>
      </c>
      <c r="E2">
        <f>SUMIFS(Raw_Annotations!$I:$I,Raw_Annotations!$A:$A,$A2,Raw_Annotations!$B:$B,$B2)</f>
        <v>48.65</v>
      </c>
      <c r="F2">
        <f>IF(C2=0,0,D2*3600/C2)</f>
        <v>612</v>
      </c>
      <c r="G2">
        <f>SUMIFS(Raw_Annotations!$G:$G,Raw_Annotations!$A:$A,$A2,Raw_Annotations!$B:$B,$B2)</f>
        <v>169.5</v>
      </c>
      <c r="H2">
        <f>IF(C2=0,0,G2*3600/C2)</f>
        <v>2034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>
        <f>IF(G2=0,0,I2/G2)</f>
        <v>0.64896755162241893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0.35354573484069884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37.6</v>
      </c>
      <c r="F3">
        <f>IF(C3=0,0,D3*3600/C3)</f>
        <v>408</v>
      </c>
      <c r="G3">
        <f>SUMIFS(Raw_Annotations!$G:$G,Raw_Annotations!$A:$A,$A3,Raw_Annotations!$B:$B,$B3)</f>
        <v>81.599999999999994</v>
      </c>
      <c r="H3">
        <f>IF(C3=0,0,G3*3600/C3)</f>
        <v>979.2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0.49019607843137258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0.19148936170212766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109</v>
      </c>
      <c r="E4">
        <f>SUMIFS(Raw_Annotations!$I:$I,Raw_Annotations!$A:$A,$A4,Raw_Annotations!$B:$B,$B4)</f>
        <v>103.75</v>
      </c>
      <c r="F4">
        <f>IF(C4=0,0,D4*3600/C4)</f>
        <v>1308</v>
      </c>
      <c r="G4">
        <f>SUMIFS(Raw_Annotations!$G:$G,Raw_Annotations!$A:$A,$A4,Raw_Annotations!$B:$B,$B4)</f>
        <v>300.10000000000002</v>
      </c>
      <c r="H4">
        <f>IF(C4=0,0,G4*3600/C4)</f>
        <v>3601.2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0.56647784071976004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0.26987951807228916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115</v>
      </c>
      <c r="E5">
        <f>SUMIFS(Raw_Annotations!$I:$I,Raw_Annotations!$A:$A,$A5,Raw_Annotations!$B:$B,$B5)</f>
        <v>119.35</v>
      </c>
      <c r="F5">
        <f>IF(C5=0,0,D5*3600/C5)</f>
        <v>1380</v>
      </c>
      <c r="G5">
        <f>SUMIFS(Raw_Annotations!$G:$G,Raw_Annotations!$A:$A,$A5,Raw_Annotations!$B:$B,$B5)</f>
        <v>342</v>
      </c>
      <c r="H5">
        <f>IF(C5=0,0,G5*3600/C5)</f>
        <v>4104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200</v>
      </c>
      <c r="J5">
        <f>IF(G5=0,0,I5/G5)</f>
        <v>0.58479532163742687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0.23627984918307499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2025-09-26T02:36:59Z</dcterms:modified>
</cp:coreProperties>
</file>