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E9727C19-D91D-4F45-A99C-F100D35C74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3" i="3" l="1"/>
  <c r="K3" i="3" s="1"/>
  <c r="G3" i="3"/>
  <c r="J8" i="1"/>
  <c r="I4" i="3"/>
  <c r="J16" i="1"/>
  <c r="G4" i="3"/>
  <c r="J20" i="1"/>
  <c r="G5" i="3"/>
  <c r="J4" i="1"/>
  <c r="I2" i="3"/>
  <c r="G2" i="3"/>
  <c r="J2" i="3" l="1"/>
  <c r="H2" i="3"/>
  <c r="J4" i="3"/>
  <c r="H4" i="3"/>
  <c r="J5" i="3"/>
  <c r="H5" i="3"/>
  <c r="J3" i="3"/>
  <c r="H3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<sst xmlns="http://schemas.openxmlformats.org/spreadsheetml/2006/main" count="103" uniqueCount="39">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</sst>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27" zoomScale="130" zoomScaleNormal="130" workbookViewId="0">
      <selection activeCell="E2" sqref="E2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2" t="s">
        <v>11</v>
      </c>
      <c r="C2" s="2" t="s">
        <v>12</v>
      </c>
      <c r="D2" s="2">
        <v>17</v>
      </c>
      <c r="E2" s="2">
        <v>300</v>
      </c>
      <c r="F2" s="2">
        <v>1.5</v>
      </c>
      <c r="G2" s="2">
        <f t="shared" ref="G2:G31" si="0">IF(D2="",0,D2*F2)</f>
        <v>25.5</v>
      </c>
      <c r="H2" s="2">
        <f>VLOOKUP(C2,Vehicle_Params!$A:$B,2,FALSE)</f>
        <v>1</v>
      </c>
      <c r="I2" s="2">
        <f t="shared" ref="I2:I31" si="1">IF(D2="",0,D2*H2)</f>
        <v>17</v>
      </c>
      <c r="J2" s="2">
        <f t="shared" ref="J2:J31" si="2">IF(E2=0,0,G2*3600/E2)</f>
        <v>306</v>
      </c>
      <c r="K2" s="2">
        <f t="shared" ref="K2:K31" si="3">IF(E2=0,0,IF(D2="",0,D2*3600/E2))</f>
        <v>204</v>
      </c>
    </row>
    <row r="3" spans="1:12" x14ac:dyDescent="0.25">
      <c r="A3" s="2">
        <v>1</v>
      </c>
      <c r="B3" s="2" t="s">
        <v>11</v>
      </c>
      <c r="C3" s="2" t="s">
        <v>13</v>
      </c>
      <c r="D3" s="2">
        <v>14</v>
      </c>
      <c r="E3" s="2">
        <v>300</v>
      </c>
      <c r="F3" s="2">
        <f>VLOOKUP(C3,Vehicle_Params!$A:$C,3,FALSE)</f>
        <v>1.2</v>
      </c>
      <c r="G3" s="2">
        <f t="shared" si="0"/>
        <v>16.8</v>
      </c>
      <c r="H3" s="2">
        <f>VLOOKUP(C3,Vehicle_Params!$A:$B,2,FALSE)</f>
        <v>0.35</v>
      </c>
      <c r="I3" s="2">
        <f t="shared" si="1"/>
        <v>4.8999999999999995</v>
      </c>
      <c r="J3" s="2">
        <f t="shared" si="2"/>
        <v>201.6</v>
      </c>
      <c r="K3" s="2">
        <f t="shared" si="3"/>
        <v>168</v>
      </c>
    </row>
    <row r="4" spans="1:12" x14ac:dyDescent="0.25">
      <c r="A4" s="2">
        <v>1</v>
      </c>
      <c r="B4" s="2" t="s">
        <v>11</v>
      </c>
      <c r="C4" s="2" t="s">
        <v>14</v>
      </c>
      <c r="D4" s="2">
        <v>5</v>
      </c>
      <c r="E4" s="2">
        <v>300</v>
      </c>
      <c r="F4" s="2">
        <f>VLOOKUP(C4,Vehicle_Params!$A:$C,3,FALSE)</f>
        <v>10</v>
      </c>
      <c r="G4" s="2">
        <f t="shared" si="0"/>
        <v>50</v>
      </c>
      <c r="H4" s="2">
        <f>VLOOKUP(C4,Vehicle_Params!$A:$B,2,FALSE)</f>
        <v>1.8</v>
      </c>
      <c r="I4" s="2">
        <f t="shared" si="1"/>
        <v>9</v>
      </c>
      <c r="J4" s="2">
        <f t="shared" si="2"/>
        <v>600</v>
      </c>
      <c r="K4" s="2">
        <f t="shared" si="3"/>
        <v>60</v>
      </c>
    </row>
    <row r="5" spans="1:12" x14ac:dyDescent="0.25">
      <c r="A5" s="2">
        <v>1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2" x14ac:dyDescent="0.25">
      <c r="A8" s="2">
        <v>1</v>
      </c>
      <c r="B8" s="2" t="s">
        <v>18</v>
      </c>
      <c r="C8" s="2" t="s">
        <v>12</v>
      </c>
      <c r="D8" s="2">
        <v>15</v>
      </c>
      <c r="E8" s="2">
        <v>300</v>
      </c>
      <c r="F8" s="2">
        <f>VLOOKUP(C8,Vehicle_Params!$A:$C,3,FALSE)</f>
        <v>1.5</v>
      </c>
      <c r="G8" s="2">
        <f t="shared" si="0"/>
        <v>22.5</v>
      </c>
      <c r="H8" s="2">
        <f>VLOOKUP(C8,Vehicle_Params!$A:$B,2,FALSE)</f>
        <v>1</v>
      </c>
      <c r="I8" s="2">
        <f t="shared" si="1"/>
        <v>15</v>
      </c>
      <c r="J8" s="2">
        <f t="shared" si="2"/>
        <v>270</v>
      </c>
      <c r="K8" s="2">
        <f t="shared" si="3"/>
        <v>180</v>
      </c>
    </row>
    <row r="9" spans="1:12" x14ac:dyDescent="0.25">
      <c r="A9" s="2">
        <v>1</v>
      </c>
      <c r="B9" s="2" t="s">
        <v>18</v>
      </c>
      <c r="C9" s="2" t="s">
        <v>13</v>
      </c>
      <c r="D9" s="2">
        <v>21</v>
      </c>
      <c r="E9" s="2">
        <v>300</v>
      </c>
      <c r="F9" s="2">
        <f>VLOOKUP(C9,Vehicle_Params!$A:$C,3,FALSE)</f>
        <v>1.2</v>
      </c>
      <c r="G9" s="2">
        <f t="shared" si="0"/>
        <v>25.2</v>
      </c>
      <c r="H9" s="2">
        <f>VLOOKUP(C9,Vehicle_Params!$A:$B,2,FALSE)</f>
        <v>0.35</v>
      </c>
      <c r="I9" s="2">
        <f t="shared" si="1"/>
        <v>7.35</v>
      </c>
      <c r="J9" s="2">
        <f t="shared" si="2"/>
        <v>302.39999999999998</v>
      </c>
      <c r="K9" s="2">
        <f t="shared" si="3"/>
        <v>252</v>
      </c>
    </row>
    <row r="10" spans="1:12" x14ac:dyDescent="0.25">
      <c r="A10" s="2">
        <v>1</v>
      </c>
      <c r="B10" s="2" t="s">
        <v>18</v>
      </c>
      <c r="C10" s="2" t="s">
        <v>14</v>
      </c>
      <c r="D10" s="2">
        <v>8</v>
      </c>
      <c r="E10" s="2">
        <v>300</v>
      </c>
      <c r="F10" s="2">
        <f>VLOOKUP(C10,Vehicle_Params!$A:$C,3,FALSE)</f>
        <v>10</v>
      </c>
      <c r="G10" s="2">
        <f t="shared" si="0"/>
        <v>80</v>
      </c>
      <c r="H10" s="2">
        <f>VLOOKUP(C10,Vehicle_Params!$A:$B,2,FALSE)</f>
        <v>1.8</v>
      </c>
      <c r="I10" s="2">
        <f t="shared" si="1"/>
        <v>14.4</v>
      </c>
      <c r="J10" s="2">
        <f t="shared" si="2"/>
        <v>960</v>
      </c>
      <c r="K10" s="2">
        <f t="shared" si="3"/>
        <v>96</v>
      </c>
    </row>
    <row r="11" spans="1:12" x14ac:dyDescent="0.25">
      <c r="A11" s="2">
        <v>1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2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2" x14ac:dyDescent="0.25">
      <c r="A13" s="2">
        <v>1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2" x14ac:dyDescent="0.25">
      <c r="A14" s="2">
        <v>1</v>
      </c>
      <c r="B14" s="2" t="s">
        <v>19</v>
      </c>
      <c r="C14" s="2" t="s">
        <v>12</v>
      </c>
      <c r="D14" s="2">
        <v>80</v>
      </c>
      <c r="E14" s="2">
        <v>300</v>
      </c>
      <c r="F14" s="2">
        <f>VLOOKUP(C14,Vehicle_Params!$A:$C,3,FALSE)</f>
        <v>1.5</v>
      </c>
      <c r="G14" s="2">
        <f t="shared" si="0"/>
        <v>120</v>
      </c>
      <c r="H14" s="2">
        <f>VLOOKUP(C14,Vehicle_Params!$A:$B,2,FALSE)</f>
        <v>1</v>
      </c>
      <c r="I14" s="2">
        <f t="shared" si="1"/>
        <v>80</v>
      </c>
      <c r="J14" s="2">
        <f t="shared" si="2"/>
        <v>1440</v>
      </c>
      <c r="K14" s="2">
        <f t="shared" si="3"/>
        <v>960</v>
      </c>
      <c r="L14" s="2" t="s">
        <v>20</v>
      </c>
    </row>
    <row r="15" spans="1:12" x14ac:dyDescent="0.25">
      <c r="A15" s="2">
        <v>1</v>
      </c>
      <c r="B15" s="2" t="s">
        <v>19</v>
      </c>
      <c r="C15" s="2" t="s">
        <v>13</v>
      </c>
      <c r="D15" s="2">
        <v>33</v>
      </c>
      <c r="E15" s="2">
        <v>300</v>
      </c>
      <c r="F15" s="2">
        <f>VLOOKUP(C15,Vehicle_Params!$A:$C,3,FALSE)</f>
        <v>1.2</v>
      </c>
      <c r="G15" s="2">
        <f t="shared" si="0"/>
        <v>39.6</v>
      </c>
      <c r="H15" s="2">
        <f>VLOOKUP(C15,Vehicle_Params!$A:$B,2,FALSE)</f>
        <v>0.35</v>
      </c>
      <c r="I15" s="2">
        <f t="shared" si="1"/>
        <v>11.549999999999999</v>
      </c>
      <c r="J15" s="2">
        <f t="shared" si="2"/>
        <v>475.2</v>
      </c>
      <c r="K15" s="2">
        <f t="shared" si="3"/>
        <v>396</v>
      </c>
    </row>
    <row r="16" spans="1:12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21</v>
      </c>
      <c r="C20" s="2" t="s">
        <v>12</v>
      </c>
      <c r="D20" s="2">
        <v>58</v>
      </c>
      <c r="E20" s="2">
        <v>300</v>
      </c>
      <c r="F20" s="2">
        <f>VLOOKUP(C20,Vehicle_Params!$A:$C,3,FALSE)</f>
        <v>1.5</v>
      </c>
      <c r="G20" s="2">
        <f t="shared" si="0"/>
        <v>87</v>
      </c>
      <c r="H20" s="2">
        <f>VLOOKUP(C20,Vehicle_Params!$A:$B,2,FALSE)</f>
        <v>1</v>
      </c>
      <c r="I20" s="2">
        <f t="shared" si="1"/>
        <v>58</v>
      </c>
      <c r="J20" s="2">
        <f t="shared" si="2"/>
        <v>1044</v>
      </c>
      <c r="K20" s="2">
        <f t="shared" si="3"/>
        <v>696</v>
      </c>
    </row>
    <row r="21" spans="1:11" ht="15.75" customHeight="1" x14ac:dyDescent="0.25">
      <c r="A21" s="2">
        <v>1</v>
      </c>
      <c r="B21" s="2" t="s">
        <v>21</v>
      </c>
      <c r="C21" s="2" t="s">
        <v>13</v>
      </c>
      <c r="D21" s="2">
        <v>38</v>
      </c>
      <c r="E21" s="2">
        <v>300</v>
      </c>
      <c r="F21" s="2">
        <f>VLOOKUP(C21,Vehicle_Params!$A:$C,3,FALSE)</f>
        <v>1.2</v>
      </c>
      <c r="G21" s="2">
        <f t="shared" si="0"/>
        <v>45.6</v>
      </c>
      <c r="H21" s="2">
        <f>VLOOKUP(C21,Vehicle_Params!$A:$B,2,FALSE)</f>
        <v>0.35</v>
      </c>
      <c r="I21" s="2">
        <f t="shared" si="1"/>
        <v>13.299999999999999</v>
      </c>
      <c r="J21" s="2">
        <f t="shared" si="2"/>
        <v>547.20000000000005</v>
      </c>
      <c r="K21" s="2">
        <f t="shared" si="3"/>
        <v>456</v>
      </c>
    </row>
    <row r="22" spans="1:11" ht="15.75" customHeight="1" x14ac:dyDescent="0.25">
      <c r="A22" s="2">
        <v>1</v>
      </c>
      <c r="B22" s="2" t="s">
        <v>21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1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21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1</v>
      </c>
      <c r="B25" s="2" t="s">
        <v>21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1</v>
      </c>
      <c r="B26" s="2" t="s">
        <v>22</v>
      </c>
      <c r="C26" s="2" t="s">
        <v>12</v>
      </c>
      <c r="D26" s="2">
        <v>21</v>
      </c>
      <c r="E26" s="2">
        <v>300</v>
      </c>
      <c r="F26" s="2">
        <f>VLOOKUP(C26,Vehicle_Params!$A:$C,3,FALSE)</f>
        <v>1.5</v>
      </c>
      <c r="G26" s="2">
        <f t="shared" si="0"/>
        <v>31.5</v>
      </c>
      <c r="H26" s="2">
        <f>VLOOKUP(C26,Vehicle_Params!$A:$B,2,FALSE)</f>
        <v>1</v>
      </c>
      <c r="I26" s="2">
        <f t="shared" si="1"/>
        <v>21</v>
      </c>
      <c r="J26" s="2">
        <f t="shared" si="2"/>
        <v>378</v>
      </c>
      <c r="K26" s="2">
        <f t="shared" si="3"/>
        <v>252</v>
      </c>
    </row>
    <row r="27" spans="1:11" ht="15.75" customHeight="1" x14ac:dyDescent="0.25">
      <c r="A27" s="2">
        <v>1</v>
      </c>
      <c r="B27" s="2" t="s">
        <v>22</v>
      </c>
      <c r="C27" s="2" t="s">
        <v>13</v>
      </c>
      <c r="D27" s="2">
        <v>14</v>
      </c>
      <c r="E27" s="2">
        <v>300</v>
      </c>
      <c r="F27" s="2">
        <f>VLOOKUP(C27,Vehicle_Params!$A:$C,3,FALSE)</f>
        <v>1.2</v>
      </c>
      <c r="G27" s="2">
        <f t="shared" si="0"/>
        <v>16.8</v>
      </c>
      <c r="H27" s="2">
        <f>VLOOKUP(C27,Vehicle_Params!$A:$B,2,FALSE)</f>
        <v>0.35</v>
      </c>
      <c r="I27" s="2">
        <f t="shared" si="1"/>
        <v>4.8999999999999995</v>
      </c>
      <c r="J27" s="2">
        <f t="shared" si="2"/>
        <v>201.6</v>
      </c>
      <c r="K27" s="2">
        <f t="shared" si="3"/>
        <v>168</v>
      </c>
    </row>
    <row r="28" spans="1:11" ht="15.75" customHeight="1" x14ac:dyDescent="0.25">
      <c r="A28" s="2">
        <v>1</v>
      </c>
      <c r="B28" s="2" t="s">
        <v>22</v>
      </c>
      <c r="C28" s="2" t="s">
        <v>14</v>
      </c>
      <c r="D28" s="2">
        <v>7</v>
      </c>
      <c r="E28" s="2">
        <v>300</v>
      </c>
      <c r="F28" s="2">
        <f>VLOOKUP(C28,Vehicle_Params!$A:$C,3,FALSE)</f>
        <v>10</v>
      </c>
      <c r="G28" s="2">
        <f t="shared" si="0"/>
        <v>70</v>
      </c>
      <c r="H28" s="2">
        <f>VLOOKUP(C28,Vehicle_Params!$A:$B,2,FALSE)</f>
        <v>1.8</v>
      </c>
      <c r="I28" s="2">
        <f t="shared" si="1"/>
        <v>12.6</v>
      </c>
      <c r="J28" s="2">
        <f t="shared" si="2"/>
        <v>840</v>
      </c>
      <c r="K28" s="2">
        <f t="shared" si="3"/>
        <v>84</v>
      </c>
    </row>
    <row r="29" spans="1:11" ht="15.75" customHeight="1" x14ac:dyDescent="0.25">
      <c r="A29" s="2">
        <v>1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38</v>
      </c>
      <c r="E2" s="2">
        <f>SUMIFS(Raw_Annotations!$I:$I,Raw_Annotations!$A:$A,$A2,Raw_Annotations!$B:$B,$B2)</f>
        <v>34.299999999999997</v>
      </c>
      <c r="F2" s="2">
        <f t="shared" ref="F2:F5" si="0">IF(C2=0,0,D2*3600/C2)</f>
        <v>456</v>
      </c>
      <c r="G2" s="2">
        <f>SUMIFS(Raw_Annotations!$G:$G,Raw_Annotations!$A:$A,$A2,Raw_Annotations!$B:$B,$B2)</f>
        <v>124.3</v>
      </c>
      <c r="H2" s="2">
        <f t="shared" ref="H2:H5" si="1">IF(C2=0,0,G2*3600/C2)</f>
        <v>1491.6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80</v>
      </c>
      <c r="J2" s="2">
        <f t="shared" ref="J2:J5" si="2">IF(G2=0,0,I2/G2)</f>
        <v>0.64360418342719228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0.34402332361516041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47</v>
      </c>
      <c r="E3" s="2">
        <f>SUMIFS(Raw_Annotations!$I:$I,Raw_Annotations!$A:$A,$A3,Raw_Annotations!$B:$B,$B3)</f>
        <v>42.75</v>
      </c>
      <c r="F3" s="2">
        <f t="shared" si="0"/>
        <v>564</v>
      </c>
      <c r="G3" s="2">
        <f>SUMIFS(Raw_Annotations!$G:$G,Raw_Annotations!$A:$A,$A3,Raw_Annotations!$B:$B,$B3)</f>
        <v>160.69999999999999</v>
      </c>
      <c r="H3" s="2">
        <f t="shared" si="1"/>
        <v>1928.4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110</v>
      </c>
      <c r="J3" s="2">
        <f t="shared" si="2"/>
        <v>0.68450528935905419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0.40233918128654972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125</v>
      </c>
      <c r="E4" s="2">
        <f>SUMIFS(Raw_Annotations!$I:$I,Raw_Annotations!$A:$A,$A4,Raw_Annotations!$B:$B,$B4)</f>
        <v>115.75</v>
      </c>
      <c r="F4" s="2">
        <f t="shared" si="0"/>
        <v>1500</v>
      </c>
      <c r="G4" s="2">
        <f>SUMIFS(Raw_Annotations!$G:$G,Raw_Annotations!$A:$A,$A4,Raw_Annotations!$B:$B,$B4)</f>
        <v>281.60000000000002</v>
      </c>
      <c r="H4" s="2">
        <f t="shared" si="1"/>
        <v>3379.2000000000003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120</v>
      </c>
      <c r="J4" s="2">
        <f t="shared" si="2"/>
        <v>0.42613636363636359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0.16414686825053995</v>
      </c>
    </row>
    <row r="5" spans="1:11" x14ac:dyDescent="0.25">
      <c r="A5" s="2">
        <v>1</v>
      </c>
      <c r="B5" s="2" t="s">
        <v>21</v>
      </c>
      <c r="C5" s="2">
        <v>300</v>
      </c>
      <c r="D5" s="2">
        <f>SUMIFS(Raw_Annotations!$D:$D,Raw_Annotations!$A:$A,$A5,Raw_Annotations!$B:$B,$B5)</f>
        <v>113</v>
      </c>
      <c r="E5" s="2">
        <f>SUMIFS(Raw_Annotations!$I:$I,Raw_Annotations!$A:$A,$A5,Raw_Annotations!$B:$B,$B5)</f>
        <v>105.09999999999998</v>
      </c>
      <c r="F5" s="2">
        <f t="shared" si="0"/>
        <v>1356</v>
      </c>
      <c r="G5" s="2">
        <f>SUMIFS(Raw_Annotations!$G:$G,Raw_Annotations!$A:$A,$A5,Raw_Annotations!$B:$B,$B5)</f>
        <v>307.60000000000002</v>
      </c>
      <c r="H5" s="2">
        <f t="shared" si="1"/>
        <v>3691.2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0.55266579973992191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0.24167459562321603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2025-09-26T02:31:35Z</dcterms:modified>
</cp:coreProperties>
</file>