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CB3D6AF9-C3BE-4F66-B797-9027CAC297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e0ksTuxlInCLiqlaOBXyubBThrGUTVAbDq98lIVuY="/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H30" i="1"/>
  <c r="I30" i="1" s="1"/>
  <c r="G30" i="1"/>
  <c r="J30" i="1" s="1"/>
  <c r="F30" i="1"/>
  <c r="K29" i="1"/>
  <c r="H29" i="1"/>
  <c r="I29" i="1" s="1"/>
  <c r="F29" i="1"/>
  <c r="G29" i="1" s="1"/>
  <c r="J29" i="1" s="1"/>
  <c r="K28" i="1"/>
  <c r="I28" i="1"/>
  <c r="H28" i="1"/>
  <c r="F28" i="1"/>
  <c r="G28" i="1" s="1"/>
  <c r="K27" i="1"/>
  <c r="I27" i="1"/>
  <c r="H27" i="1"/>
  <c r="G27" i="1"/>
  <c r="J27" i="1" s="1"/>
  <c r="F27" i="1"/>
  <c r="K26" i="1"/>
  <c r="H26" i="1"/>
  <c r="I26" i="1" s="1"/>
  <c r="E6" i="3" s="1"/>
  <c r="K6" i="3" s="1"/>
  <c r="G26" i="1"/>
  <c r="J26" i="1" s="1"/>
  <c r="F26" i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H22" i="1"/>
  <c r="I22" i="1" s="1"/>
  <c r="G22" i="1"/>
  <c r="I5" i="3" s="1"/>
  <c r="F22" i="1"/>
  <c r="K21" i="1"/>
  <c r="H21" i="1"/>
  <c r="I21" i="1" s="1"/>
  <c r="E5" i="3" s="1"/>
  <c r="K5" i="3" s="1"/>
  <c r="F21" i="1"/>
  <c r="G21" i="1" s="1"/>
  <c r="J21" i="1" s="1"/>
  <c r="K20" i="1"/>
  <c r="I20" i="1"/>
  <c r="H20" i="1"/>
  <c r="F20" i="1"/>
  <c r="G20" i="1" s="1"/>
  <c r="K19" i="1"/>
  <c r="I19" i="1"/>
  <c r="H19" i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I15" i="1"/>
  <c r="H15" i="1"/>
  <c r="G15" i="1"/>
  <c r="J15" i="1" s="1"/>
  <c r="F15" i="1"/>
  <c r="K14" i="1"/>
  <c r="J14" i="1"/>
  <c r="H14" i="1"/>
  <c r="I14" i="1" s="1"/>
  <c r="E4" i="3" s="1"/>
  <c r="K4" i="3" s="1"/>
  <c r="G14" i="1"/>
  <c r="G4" i="3" s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F10" i="1"/>
  <c r="G10" i="1" s="1"/>
  <c r="K9" i="1"/>
  <c r="H9" i="1"/>
  <c r="I9" i="1" s="1"/>
  <c r="F9" i="1"/>
  <c r="G9" i="1" s="1"/>
  <c r="J9" i="1" s="1"/>
  <c r="K8" i="1"/>
  <c r="I8" i="1"/>
  <c r="H8" i="1"/>
  <c r="F8" i="1"/>
  <c r="G8" i="1" s="1"/>
  <c r="K7" i="1"/>
  <c r="H7" i="1"/>
  <c r="I7" i="1" s="1"/>
  <c r="G7" i="1"/>
  <c r="J7" i="1" s="1"/>
  <c r="F7" i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I4" i="1"/>
  <c r="H4" i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F2" i="1"/>
  <c r="G2" i="1" s="1"/>
  <c r="J22" i="1" l="1"/>
  <c r="E3" i="3"/>
  <c r="K3" i="3" s="1"/>
  <c r="J8" i="1"/>
  <c r="G3" i="3"/>
  <c r="I2" i="3"/>
  <c r="J4" i="1"/>
  <c r="I4" i="3"/>
  <c r="J4" i="3" s="1"/>
  <c r="J16" i="1"/>
  <c r="J20" i="1"/>
  <c r="G5" i="3"/>
  <c r="I3" i="3"/>
  <c r="J10" i="1"/>
  <c r="I6" i="3"/>
  <c r="J28" i="1"/>
  <c r="G2" i="3"/>
  <c r="J2" i="1"/>
  <c r="H4" i="3"/>
  <c r="G6" i="3"/>
  <c r="J5" i="3" l="1"/>
  <c r="H5" i="3"/>
  <c r="J2" i="3"/>
  <c r="H2" i="3"/>
  <c r="J3" i="3"/>
  <c r="H3" i="3"/>
  <c r="J6" i="3"/>
  <c r="H6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<sst xmlns="http://schemas.openxmlformats.org/spreadsheetml/2006/main" count="103" uniqueCount="39">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</sst>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33" workbookViewId="0">
      <selection activeCell="F33" sqref="F33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5</v>
      </c>
      <c r="E2" s="2">
        <v>300</v>
      </c>
      <c r="F2" s="2">
        <f>VLOOKUP(C2,Vehicle_Params!$A:$C,3,FALSE)</f>
        <v>1.5</v>
      </c>
      <c r="G2" s="2">
        <f t="shared" ref="G2:G31" si="0">IF(D2="",0,D2*F2)</f>
        <v>7.5</v>
      </c>
      <c r="H2" s="2">
        <f>VLOOKUP(C2,Vehicle_Params!$A:$B,2,FALSE)</f>
        <v>1</v>
      </c>
      <c r="I2" s="2">
        <f t="shared" ref="I2:I31" si="1">IF(D2="",0,D2*H2)</f>
        <v>5</v>
      </c>
      <c r="J2" s="2">
        <f t="shared" ref="J2:J31" si="2">IF(E2=0,0,G2*3600/E2)</f>
        <v>90</v>
      </c>
      <c r="K2" s="2">
        <f t="shared" ref="K2:K31" si="3">IF(E2=0,0,IF(D2="",0,D2*3600/E2))</f>
        <v>60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3</v>
      </c>
      <c r="E3" s="2">
        <v>300</v>
      </c>
      <c r="F3" s="2">
        <f>VLOOKUP(C3,Vehicle_Params!$A:$C,3,FALSE)</f>
        <v>1.2</v>
      </c>
      <c r="G3" s="2">
        <f t="shared" si="0"/>
        <v>3.5999999999999996</v>
      </c>
      <c r="H3" s="2">
        <f>VLOOKUP(C3,Vehicle_Params!$A:$B,2,FALSE)</f>
        <v>0.35</v>
      </c>
      <c r="I3" s="2">
        <f t="shared" si="1"/>
        <v>1.0499999999999998</v>
      </c>
      <c r="J3" s="2">
        <f t="shared" si="2"/>
        <v>43.199999999999996</v>
      </c>
      <c r="K3" s="2">
        <f t="shared" si="3"/>
        <v>36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43</v>
      </c>
      <c r="E8" s="2">
        <v>300</v>
      </c>
      <c r="F8" s="2">
        <f>VLOOKUP(C8,Vehicle_Params!$A:$C,3,FALSE)</f>
        <v>1.5</v>
      </c>
      <c r="G8" s="2">
        <f t="shared" si="0"/>
        <v>64.5</v>
      </c>
      <c r="H8" s="2">
        <f>VLOOKUP(C8,Vehicle_Params!$A:$B,2,FALSE)</f>
        <v>1</v>
      </c>
      <c r="I8" s="2">
        <f t="shared" si="1"/>
        <v>43</v>
      </c>
      <c r="J8" s="2">
        <f t="shared" si="2"/>
        <v>774</v>
      </c>
      <c r="K8" s="2">
        <f t="shared" si="3"/>
        <v>516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14</v>
      </c>
      <c r="E9" s="2">
        <v>300</v>
      </c>
      <c r="F9" s="2">
        <f>VLOOKUP(C9,Vehicle_Params!$A:$C,3,FALSE)</f>
        <v>1.2</v>
      </c>
      <c r="G9" s="2">
        <f t="shared" si="0"/>
        <v>16.8</v>
      </c>
      <c r="H9" s="2">
        <f>VLOOKUP(C9,Vehicle_Params!$A:$B,2,FALSE)</f>
        <v>0.35</v>
      </c>
      <c r="I9" s="2">
        <f t="shared" si="1"/>
        <v>4.8999999999999995</v>
      </c>
      <c r="J9" s="2">
        <f t="shared" si="2"/>
        <v>201.6</v>
      </c>
      <c r="K9" s="2">
        <f t="shared" si="3"/>
        <v>168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9</v>
      </c>
      <c r="E10" s="2">
        <v>300</v>
      </c>
      <c r="F10" s="2">
        <f>VLOOKUP(C10,Vehicle_Params!$A:$C,3,FALSE)</f>
        <v>10</v>
      </c>
      <c r="G10" s="2">
        <f t="shared" si="0"/>
        <v>90</v>
      </c>
      <c r="H10" s="2">
        <f>VLOOKUP(C10,Vehicle_Params!$A:$B,2,FALSE)</f>
        <v>1.8</v>
      </c>
      <c r="I10" s="2">
        <f t="shared" si="1"/>
        <v>16.2</v>
      </c>
      <c r="J10" s="2">
        <f t="shared" si="2"/>
        <v>1080</v>
      </c>
      <c r="K10" s="2">
        <f t="shared" si="3"/>
        <v>108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5</v>
      </c>
      <c r="E14" s="2">
        <v>300</v>
      </c>
      <c r="F14" s="2">
        <f>VLOOKUP(C14,Vehicle_Params!$A:$C,3,FALSE)</f>
        <v>1.5</v>
      </c>
      <c r="G14" s="2">
        <f t="shared" si="0"/>
        <v>7.5</v>
      </c>
      <c r="H14" s="2">
        <f>VLOOKUP(C14,Vehicle_Params!$A:$B,2,FALSE)</f>
        <v>1</v>
      </c>
      <c r="I14" s="2">
        <f t="shared" si="1"/>
        <v>5</v>
      </c>
      <c r="J14" s="2">
        <f t="shared" si="2"/>
        <v>90</v>
      </c>
      <c r="K14" s="2">
        <f t="shared" si="3"/>
        <v>60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2</v>
      </c>
      <c r="E15" s="2">
        <v>300</v>
      </c>
      <c r="F15" s="2">
        <f>VLOOKUP(C15,Vehicle_Params!$A:$C,3,FALSE)</f>
        <v>1.2</v>
      </c>
      <c r="G15" s="2">
        <f t="shared" si="0"/>
        <v>2.4</v>
      </c>
      <c r="H15" s="2">
        <f>VLOOKUP(C15,Vehicle_Params!$A:$B,2,FALSE)</f>
        <v>0.35</v>
      </c>
      <c r="I15" s="2">
        <f t="shared" si="1"/>
        <v>0.7</v>
      </c>
      <c r="J15" s="2">
        <f t="shared" si="2"/>
        <v>28.8</v>
      </c>
      <c r="K15" s="2">
        <f t="shared" si="3"/>
        <v>24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7</v>
      </c>
      <c r="E16" s="2">
        <v>300</v>
      </c>
      <c r="F16" s="2">
        <f>VLOOKUP(C16,Vehicle_Params!$A:$C,3,FALSE)</f>
        <v>10</v>
      </c>
      <c r="G16" s="2">
        <f t="shared" si="0"/>
        <v>70</v>
      </c>
      <c r="H16" s="2">
        <f>VLOOKUP(C16,Vehicle_Params!$A:$B,2,FALSE)</f>
        <v>1.8</v>
      </c>
      <c r="I16" s="2">
        <f t="shared" si="1"/>
        <v>12.6</v>
      </c>
      <c r="J16" s="2">
        <f t="shared" si="2"/>
        <v>840</v>
      </c>
      <c r="K16" s="2">
        <f t="shared" si="3"/>
        <v>84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20</v>
      </c>
      <c r="C20" s="2" t="s">
        <v>12</v>
      </c>
      <c r="D20" s="2">
        <v>58</v>
      </c>
      <c r="E20" s="2">
        <v>300</v>
      </c>
      <c r="F20" s="2">
        <f>VLOOKUP(C20,Vehicle_Params!$A:$C,3,FALSE)</f>
        <v>1.5</v>
      </c>
      <c r="G20" s="2">
        <f t="shared" si="0"/>
        <v>87</v>
      </c>
      <c r="H20" s="2">
        <f>VLOOKUP(C20,Vehicle_Params!$A:$B,2,FALSE)</f>
        <v>1</v>
      </c>
      <c r="I20" s="2">
        <f t="shared" si="1"/>
        <v>58</v>
      </c>
      <c r="J20" s="2">
        <f t="shared" si="2"/>
        <v>1044</v>
      </c>
      <c r="K20" s="2">
        <f t="shared" si="3"/>
        <v>696</v>
      </c>
    </row>
    <row r="21" spans="1:11" ht="15.75" customHeight="1" x14ac:dyDescent="0.25">
      <c r="A21" s="2">
        <v>3</v>
      </c>
      <c r="B21" s="2" t="s">
        <v>20</v>
      </c>
      <c r="C21" s="2" t="s">
        <v>13</v>
      </c>
      <c r="D21" s="2">
        <v>21</v>
      </c>
      <c r="E21" s="2">
        <v>300</v>
      </c>
      <c r="F21" s="2">
        <f>VLOOKUP(C21,Vehicle_Params!$A:$C,3,FALSE)</f>
        <v>1.2</v>
      </c>
      <c r="G21" s="2">
        <f t="shared" si="0"/>
        <v>25.2</v>
      </c>
      <c r="H21" s="2">
        <f>VLOOKUP(C21,Vehicle_Params!$A:$B,2,FALSE)</f>
        <v>0.35</v>
      </c>
      <c r="I21" s="2">
        <f t="shared" si="1"/>
        <v>7.35</v>
      </c>
      <c r="J21" s="2">
        <f t="shared" si="2"/>
        <v>302.39999999999998</v>
      </c>
      <c r="K21" s="2">
        <f t="shared" si="3"/>
        <v>252</v>
      </c>
    </row>
    <row r="22" spans="1:11" ht="15.75" customHeight="1" x14ac:dyDescent="0.25">
      <c r="A22" s="2">
        <v>3</v>
      </c>
      <c r="B22" s="2" t="s">
        <v>20</v>
      </c>
      <c r="C22" s="2" t="s">
        <v>14</v>
      </c>
      <c r="D22" s="2">
        <v>12</v>
      </c>
      <c r="E22" s="2">
        <v>300</v>
      </c>
      <c r="F22" s="2">
        <f>VLOOKUP(C22,Vehicle_Params!$A:$C,3,FALSE)</f>
        <v>10</v>
      </c>
      <c r="G22" s="2">
        <f t="shared" si="0"/>
        <v>120</v>
      </c>
      <c r="H22" s="2">
        <f>VLOOKUP(C22,Vehicle_Params!$A:$B,2,FALSE)</f>
        <v>1.8</v>
      </c>
      <c r="I22" s="2">
        <f t="shared" si="1"/>
        <v>21.6</v>
      </c>
      <c r="J22" s="2">
        <f t="shared" si="2"/>
        <v>1440</v>
      </c>
      <c r="K22" s="2">
        <f t="shared" si="3"/>
        <v>144</v>
      </c>
    </row>
    <row r="23" spans="1:11" ht="15.75" customHeight="1" x14ac:dyDescent="0.25">
      <c r="A23" s="2">
        <v>3</v>
      </c>
      <c r="B23" s="2" t="s">
        <v>20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3</v>
      </c>
      <c r="B24" s="2" t="s">
        <v>20</v>
      </c>
      <c r="C24" s="2" t="s">
        <v>16</v>
      </c>
      <c r="D24" s="2">
        <v>0</v>
      </c>
      <c r="E24" s="2">
        <v>300</v>
      </c>
      <c r="F24" s="2">
        <f>VLOOKUP(C24,Vehicle_Params!$A:$C,3,FALSE)</f>
        <v>1</v>
      </c>
      <c r="G24" s="2">
        <f t="shared" si="0"/>
        <v>0</v>
      </c>
      <c r="H24" s="2">
        <f>VLOOKUP(C24,Vehicle_Params!$A:$B,2,FALSE)</f>
        <v>2.6</v>
      </c>
      <c r="I24" s="2">
        <f t="shared" si="1"/>
        <v>0</v>
      </c>
      <c r="J24" s="2">
        <f t="shared" si="2"/>
        <v>0</v>
      </c>
      <c r="K24" s="2">
        <f t="shared" si="3"/>
        <v>0</v>
      </c>
    </row>
    <row r="25" spans="1:11" ht="15.75" customHeight="1" x14ac:dyDescent="0.25">
      <c r="A25" s="2">
        <v>3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3</v>
      </c>
      <c r="B26" s="2" t="s">
        <v>21</v>
      </c>
      <c r="C26" s="2" t="s">
        <v>12</v>
      </c>
      <c r="D26" s="2">
        <v>59</v>
      </c>
      <c r="E26" s="2">
        <v>300</v>
      </c>
      <c r="F26" s="2">
        <f>VLOOKUP(C26,Vehicle_Params!$A:$C,3,FALSE)</f>
        <v>1.5</v>
      </c>
      <c r="G26" s="2">
        <f t="shared" si="0"/>
        <v>88.5</v>
      </c>
      <c r="H26" s="2">
        <f>VLOOKUP(C26,Vehicle_Params!$A:$B,2,FALSE)</f>
        <v>1</v>
      </c>
      <c r="I26" s="2">
        <f t="shared" si="1"/>
        <v>59</v>
      </c>
      <c r="J26" s="2">
        <f t="shared" si="2"/>
        <v>1062</v>
      </c>
      <c r="K26" s="2">
        <f t="shared" si="3"/>
        <v>708</v>
      </c>
    </row>
    <row r="27" spans="1:11" ht="15.75" customHeight="1" x14ac:dyDescent="0.25">
      <c r="A27" s="2">
        <v>3</v>
      </c>
      <c r="B27" s="2" t="s">
        <v>21</v>
      </c>
      <c r="C27" s="2" t="s">
        <v>13</v>
      </c>
      <c r="D27" s="2">
        <v>24</v>
      </c>
      <c r="E27" s="2">
        <v>300</v>
      </c>
      <c r="F27" s="2">
        <f>VLOOKUP(C27,Vehicle_Params!$A:$C,3,FALSE)</f>
        <v>1.2</v>
      </c>
      <c r="G27" s="2">
        <f t="shared" si="0"/>
        <v>28.799999999999997</v>
      </c>
      <c r="H27" s="2">
        <f>VLOOKUP(C27,Vehicle_Params!$A:$B,2,FALSE)</f>
        <v>0.35</v>
      </c>
      <c r="I27" s="2">
        <f t="shared" si="1"/>
        <v>8.3999999999999986</v>
      </c>
      <c r="J27" s="2">
        <f t="shared" si="2"/>
        <v>345.59999999999997</v>
      </c>
      <c r="K27" s="2">
        <f t="shared" si="3"/>
        <v>288</v>
      </c>
    </row>
    <row r="28" spans="1:11" ht="15.75" customHeight="1" x14ac:dyDescent="0.25">
      <c r="A28" s="2">
        <v>3</v>
      </c>
      <c r="B28" s="2" t="s">
        <v>21</v>
      </c>
      <c r="C28" s="2" t="s">
        <v>14</v>
      </c>
      <c r="D28" s="2">
        <v>5</v>
      </c>
      <c r="E28" s="2">
        <v>300</v>
      </c>
      <c r="F28" s="2">
        <f>VLOOKUP(C28,Vehicle_Params!$A:$C,3,FALSE)</f>
        <v>10</v>
      </c>
      <c r="G28" s="2">
        <f t="shared" si="0"/>
        <v>50</v>
      </c>
      <c r="H28" s="2">
        <f>VLOOKUP(C28,Vehicle_Params!$A:$B,2,FALSE)</f>
        <v>1.8</v>
      </c>
      <c r="I28" s="2">
        <f t="shared" si="1"/>
        <v>9</v>
      </c>
      <c r="J28" s="2">
        <f t="shared" si="2"/>
        <v>600</v>
      </c>
      <c r="K28" s="2">
        <f t="shared" si="3"/>
        <v>60</v>
      </c>
    </row>
    <row r="29" spans="1:11" ht="15.75" customHeight="1" x14ac:dyDescent="0.25">
      <c r="A29" s="2">
        <v>3</v>
      </c>
      <c r="B29" s="2" t="s">
        <v>21</v>
      </c>
      <c r="C29" s="2" t="s">
        <v>15</v>
      </c>
      <c r="D29" s="2">
        <v>3</v>
      </c>
      <c r="E29" s="2">
        <v>300</v>
      </c>
      <c r="F29" s="2">
        <f>VLOOKUP(C29,Vehicle_Params!$A:$C,3,FALSE)</f>
        <v>30</v>
      </c>
      <c r="G29" s="2">
        <f t="shared" si="0"/>
        <v>90</v>
      </c>
      <c r="H29" s="2">
        <f>VLOOKUP(C29,Vehicle_Params!$A:$B,2,FALSE)</f>
        <v>2.8</v>
      </c>
      <c r="I29" s="2">
        <f t="shared" si="1"/>
        <v>8.3999999999999986</v>
      </c>
      <c r="J29" s="2">
        <f t="shared" si="2"/>
        <v>1080</v>
      </c>
      <c r="K29" s="2">
        <f t="shared" si="3"/>
        <v>36</v>
      </c>
    </row>
    <row r="30" spans="1:11" ht="15.75" customHeight="1" x14ac:dyDescent="0.25">
      <c r="A30" s="2">
        <v>3</v>
      </c>
      <c r="B30" s="2" t="s">
        <v>21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3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6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E16" sqref="E16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>
        <v>300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8</v>
      </c>
      <c r="E2" s="2">
        <f>SUMIFS(Raw_Annotations!$I:$I,Raw_Annotations!$A:$A,$A2,Raw_Annotations!$B:$B,$B2)</f>
        <v>6.05</v>
      </c>
      <c r="F2" s="2">
        <f t="shared" ref="F2:F6" si="0">IF(C2=0,0,D2*3600/C2)</f>
        <v>96</v>
      </c>
      <c r="G2" s="2">
        <f>SUMIFS(Raw_Annotations!$G:$G,Raw_Annotations!$A:$A,$A2,Raw_Annotations!$B:$B,$B2)</f>
        <v>11.1</v>
      </c>
      <c r="H2" s="2">
        <f t="shared" ref="H2:H6" si="1">IF(C2=0,0,G2*3600/C2)</f>
        <v>133.19999999999999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67</v>
      </c>
      <c r="E3" s="2">
        <f>SUMIFS(Raw_Annotations!$I:$I,Raw_Annotations!$A:$A,$A3,Raw_Annotations!$B:$B,$B3)</f>
        <v>66.699999999999989</v>
      </c>
      <c r="F3" s="2">
        <f t="shared" si="0"/>
        <v>804</v>
      </c>
      <c r="G3" s="2">
        <f>SUMIFS(Raw_Annotations!$G:$G,Raw_Annotations!$A:$A,$A3,Raw_Annotations!$B:$B,$B3)</f>
        <v>172.3</v>
      </c>
      <c r="H3" s="2">
        <f t="shared" si="1"/>
        <v>2067.6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90</v>
      </c>
      <c r="J3" s="2">
        <f t="shared" si="2"/>
        <v>0.52234474753337201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0.2428785607196402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15</v>
      </c>
      <c r="E4" s="2">
        <f>SUMIFS(Raw_Annotations!$I:$I,Raw_Annotations!$A:$A,$A4,Raw_Annotations!$B:$B,$B4)</f>
        <v>21.1</v>
      </c>
      <c r="F4" s="2">
        <f t="shared" si="0"/>
        <v>180</v>
      </c>
      <c r="G4" s="2">
        <f>SUMIFS(Raw_Annotations!$G:$G,Raw_Annotations!$A:$A,$A4,Raw_Annotations!$B:$B,$B4)</f>
        <v>109.9</v>
      </c>
      <c r="H4" s="2">
        <f t="shared" si="1"/>
        <v>1318.8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100</v>
      </c>
      <c r="J4" s="2">
        <f t="shared" si="2"/>
        <v>0.90991810737033663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0.72985781990521315</v>
      </c>
    </row>
    <row r="5" spans="1:11" x14ac:dyDescent="0.25">
      <c r="A5" s="2">
        <v>3</v>
      </c>
      <c r="B5" s="2" t="s">
        <v>20</v>
      </c>
      <c r="C5" s="2">
        <v>300</v>
      </c>
      <c r="D5" s="2">
        <f>SUMIFS(Raw_Annotations!$D:$D,Raw_Annotations!$A:$A,$A5,Raw_Annotations!$B:$B,$B5)</f>
        <v>92</v>
      </c>
      <c r="E5" s="2">
        <f>SUMIFS(Raw_Annotations!$I:$I,Raw_Annotations!$A:$A,$A5,Raw_Annotations!$B:$B,$B5)</f>
        <v>89.749999999999986</v>
      </c>
      <c r="F5" s="2">
        <f t="shared" si="0"/>
        <v>1104</v>
      </c>
      <c r="G5" s="2">
        <f>SUMIFS(Raw_Annotations!$G:$G,Raw_Annotations!$A:$A,$A5,Raw_Annotations!$B:$B,$B5)</f>
        <v>262.2</v>
      </c>
      <c r="H5" s="2">
        <f t="shared" si="1"/>
        <v>3146.4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150</v>
      </c>
      <c r="J5" s="2">
        <f t="shared" si="2"/>
        <v>0.57208237986270027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0.27186629526462402</v>
      </c>
    </row>
    <row r="6" spans="1:11" x14ac:dyDescent="0.25">
      <c r="A6" s="2">
        <v>3</v>
      </c>
      <c r="B6" s="2" t="s">
        <v>21</v>
      </c>
      <c r="C6" s="2">
        <v>300</v>
      </c>
      <c r="D6" s="2">
        <f>SUMIFS(Raw_Annotations!$D:$D,Raw_Annotations!$A:$A,$A6,Raw_Annotations!$B:$B,$B6)</f>
        <v>93</v>
      </c>
      <c r="E6" s="2">
        <f>SUMIFS(Raw_Annotations!$I:$I,Raw_Annotations!$A:$A,$A6,Raw_Annotations!$B:$B,$B6)</f>
        <v>88</v>
      </c>
      <c r="F6" s="2">
        <f t="shared" si="0"/>
        <v>1116</v>
      </c>
      <c r="G6" s="2">
        <f>SUMIFS(Raw_Annotations!$G:$G,Raw_Annotations!$A:$A,$A6,Raw_Annotations!$B:$B,$B6)</f>
        <v>260.3</v>
      </c>
      <c r="H6" s="2">
        <f t="shared" si="1"/>
        <v>3123.6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140</v>
      </c>
      <c r="J6" s="2">
        <f t="shared" si="2"/>
        <v>0.53784095274683053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0.19772727272727272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2025-09-26T02:37:26Z</dcterms:modified>
</cp:coreProperties>
</file>