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84E6FC4E-D247-4CFA-90E5-270BC81DF7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G31" i="1"/>
  <c r="J31" i="1" s="1"/>
  <c r="F31" i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E6" i="3" s="1"/>
  <c r="K6" i="3" s="1"/>
  <c r="F26" i="1"/>
  <c r="G26" i="1" s="1"/>
  <c r="J26" i="1" s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H22" i="1"/>
  <c r="I22" i="1" s="1"/>
  <c r="G22" i="1"/>
  <c r="J22" i="1" s="1"/>
  <c r="F22" i="1"/>
  <c r="K21" i="1"/>
  <c r="I21" i="1"/>
  <c r="H21" i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G15" i="1"/>
  <c r="J15" i="1" s="1"/>
  <c r="F15" i="1"/>
  <c r="K14" i="1"/>
  <c r="H14" i="1"/>
  <c r="I14" i="1" s="1"/>
  <c r="F14" i="1"/>
  <c r="G14" i="1" s="1"/>
  <c r="J14" i="1" s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H8" i="1"/>
  <c r="I8" i="1" s="1"/>
  <c r="F8" i="1"/>
  <c r="G8" i="1" s="1"/>
  <c r="J8" i="1" s="1"/>
  <c r="K7" i="1"/>
  <c r="H7" i="1"/>
  <c r="I7" i="1" s="1"/>
  <c r="F7" i="1"/>
  <c r="G7" i="1" s="1"/>
  <c r="J7" i="1" s="1"/>
  <c r="K6" i="1"/>
  <c r="H6" i="1"/>
  <c r="I6" i="1" s="1"/>
  <c r="G6" i="1"/>
  <c r="J6" i="1" s="1"/>
  <c r="F6" i="1"/>
  <c r="K5" i="1"/>
  <c r="I5" i="1"/>
  <c r="H5" i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H2" i="1"/>
  <c r="I2" i="1" s="1"/>
  <c r="F2" i="1"/>
  <c r="G2" i="1" s="1"/>
  <c r="J2" i="1" s="1"/>
  <c r="E2" i="3" l="1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<sst xmlns="http://schemas.openxmlformats.org/spreadsheetml/2006/main" count="104" uniqueCount="39">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</sst>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E2" sqref="E2:E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8</v>
      </c>
      <c r="E2">
        <v>300</v>
      </c>
      <c r="F2">
        <f>VLOOKUP(C2,Vehicle_Params!$A:$C,3,FALSE)</f>
        <v>1.5</v>
      </c>
      <c r="G2">
        <f t="shared" ref="G2:G31" si="0">IF(D2="",0,D2*F2)</f>
        <v>12</v>
      </c>
      <c r="H2">
        <f>VLOOKUP(C2,Vehicle_Params!$A:$B,2,FALSE)</f>
        <v>1</v>
      </c>
      <c r="I2">
        <f t="shared" ref="I2:I31" si="1">IF(D2="",0,D2*H2)</f>
        <v>8</v>
      </c>
      <c r="J2">
        <f t="shared" ref="J2:J31" si="2">IF(E2=0,0,G2*3600/E2)</f>
        <v>144</v>
      </c>
      <c r="K2">
        <f t="shared" ref="K2:K31" si="3">IF(E2=0,0,IF(D2="",0,D2*3600/E2))</f>
        <v>96</v>
      </c>
    </row>
    <row r="3" spans="1:11" x14ac:dyDescent="0.25">
      <c r="A3">
        <v>1</v>
      </c>
      <c r="B3" t="s">
        <v>5</v>
      </c>
      <c r="C3" t="s">
        <v>7</v>
      </c>
      <c r="D3">
        <v>0</v>
      </c>
      <c r="E3">
        <v>300</v>
      </c>
      <c r="F3">
        <f>VLOOKUP(C3,Vehicle_Params!$A:$C,3,FALSE)</f>
        <v>1.2</v>
      </c>
      <c r="G3">
        <f t="shared" si="0"/>
        <v>0</v>
      </c>
      <c r="H3">
        <f>VLOOKUP(C3,Vehicle_Params!$A:$B,2,FALSE)</f>
        <v>0.35</v>
      </c>
      <c r="I3">
        <f t="shared" si="1"/>
        <v>0</v>
      </c>
      <c r="J3">
        <f t="shared" si="2"/>
        <v>0</v>
      </c>
      <c r="K3">
        <f t="shared" si="3"/>
        <v>0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1</v>
      </c>
      <c r="B8" t="s">
        <v>12</v>
      </c>
      <c r="C8" t="s">
        <v>6</v>
      </c>
      <c r="D8">
        <v>23</v>
      </c>
      <c r="E8">
        <v>300</v>
      </c>
      <c r="F8">
        <f>VLOOKUP(C8,Vehicle_Params!$A:$C,3,FALSE)</f>
        <v>1.5</v>
      </c>
      <c r="G8">
        <f t="shared" si="0"/>
        <v>34.5</v>
      </c>
      <c r="H8">
        <f>VLOOKUP(C8,Vehicle_Params!$A:$B,2,FALSE)</f>
        <v>1</v>
      </c>
      <c r="I8">
        <f t="shared" si="1"/>
        <v>23</v>
      </c>
      <c r="J8">
        <f t="shared" si="2"/>
        <v>414</v>
      </c>
      <c r="K8">
        <f t="shared" si="3"/>
        <v>276</v>
      </c>
    </row>
    <row r="9" spans="1:11" x14ac:dyDescent="0.25">
      <c r="A9">
        <v>1</v>
      </c>
      <c r="B9" t="s">
        <v>12</v>
      </c>
      <c r="C9" t="s">
        <v>7</v>
      </c>
      <c r="D9">
        <v>18</v>
      </c>
      <c r="E9">
        <v>300</v>
      </c>
      <c r="F9">
        <f>VLOOKUP(C9,Vehicle_Params!$A:$C,3,FALSE)</f>
        <v>1.2</v>
      </c>
      <c r="G9">
        <f t="shared" si="0"/>
        <v>21.599999999999998</v>
      </c>
      <c r="H9">
        <f>VLOOKUP(C9,Vehicle_Params!$A:$B,2,FALSE)</f>
        <v>0.35</v>
      </c>
      <c r="I9">
        <f t="shared" si="1"/>
        <v>6.3</v>
      </c>
      <c r="J9">
        <f t="shared" si="2"/>
        <v>259.19999999999993</v>
      </c>
      <c r="K9">
        <f t="shared" si="3"/>
        <v>216</v>
      </c>
    </row>
    <row r="10" spans="1:11" x14ac:dyDescent="0.25">
      <c r="A10">
        <v>1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300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8</v>
      </c>
      <c r="E14">
        <v>300</v>
      </c>
      <c r="F14">
        <f>VLOOKUP(C14,Vehicle_Params!$A:$C,3,FALSE)</f>
        <v>1.5</v>
      </c>
      <c r="G14">
        <f t="shared" si="0"/>
        <v>12</v>
      </c>
      <c r="H14">
        <f>VLOOKUP(C14,Vehicle_Params!$A:$B,2,FALSE)</f>
        <v>1</v>
      </c>
      <c r="I14">
        <f t="shared" si="1"/>
        <v>8</v>
      </c>
      <c r="J14">
        <f t="shared" si="2"/>
        <v>144</v>
      </c>
      <c r="K14">
        <f t="shared" si="3"/>
        <v>96</v>
      </c>
    </row>
    <row r="15" spans="1:11" x14ac:dyDescent="0.25">
      <c r="A15">
        <v>1</v>
      </c>
      <c r="B15" t="s">
        <v>13</v>
      </c>
      <c r="C15" t="s">
        <v>7</v>
      </c>
      <c r="D15">
        <v>7</v>
      </c>
      <c r="E15">
        <v>300</v>
      </c>
      <c r="F15">
        <f>VLOOKUP(C15,Vehicle_Params!$A:$C,3,FALSE)</f>
        <v>1.2</v>
      </c>
      <c r="G15">
        <f t="shared" si="0"/>
        <v>8.4</v>
      </c>
      <c r="H15">
        <f>VLOOKUP(C15,Vehicle_Params!$A:$B,2,FALSE)</f>
        <v>0.35</v>
      </c>
      <c r="I15">
        <f t="shared" si="1"/>
        <v>2.4499999999999997</v>
      </c>
      <c r="J15">
        <f t="shared" si="2"/>
        <v>100.8</v>
      </c>
      <c r="K15">
        <f t="shared" si="3"/>
        <v>84</v>
      </c>
    </row>
    <row r="16" spans="1:11" x14ac:dyDescent="0.25">
      <c r="A16">
        <v>1</v>
      </c>
      <c r="B16" t="s">
        <v>13</v>
      </c>
      <c r="C16" t="s">
        <v>8</v>
      </c>
      <c r="D16">
        <v>3</v>
      </c>
      <c r="E16">
        <v>300</v>
      </c>
      <c r="F16">
        <f>VLOOKUP(C16,Vehicle_Params!$A:$C,3,FALSE)</f>
        <v>10</v>
      </c>
      <c r="G16">
        <f t="shared" si="0"/>
        <v>30</v>
      </c>
      <c r="H16">
        <f>VLOOKUP(C16,Vehicle_Params!$A:$B,2,FALSE)</f>
        <v>1.8</v>
      </c>
      <c r="I16">
        <f t="shared" si="1"/>
        <v>5.4</v>
      </c>
      <c r="J16">
        <f t="shared" si="2"/>
        <v>360</v>
      </c>
      <c r="K16">
        <f t="shared" si="3"/>
        <v>36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43</v>
      </c>
      <c r="E20">
        <v>300</v>
      </c>
      <c r="F20">
        <f>VLOOKUP(C20,Vehicle_Params!$A:$C,3,FALSE)</f>
        <v>1.5</v>
      </c>
      <c r="G20">
        <f t="shared" si="0"/>
        <v>64.5</v>
      </c>
      <c r="H20">
        <f>VLOOKUP(C20,Vehicle_Params!$A:$B,2,FALSE)</f>
        <v>1</v>
      </c>
      <c r="I20">
        <f t="shared" si="1"/>
        <v>43</v>
      </c>
      <c r="J20">
        <f t="shared" si="2"/>
        <v>774</v>
      </c>
      <c r="K20">
        <f t="shared" si="3"/>
        <v>516</v>
      </c>
    </row>
    <row r="21" spans="1:11" x14ac:dyDescent="0.25">
      <c r="A21">
        <v>1</v>
      </c>
      <c r="B21" t="s">
        <v>14</v>
      </c>
      <c r="C21" t="s">
        <v>7</v>
      </c>
      <c r="D21">
        <v>23</v>
      </c>
      <c r="E21">
        <v>300</v>
      </c>
      <c r="F21">
        <f>VLOOKUP(C21,Vehicle_Params!$A:$C,3,FALSE)</f>
        <v>1.2</v>
      </c>
      <c r="G21">
        <f t="shared" si="0"/>
        <v>27.599999999999998</v>
      </c>
      <c r="H21">
        <f>VLOOKUP(C21,Vehicle_Params!$A:$B,2,FALSE)</f>
        <v>0.35</v>
      </c>
      <c r="I21">
        <f t="shared" si="1"/>
        <v>8.0499999999999989</v>
      </c>
      <c r="J21">
        <f t="shared" si="2"/>
        <v>331.19999999999993</v>
      </c>
      <c r="K21">
        <f t="shared" si="3"/>
        <v>276</v>
      </c>
    </row>
    <row r="22" spans="1:11" x14ac:dyDescent="0.25">
      <c r="A22">
        <v>1</v>
      </c>
      <c r="B22" t="s">
        <v>14</v>
      </c>
      <c r="C22" t="s">
        <v>8</v>
      </c>
      <c r="D22">
        <v>10</v>
      </c>
      <c r="E22">
        <v>300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1200</v>
      </c>
      <c r="K22">
        <f t="shared" si="3"/>
        <v>120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6</v>
      </c>
      <c r="E24">
        <v>300</v>
      </c>
      <c r="F24">
        <f>VLOOKUP(C24,Vehicle_Params!$A:$C,3,FALSE)</f>
        <v>1</v>
      </c>
      <c r="G24">
        <f t="shared" si="0"/>
        <v>6</v>
      </c>
      <c r="H24">
        <f>VLOOKUP(C24,Vehicle_Params!$A:$B,2,FALSE)</f>
        <v>2.6</v>
      </c>
      <c r="I24">
        <f t="shared" si="1"/>
        <v>15.600000000000001</v>
      </c>
      <c r="J24">
        <f t="shared" si="2"/>
        <v>72</v>
      </c>
      <c r="K24">
        <f t="shared" si="3"/>
        <v>72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300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24</v>
      </c>
      <c r="K25">
        <f t="shared" si="3"/>
        <v>12</v>
      </c>
    </row>
    <row r="26" spans="1:11" x14ac:dyDescent="0.25">
      <c r="A26">
        <v>1</v>
      </c>
      <c r="B26" t="s">
        <v>38</v>
      </c>
      <c r="C26" t="s">
        <v>6</v>
      </c>
      <c r="D26">
        <v>51</v>
      </c>
      <c r="E26">
        <v>300</v>
      </c>
      <c r="F26">
        <f>VLOOKUP(C26,Vehicle_Params!$A:$C,3,FALSE)</f>
        <v>1.5</v>
      </c>
      <c r="G26">
        <f t="shared" si="0"/>
        <v>76.5</v>
      </c>
      <c r="H26">
        <f>VLOOKUP(C26,Vehicle_Params!$A:$B,2,FALSE)</f>
        <v>1</v>
      </c>
      <c r="I26">
        <f t="shared" si="1"/>
        <v>51</v>
      </c>
      <c r="J26">
        <f t="shared" si="2"/>
        <v>918</v>
      </c>
      <c r="K26">
        <f t="shared" si="3"/>
        <v>612</v>
      </c>
    </row>
    <row r="27" spans="1:11" x14ac:dyDescent="0.25">
      <c r="A27">
        <v>1</v>
      </c>
      <c r="B27" t="s">
        <v>38</v>
      </c>
      <c r="C27" t="s">
        <v>7</v>
      </c>
      <c r="D27">
        <v>33</v>
      </c>
      <c r="E27">
        <v>300</v>
      </c>
      <c r="F27">
        <f>VLOOKUP(C27,Vehicle_Params!$A:$C,3,FALSE)</f>
        <v>1.2</v>
      </c>
      <c r="G27">
        <f t="shared" si="0"/>
        <v>39.6</v>
      </c>
      <c r="H27">
        <f>VLOOKUP(C27,Vehicle_Params!$A:$B,2,FALSE)</f>
        <v>0.35</v>
      </c>
      <c r="I27">
        <f t="shared" si="1"/>
        <v>11.549999999999999</v>
      </c>
      <c r="J27">
        <f t="shared" si="2"/>
        <v>475.2</v>
      </c>
      <c r="K27">
        <f t="shared" si="3"/>
        <v>396</v>
      </c>
    </row>
    <row r="28" spans="1:11" x14ac:dyDescent="0.25">
      <c r="A28">
        <v>1</v>
      </c>
      <c r="B28" t="s">
        <v>38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0"/>
        <v>50</v>
      </c>
      <c r="H28">
        <f>VLOOKUP(C28,Vehicle_Params!$A:$B,2,FALSE)</f>
        <v>1.8</v>
      </c>
      <c r="I28">
        <f t="shared" si="1"/>
        <v>9</v>
      </c>
      <c r="J28">
        <f t="shared" si="2"/>
        <v>600</v>
      </c>
      <c r="K28">
        <f t="shared" si="3"/>
        <v>60</v>
      </c>
    </row>
    <row r="29" spans="1:11" x14ac:dyDescent="0.25">
      <c r="A29">
        <v>1</v>
      </c>
      <c r="B29" t="s">
        <v>38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0"/>
        <v>0</v>
      </c>
      <c r="H29">
        <f>VLOOKUP(C29,Vehicle_Params!$A:$B,2,FALSE)</f>
        <v>2.8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x14ac:dyDescent="0.25">
      <c r="A30">
        <v>1</v>
      </c>
      <c r="B30" t="s">
        <v>38</v>
      </c>
      <c r="C30" t="s">
        <v>10</v>
      </c>
      <c r="D30">
        <v>4</v>
      </c>
      <c r="E30">
        <v>300</v>
      </c>
      <c r="F30">
        <f>VLOOKUP(C30,Vehicle_Params!$A:$C,3,FALSE)</f>
        <v>1</v>
      </c>
      <c r="G30">
        <f t="shared" si="0"/>
        <v>4</v>
      </c>
      <c r="H30">
        <f>VLOOKUP(C30,Vehicle_Params!$A:$B,2,FALSE)</f>
        <v>2.6</v>
      </c>
      <c r="I30">
        <f t="shared" si="1"/>
        <v>10.4</v>
      </c>
      <c r="J30">
        <f t="shared" si="2"/>
        <v>48</v>
      </c>
      <c r="K30">
        <f t="shared" si="3"/>
        <v>48</v>
      </c>
    </row>
    <row r="31" spans="1:11" x14ac:dyDescent="0.25">
      <c r="A31">
        <v>1</v>
      </c>
      <c r="B31" t="s">
        <v>38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0"/>
        <v>2</v>
      </c>
      <c r="H31">
        <f>VLOOKUP(C31,Vehicle_Params!$A:$B,2,FALSE)</f>
        <v>0.6</v>
      </c>
      <c r="I31">
        <f t="shared" si="1"/>
        <v>0.6</v>
      </c>
      <c r="J31">
        <f t="shared" si="2"/>
        <v>24</v>
      </c>
      <c r="K31">
        <f t="shared" si="3"/>
        <v>12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8</v>
      </c>
      <c r="E2">
        <f>SUMIFS(Raw_Annotations!$I:$I,Raw_Annotations!$A:$A,$A2,Raw_Annotations!$B:$B,$B2)</f>
        <v>8</v>
      </c>
      <c r="F2">
        <f>IF(C2=0,0,D2*3600/C2)</f>
        <v>96</v>
      </c>
      <c r="G2">
        <f>SUMIFS(Raw_Annotations!$G:$G,Raw_Annotations!$A:$A,$A2,Raw_Annotations!$B:$B,$B2)</f>
        <v>12</v>
      </c>
      <c r="H2">
        <f>IF(C2=0,0,G2*3600/C2)</f>
        <v>144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45</v>
      </c>
      <c r="E3">
        <f>SUMIFS(Raw_Annotations!$I:$I,Raw_Annotations!$A:$A,$A3,Raw_Annotations!$B:$B,$B3)</f>
        <v>36.5</v>
      </c>
      <c r="F3">
        <f>IF(C3=0,0,D3*3600/C3)</f>
        <v>540</v>
      </c>
      <c r="G3">
        <f>SUMIFS(Raw_Annotations!$G:$G,Raw_Annotations!$A:$A,$A3,Raw_Annotations!$B:$B,$B3)</f>
        <v>96.1</v>
      </c>
      <c r="H3">
        <f>IF(C3=0,0,G3*3600/C3)</f>
        <v>1153.2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0.41623309053069724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0.19726027397260273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22</v>
      </c>
      <c r="E4">
        <f>SUMIFS(Raw_Annotations!$I:$I,Raw_Annotations!$A:$A,$A4,Raw_Annotations!$B:$B,$B4)</f>
        <v>26.65</v>
      </c>
      <c r="F4">
        <f>IF(C4=0,0,D4*3600/C4)</f>
        <v>264</v>
      </c>
      <c r="G4">
        <f>SUMIFS(Raw_Annotations!$G:$G,Raw_Annotations!$A:$A,$A4,Raw_Annotations!$B:$B,$B4)</f>
        <v>112.4</v>
      </c>
      <c r="H4">
        <f>IF(C4=0,0,G4*3600/C4)</f>
        <v>1348.8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>
        <f>IF(G4=0,0,I4/G4)</f>
        <v>0.80071174377224197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0.41275797373358353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85</v>
      </c>
      <c r="E5">
        <f>SUMIFS(Raw_Annotations!$I:$I,Raw_Annotations!$A:$A,$A5,Raw_Annotations!$B:$B,$B5)</f>
        <v>90.85</v>
      </c>
      <c r="F5">
        <f>IF(C5=0,0,D5*3600/C5)</f>
        <v>1020</v>
      </c>
      <c r="G5">
        <f>SUMIFS(Raw_Annotations!$G:$G,Raw_Annotations!$A:$A,$A5,Raw_Annotations!$B:$B,$B5)</f>
        <v>260.10000000000002</v>
      </c>
      <c r="H5">
        <f>IF(C5=0,0,G5*3600/C5)</f>
        <v>3121.2000000000003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160</v>
      </c>
      <c r="J5">
        <f>IF(G5=0,0,I5/G5)</f>
        <v>0.61514801999231061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0.25976884975233905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94</v>
      </c>
      <c r="E6">
        <f>SUMIFS(Raw_Annotations!$I:$I,Raw_Annotations!$A:$A,$A6,Raw_Annotations!$B:$B,$B6)</f>
        <v>82.55</v>
      </c>
      <c r="F6">
        <f>IF(C6=0,0,D6*3600/C6)</f>
        <v>1128</v>
      </c>
      <c r="G6">
        <f>SUMIFS(Raw_Annotations!$G:$G,Raw_Annotations!$A:$A,$A6,Raw_Annotations!$B:$B,$B6)</f>
        <v>172.1</v>
      </c>
      <c r="H6">
        <f>IF(C6=0,0,G6*3600/C6)</f>
        <v>2065.1999999999998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50</v>
      </c>
      <c r="J6">
        <f>IF(G6=0,0,I6/G6)</f>
        <v>0.29052876234747244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0.10902483343428225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2025-09-21T12:43:56Z</dcterms:modified>
</cp:coreProperties>
</file>