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1B01A993-F8E0-404D-B238-ACF690BFCB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I4" i="3" l="1"/>
  <c r="D4" i="3"/>
  <c r="F4" i="3" s="1"/>
  <c r="D3" i="3"/>
  <c r="F3" i="3" s="1"/>
  <c r="D2" i="3"/>
  <c r="F2" i="3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J10" i="1" s="1"/>
  <c r="F10" i="1"/>
  <c r="K9" i="1"/>
  <c r="H9" i="1"/>
  <c r="I9" i="1" s="1"/>
  <c r="E4" i="3" s="1"/>
  <c r="K4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H5" i="1"/>
  <c r="I5" i="1" s="1"/>
  <c r="E3" i="3" s="1"/>
  <c r="K3" i="3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I2" i="1"/>
  <c r="H2" i="1"/>
  <c r="G2" i="1"/>
  <c r="J2" i="1" s="1"/>
  <c r="F2" i="1"/>
  <c r="E2" i="3" l="1"/>
  <c r="K2" i="3" s="1"/>
  <c r="G4" i="3"/>
  <c r="J8" i="1"/>
  <c r="I2" i="3"/>
  <c r="G2" i="3"/>
  <c r="J16" i="1"/>
  <c r="J4" i="1"/>
  <c r="I3" i="3"/>
  <c r="G3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<sst xmlns="http://schemas.openxmlformats.org/spreadsheetml/2006/main" count="77" uniqueCount="35">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</sst>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G24" sqref="G24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63</v>
      </c>
      <c r="E2" s="2">
        <v>300</v>
      </c>
      <c r="F2" s="2">
        <f>VLOOKUP(C2,Vehicle_Params!$A:$C,3,FALSE)</f>
        <v>1.5</v>
      </c>
      <c r="G2" s="2">
        <f t="shared" ref="G2:G19" si="0">IF(D2="",0,D2*F2)</f>
        <v>94.5</v>
      </c>
      <c r="H2" s="2">
        <f>VLOOKUP(C2,Vehicle_Params!$A:$B,2,FALSE)</f>
        <v>1</v>
      </c>
      <c r="I2" s="2">
        <f t="shared" ref="I2:I19" si="1">IF(D2="",0,D2*H2)</f>
        <v>63</v>
      </c>
      <c r="J2" s="2">
        <f t="shared" ref="J2:J19" si="2">IF(E2=0,0,G2*3600/E2)</f>
        <v>1134</v>
      </c>
      <c r="K2" s="2">
        <f t="shared" ref="K2:K19" si="3">IF(E2=0,0,IF(D2="",0,D2*3600/E2))</f>
        <v>756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32</v>
      </c>
      <c r="E3" s="2">
        <v>300</v>
      </c>
      <c r="F3" s="2">
        <f>VLOOKUP(C3,Vehicle_Params!$A:$C,3,FALSE)</f>
        <v>1.2</v>
      </c>
      <c r="G3" s="2">
        <f t="shared" si="0"/>
        <v>38.4</v>
      </c>
      <c r="H3" s="2">
        <f>VLOOKUP(C3,Vehicle_Params!$A:$B,2,FALSE)</f>
        <v>0.35</v>
      </c>
      <c r="I3" s="2">
        <f t="shared" si="1"/>
        <v>11.2</v>
      </c>
      <c r="J3" s="2">
        <f t="shared" si="2"/>
        <v>460.8</v>
      </c>
      <c r="K3" s="2">
        <f t="shared" si="3"/>
        <v>384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12</v>
      </c>
      <c r="E4" s="2">
        <v>300</v>
      </c>
      <c r="F4" s="2">
        <f>VLOOKUP(C4,Vehicle_Params!$A:$C,3,FALSE)</f>
        <v>10</v>
      </c>
      <c r="G4" s="2">
        <f t="shared" si="0"/>
        <v>120</v>
      </c>
      <c r="H4" s="2">
        <f>VLOOKUP(C4,Vehicle_Params!$A:$B,2,FALSE)</f>
        <v>1.8</v>
      </c>
      <c r="I4" s="2">
        <f t="shared" si="1"/>
        <v>21.6</v>
      </c>
      <c r="J4" s="2">
        <f t="shared" si="2"/>
        <v>1440</v>
      </c>
      <c r="K4" s="2">
        <f t="shared" si="3"/>
        <v>144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37</v>
      </c>
      <c r="E8" s="2">
        <v>300</v>
      </c>
      <c r="F8" s="2">
        <f>VLOOKUP(C8,Vehicle_Params!$A:$C,3,FALSE)</f>
        <v>1.5</v>
      </c>
      <c r="G8" s="2">
        <f t="shared" si="0"/>
        <v>55.5</v>
      </c>
      <c r="H8" s="2">
        <f>VLOOKUP(C8,Vehicle_Params!$A:$B,2,FALSE)</f>
        <v>1</v>
      </c>
      <c r="I8" s="2">
        <f t="shared" si="1"/>
        <v>37</v>
      </c>
      <c r="J8" s="2">
        <f t="shared" si="2"/>
        <v>666</v>
      </c>
      <c r="K8" s="2">
        <f t="shared" si="3"/>
        <v>444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19</v>
      </c>
      <c r="E9" s="2">
        <v>300</v>
      </c>
      <c r="F9" s="2">
        <f>VLOOKUP(C9,Vehicle_Params!$A:$C,3,FALSE)</f>
        <v>1.2</v>
      </c>
      <c r="G9" s="2">
        <f t="shared" si="0"/>
        <v>22.8</v>
      </c>
      <c r="H9" s="2">
        <f>VLOOKUP(C9,Vehicle_Params!$A:$B,2,FALSE)</f>
        <v>0.35</v>
      </c>
      <c r="I9" s="2">
        <f t="shared" si="1"/>
        <v>6.6499999999999995</v>
      </c>
      <c r="J9" s="2">
        <f t="shared" si="2"/>
        <v>273.60000000000002</v>
      </c>
      <c r="K9" s="2">
        <f t="shared" si="3"/>
        <v>228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12</v>
      </c>
      <c r="E10" s="2">
        <v>300</v>
      </c>
      <c r="F10" s="2">
        <f>VLOOKUP(C10,Vehicle_Params!$A:$C,3,FALSE)</f>
        <v>10</v>
      </c>
      <c r="G10" s="2">
        <f t="shared" si="0"/>
        <v>120</v>
      </c>
      <c r="H10" s="2">
        <f>VLOOKUP(C10,Vehicle_Params!$A:$B,2,FALSE)</f>
        <v>1.8</v>
      </c>
      <c r="I10" s="2">
        <f t="shared" si="1"/>
        <v>21.6</v>
      </c>
      <c r="J10" s="2">
        <f t="shared" si="2"/>
        <v>1440</v>
      </c>
      <c r="K10" s="2">
        <f t="shared" si="3"/>
        <v>144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46</v>
      </c>
      <c r="E14" s="2">
        <v>300</v>
      </c>
      <c r="F14" s="2">
        <f>VLOOKUP(C14,Vehicle_Params!$A:$C,3,FALSE)</f>
        <v>1.5</v>
      </c>
      <c r="G14" s="2">
        <f t="shared" si="0"/>
        <v>69</v>
      </c>
      <c r="H14" s="2">
        <f>VLOOKUP(C14,Vehicle_Params!$A:$B,2,FALSE)</f>
        <v>1</v>
      </c>
      <c r="I14" s="2">
        <f t="shared" si="1"/>
        <v>46</v>
      </c>
      <c r="J14" s="2">
        <f t="shared" si="2"/>
        <v>828</v>
      </c>
      <c r="K14" s="2">
        <f t="shared" si="3"/>
        <v>552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33</v>
      </c>
      <c r="E15" s="2">
        <v>300</v>
      </c>
      <c r="F15" s="2">
        <f>VLOOKUP(C15,Vehicle_Params!$A:$C,3,FALSE)</f>
        <v>1.2</v>
      </c>
      <c r="G15" s="2">
        <f t="shared" si="0"/>
        <v>39.6</v>
      </c>
      <c r="H15" s="2">
        <f>VLOOKUP(C15,Vehicle_Params!$A:$B,2,FALSE)</f>
        <v>0.35</v>
      </c>
      <c r="I15" s="2">
        <f t="shared" si="1"/>
        <v>11.549999999999999</v>
      </c>
      <c r="J15" s="2">
        <f t="shared" si="2"/>
        <v>475.2</v>
      </c>
      <c r="K15" s="2">
        <f t="shared" si="3"/>
        <v>396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3</v>
      </c>
      <c r="B2" s="2" t="s">
        <v>19</v>
      </c>
      <c r="C2" s="2">
        <v>300</v>
      </c>
      <c r="D2" s="2">
        <f>SUMIFS(Raw_Annotations!$D:$D,Raw_Annotations!$A:$A,$A2,Raw_Annotations!$B:$B,$B2)</f>
        <v>94</v>
      </c>
      <c r="E2" s="2">
        <f>SUMIFS(Raw_Annotations!$I:$I,Raw_Annotations!$A:$A,$A2,Raw_Annotations!$B:$B,$B2)</f>
        <v>87.35</v>
      </c>
      <c r="F2" s="2">
        <f t="shared" ref="F2:F4" si="0">IF(C2=0,0,D2*3600/C2)</f>
        <v>1128</v>
      </c>
      <c r="G2" s="2">
        <f>SUMIFS(Raw_Annotations!$G:$G,Raw_Annotations!$A:$A,$A2,Raw_Annotations!$B:$B,$B2)</f>
        <v>289.60000000000002</v>
      </c>
      <c r="H2" s="2">
        <f t="shared" ref="H2:H4" si="1">IF(C2=0,0,G2*3600/C2)</f>
        <v>3475.2000000000003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180</v>
      </c>
      <c r="J2" s="2">
        <f t="shared" ref="J2:J4" si="2">IF(G2=0,0,I2/G2)</f>
        <v>0.62154696132596676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0.31139095592444194</v>
      </c>
    </row>
    <row r="3" spans="1:11" x14ac:dyDescent="0.25">
      <c r="A3" s="2">
        <v>3</v>
      </c>
      <c r="B3" s="2" t="s">
        <v>11</v>
      </c>
      <c r="C3" s="2">
        <v>300</v>
      </c>
      <c r="D3" s="2">
        <f>SUMIFS(Raw_Annotations!$D:$D,Raw_Annotations!$A:$A,$A3,Raw_Annotations!$B:$B,$B3)</f>
        <v>111</v>
      </c>
      <c r="E3" s="2">
        <f>SUMIFS(Raw_Annotations!$I:$I,Raw_Annotations!$A:$A,$A3,Raw_Annotations!$B:$B,$B3)</f>
        <v>102.4</v>
      </c>
      <c r="F3" s="2">
        <f t="shared" si="0"/>
        <v>1332</v>
      </c>
      <c r="G3" s="2">
        <f>SUMIFS(Raw_Annotations!$G:$G,Raw_Annotations!$A:$A,$A3,Raw_Annotations!$B:$B,$B3)</f>
        <v>287.89999999999998</v>
      </c>
      <c r="H3" s="2">
        <f t="shared" si="1"/>
        <v>3454.7999999999997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150</v>
      </c>
      <c r="J3" s="2">
        <f t="shared" si="2"/>
        <v>0.5210142410559222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0.23828125</v>
      </c>
    </row>
    <row r="4" spans="1:11" x14ac:dyDescent="0.25">
      <c r="A4" s="2">
        <v>3</v>
      </c>
      <c r="B4" s="2" t="s">
        <v>18</v>
      </c>
      <c r="C4" s="2">
        <v>300</v>
      </c>
      <c r="D4" s="2">
        <f>SUMIFS(Raw_Annotations!$D:$D,Raw_Annotations!$A:$A,$A4,Raw_Annotations!$B:$B,$B4)</f>
        <v>70</v>
      </c>
      <c r="E4" s="2">
        <f>SUMIFS(Raw_Annotations!$I:$I,Raw_Annotations!$A:$A,$A4,Raw_Annotations!$B:$B,$B4)</f>
        <v>70.649999999999991</v>
      </c>
      <c r="F4" s="2">
        <f t="shared" si="0"/>
        <v>840</v>
      </c>
      <c r="G4" s="2">
        <f>SUMIFS(Raw_Annotations!$G:$G,Raw_Annotations!$A:$A,$A4,Raw_Annotations!$B:$B,$B4)</f>
        <v>229.3</v>
      </c>
      <c r="H4" s="2">
        <f t="shared" si="1"/>
        <v>2751.6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0.65416484954208454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0.34536447275300786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2025-09-26T01:44:34Z</dcterms:modified>
</cp:coreProperties>
</file>