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3889439-F7B1-4375-B9CE-75F11A90EA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H18" i="1"/>
  <c r="I18" i="1" s="1"/>
  <c r="G18" i="1"/>
  <c r="J18" i="1" s="1"/>
  <c r="F18" i="1"/>
  <c r="K17" i="1"/>
  <c r="H17" i="1"/>
  <c r="I17" i="1" s="1"/>
  <c r="G17" i="1"/>
  <c r="J17" i="1" s="1"/>
  <c r="F17" i="1"/>
  <c r="K16" i="1"/>
  <c r="H16" i="1"/>
  <c r="I16" i="1" s="1"/>
  <c r="E2" i="3" s="1"/>
  <c r="K2" i="3" s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H8" i="1"/>
  <c r="I8" i="1" s="1"/>
  <c r="E4" i="3" s="1"/>
  <c r="K4" i="3" s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F3" i="1"/>
  <c r="G3" i="1" s="1"/>
  <c r="K2" i="1"/>
  <c r="H2" i="1"/>
  <c r="I2" i="1" s="1"/>
  <c r="G2" i="1"/>
  <c r="J2" i="1" s="1"/>
  <c r="F2" i="1"/>
  <c r="E3" i="3" l="1"/>
  <c r="K3" i="3" s="1"/>
  <c r="J3" i="1"/>
  <c r="G3" i="3"/>
  <c r="I4" i="3"/>
  <c r="J11" i="1"/>
  <c r="J4" i="1"/>
  <c r="I3" i="3"/>
  <c r="G4" i="3"/>
  <c r="J8" i="1"/>
  <c r="I2" i="3"/>
  <c r="G2" i="3"/>
  <c r="J16" i="1"/>
  <c r="J2" i="3" l="1"/>
  <c r="H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<sst xmlns="http://schemas.openxmlformats.org/spreadsheetml/2006/main" count="77" uniqueCount="35">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</sst>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0" sqref="F20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52</v>
      </c>
      <c r="E2" s="2">
        <v>300</v>
      </c>
      <c r="F2" s="2">
        <f>VLOOKUP(C2,Vehicle_Params!$A:$C,3,FALSE)</f>
        <v>1.5</v>
      </c>
      <c r="G2" s="2">
        <f t="shared" ref="G2:G19" si="0">IF(D2="",0,D2*F2)</f>
        <v>78</v>
      </c>
      <c r="H2" s="2">
        <f>VLOOKUP(C2,Vehicle_Params!$A:$B,2,FALSE)</f>
        <v>1</v>
      </c>
      <c r="I2" s="2">
        <f t="shared" ref="I2:I19" si="1">IF(D2="",0,D2*H2)</f>
        <v>52</v>
      </c>
      <c r="J2" s="2">
        <f t="shared" ref="J2:J19" si="2">IF(E2=0,0,G2*3600/E2)</f>
        <v>936</v>
      </c>
      <c r="K2" s="2">
        <f t="shared" ref="K2:K19" si="3">IF(E2=0,0,IF(D2="",0,D2*3600/E2))</f>
        <v>624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41</v>
      </c>
      <c r="E3" s="2">
        <v>300</v>
      </c>
      <c r="F3" s="2">
        <f>VLOOKUP(C3,Vehicle_Params!$A:$C,3,FALSE)</f>
        <v>1.2</v>
      </c>
      <c r="G3" s="2">
        <f t="shared" si="0"/>
        <v>49.199999999999996</v>
      </c>
      <c r="H3" s="2">
        <f>VLOOKUP(C3,Vehicle_Params!$A:$B,2,FALSE)</f>
        <v>0.35</v>
      </c>
      <c r="I3" s="2">
        <f t="shared" si="1"/>
        <v>14.35</v>
      </c>
      <c r="J3" s="2">
        <f t="shared" si="2"/>
        <v>590.39999999999986</v>
      </c>
      <c r="K3" s="2">
        <f t="shared" si="3"/>
        <v>492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14</v>
      </c>
      <c r="E4" s="2">
        <v>300</v>
      </c>
      <c r="F4" s="2">
        <f>VLOOKUP(C4,Vehicle_Params!$A:$C,3,FALSE)</f>
        <v>10</v>
      </c>
      <c r="G4" s="2">
        <f t="shared" si="0"/>
        <v>140</v>
      </c>
      <c r="H4" s="2">
        <f>VLOOKUP(C4,Vehicle_Params!$A:$B,2,FALSE)</f>
        <v>1.8</v>
      </c>
      <c r="I4" s="2">
        <f t="shared" si="1"/>
        <v>25.2</v>
      </c>
      <c r="J4" s="2">
        <f t="shared" si="2"/>
        <v>1680</v>
      </c>
      <c r="K4" s="2">
        <f t="shared" si="3"/>
        <v>168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125</v>
      </c>
      <c r="E8" s="2">
        <v>300</v>
      </c>
      <c r="F8" s="2">
        <f>VLOOKUP(C8,Vehicle_Params!$A:$C,3,FALSE)</f>
        <v>1.5</v>
      </c>
      <c r="G8" s="2">
        <f t="shared" si="0"/>
        <v>187.5</v>
      </c>
      <c r="H8" s="2">
        <f>VLOOKUP(C8,Vehicle_Params!$A:$B,2,FALSE)</f>
        <v>1</v>
      </c>
      <c r="I8" s="2">
        <f t="shared" si="1"/>
        <v>125</v>
      </c>
      <c r="J8" s="2">
        <f t="shared" si="2"/>
        <v>2250</v>
      </c>
      <c r="K8" s="2">
        <f t="shared" si="3"/>
        <v>1500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73</v>
      </c>
      <c r="E9" s="2">
        <v>300</v>
      </c>
      <c r="F9" s="2">
        <f>VLOOKUP(C9,Vehicle_Params!$A:$C,3,FALSE)</f>
        <v>1.2</v>
      </c>
      <c r="G9" s="2">
        <f t="shared" si="0"/>
        <v>87.6</v>
      </c>
      <c r="H9" s="2">
        <f>VLOOKUP(C9,Vehicle_Params!$A:$B,2,FALSE)</f>
        <v>0.35</v>
      </c>
      <c r="I9" s="2">
        <f t="shared" si="1"/>
        <v>25.549999999999997</v>
      </c>
      <c r="J9" s="2">
        <f t="shared" si="2"/>
        <v>1051.2</v>
      </c>
      <c r="K9" s="2">
        <f t="shared" si="3"/>
        <v>876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18</v>
      </c>
      <c r="E10" s="2">
        <v>300</v>
      </c>
      <c r="F10" s="2">
        <f>VLOOKUP(C10,Vehicle_Params!$A:$C,3,FALSE)</f>
        <v>10</v>
      </c>
      <c r="G10" s="2">
        <f t="shared" si="0"/>
        <v>180</v>
      </c>
      <c r="H10" s="2">
        <f>VLOOKUP(C10,Vehicle_Params!$A:$B,2,FALSE)</f>
        <v>1.8</v>
      </c>
      <c r="I10" s="2">
        <f t="shared" si="1"/>
        <v>32.4</v>
      </c>
      <c r="J10" s="2">
        <f t="shared" si="2"/>
        <v>2160</v>
      </c>
      <c r="K10" s="2">
        <f t="shared" si="3"/>
        <v>216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4</v>
      </c>
      <c r="E12" s="2">
        <v>300</v>
      </c>
      <c r="F12" s="2">
        <f>VLOOKUP(C12,Vehicle_Params!$A:$C,3,FALSE)</f>
        <v>1</v>
      </c>
      <c r="G12" s="2">
        <f t="shared" si="0"/>
        <v>4</v>
      </c>
      <c r="H12" s="2">
        <f>VLOOKUP(C12,Vehicle_Params!$A:$B,2,FALSE)</f>
        <v>2.6</v>
      </c>
      <c r="I12" s="2">
        <f t="shared" si="1"/>
        <v>10.4</v>
      </c>
      <c r="J12" s="2">
        <f t="shared" si="2"/>
        <v>48</v>
      </c>
      <c r="K12" s="2">
        <f t="shared" si="3"/>
        <v>48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48</v>
      </c>
      <c r="E14" s="2">
        <v>300</v>
      </c>
      <c r="F14" s="2">
        <f>VLOOKUP(C14,Vehicle_Params!$A:$C,3,FALSE)</f>
        <v>1.5</v>
      </c>
      <c r="G14" s="2">
        <f t="shared" si="0"/>
        <v>72</v>
      </c>
      <c r="H14" s="2">
        <f>VLOOKUP(C14,Vehicle_Params!$A:$B,2,FALSE)</f>
        <v>1</v>
      </c>
      <c r="I14" s="2">
        <f t="shared" si="1"/>
        <v>48</v>
      </c>
      <c r="J14" s="2">
        <f t="shared" si="2"/>
        <v>864</v>
      </c>
      <c r="K14" s="2">
        <f t="shared" si="3"/>
        <v>576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34</v>
      </c>
      <c r="E15" s="2">
        <v>300</v>
      </c>
      <c r="F15" s="2">
        <f>VLOOKUP(C15,Vehicle_Params!$A:$C,3,FALSE)</f>
        <v>1.2</v>
      </c>
      <c r="G15" s="2">
        <f t="shared" si="0"/>
        <v>40.799999999999997</v>
      </c>
      <c r="H15" s="2">
        <f>VLOOKUP(C15,Vehicle_Params!$A:$B,2,FALSE)</f>
        <v>0.35</v>
      </c>
      <c r="I15" s="2">
        <f t="shared" si="1"/>
        <v>11.899999999999999</v>
      </c>
      <c r="J15" s="2">
        <f t="shared" si="2"/>
        <v>489.6</v>
      </c>
      <c r="K15" s="2">
        <f t="shared" si="3"/>
        <v>408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5.570312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102</v>
      </c>
      <c r="E2" s="2">
        <f>SUMIFS(Raw_Annotations!$I:$I,Raw_Annotations!$A:$A,$A2,Raw_Annotations!$B:$B,$B2)</f>
        <v>99.5</v>
      </c>
      <c r="F2" s="2">
        <f t="shared" ref="F2:F4" si="0">IF(C2=0,0,D2*3600/C2)</f>
        <v>1224</v>
      </c>
      <c r="G2" s="2">
        <f>SUMIFS(Raw_Annotations!$G:$G,Raw_Annotations!$A:$A,$A2,Raw_Annotations!$B:$B,$B2)</f>
        <v>334.8</v>
      </c>
      <c r="H2" s="2">
        <f t="shared" ref="H2:H4" si="1">IF(C2=0,0,G2*3600/C2)</f>
        <v>4017.6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220</v>
      </c>
      <c r="J2" s="2">
        <f t="shared" ref="J2:J4" si="2">IF(G2=0,0,I2/G2)</f>
        <v>0.65710872162485068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0.34572864321608038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109</v>
      </c>
      <c r="E3" s="2">
        <f>SUMIFS(Raw_Annotations!$I:$I,Raw_Annotations!$A:$A,$A3,Raw_Annotations!$B:$B,$B3)</f>
        <v>96.949999999999989</v>
      </c>
      <c r="F3" s="2">
        <f t="shared" si="0"/>
        <v>1308</v>
      </c>
      <c r="G3" s="2">
        <f>SUMIFS(Raw_Annotations!$G:$G,Raw_Annotations!$A:$A,$A3,Raw_Annotations!$B:$B,$B3)</f>
        <v>298.2</v>
      </c>
      <c r="H3" s="2">
        <f t="shared" si="1"/>
        <v>3578.4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170</v>
      </c>
      <c r="J3" s="2">
        <f t="shared" si="2"/>
        <v>0.57008718980549966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0.28880866425992785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224</v>
      </c>
      <c r="E4" s="2">
        <f>SUMIFS(Raw_Annotations!$I:$I,Raw_Annotations!$A:$A,$A4,Raw_Annotations!$B:$B,$B4)</f>
        <v>200.15</v>
      </c>
      <c r="F4" s="2">
        <f t="shared" si="0"/>
        <v>2688</v>
      </c>
      <c r="G4" s="2">
        <f>SUMIFS(Raw_Annotations!$G:$G,Raw_Annotations!$A:$A,$A4,Raw_Annotations!$B:$B,$B4)</f>
        <v>523.1</v>
      </c>
      <c r="H4" s="2">
        <f t="shared" si="1"/>
        <v>6277.2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240</v>
      </c>
      <c r="J4" s="2">
        <f t="shared" si="2"/>
        <v>0.4588032880902313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0.18985760679490382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2025-09-26T01:46:02Z</dcterms:modified>
</cp:coreProperties>
</file>