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3C677707-78A6-427A-B83F-2713F34BEB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I19" i="1"/>
  <c r="H19" i="1"/>
  <c r="F19" i="1"/>
  <c r="G19" i="1" s="1"/>
  <c r="J19" i="1" s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K14" i="1"/>
  <c r="H14" i="1"/>
  <c r="I14" i="1" s="1"/>
  <c r="E2" i="3" s="1"/>
  <c r="K2" i="3" s="1"/>
  <c r="G14" i="1"/>
  <c r="J14" i="1" s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F11" i="1"/>
  <c r="G11" i="1" s="1"/>
  <c r="J11" i="1" s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H8" i="1"/>
  <c r="I8" i="1" s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F3" i="1"/>
  <c r="G3" i="1" s="1"/>
  <c r="J3" i="1" s="1"/>
  <c r="K2" i="1"/>
  <c r="H2" i="1"/>
  <c r="I2" i="1" s="1"/>
  <c r="E3" i="3" s="1"/>
  <c r="K3" i="3" s="1"/>
  <c r="F2" i="1"/>
  <c r="G2" i="1" s="1"/>
  <c r="E4" i="3" l="1"/>
  <c r="K4" i="3" s="1"/>
  <c r="J2" i="1"/>
  <c r="G3" i="3"/>
  <c r="J10" i="1"/>
  <c r="I4" i="3"/>
  <c r="G4" i="3"/>
  <c r="J8" i="1"/>
  <c r="J15" i="1"/>
  <c r="G2" i="3"/>
  <c r="I2" i="3"/>
  <c r="J16" i="1"/>
  <c r="I3" i="3"/>
  <c r="J4" i="1"/>
  <c r="J4" i="3" l="1"/>
  <c r="H4" i="3"/>
  <c r="J3" i="3"/>
  <c r="H3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<sst xmlns="http://schemas.openxmlformats.org/spreadsheetml/2006/main" count="77" uniqueCount="35">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</sst>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25" sqref="F25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72</v>
      </c>
      <c r="E2" s="2">
        <v>300</v>
      </c>
      <c r="F2" s="2">
        <f>VLOOKUP(C2,Vehicle_Params!$A:$C,3,FALSE)</f>
        <v>1.5</v>
      </c>
      <c r="G2" s="2">
        <f t="shared" ref="G2:G19" si="0">IF(D2="",0,D2*F2)</f>
        <v>108</v>
      </c>
      <c r="H2" s="2">
        <f>VLOOKUP(C2,Vehicle_Params!$A:$B,2,FALSE)</f>
        <v>1</v>
      </c>
      <c r="I2" s="2">
        <f t="shared" ref="I2:I19" si="1">IF(D2="",0,D2*H2)</f>
        <v>72</v>
      </c>
      <c r="J2" s="2">
        <f t="shared" ref="J2:J19" si="2">IF(E2=0,0,G2*3600/E2)</f>
        <v>1296</v>
      </c>
      <c r="K2" s="2">
        <f t="shared" ref="K2:K19" si="3">IF(E2=0,0,IF(D2="",0,D2*3600/E2))</f>
        <v>864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27</v>
      </c>
      <c r="E3" s="2">
        <v>300</v>
      </c>
      <c r="F3" s="2">
        <f>VLOOKUP(C3,Vehicle_Params!$A:$C,3,FALSE)</f>
        <v>1.2</v>
      </c>
      <c r="G3" s="2">
        <f t="shared" si="0"/>
        <v>32.4</v>
      </c>
      <c r="H3" s="2">
        <f>VLOOKUP(C3,Vehicle_Params!$A:$B,2,FALSE)</f>
        <v>0.35</v>
      </c>
      <c r="I3" s="2">
        <f t="shared" si="1"/>
        <v>9.4499999999999993</v>
      </c>
      <c r="J3" s="2">
        <f t="shared" si="2"/>
        <v>388.8</v>
      </c>
      <c r="K3" s="2">
        <f t="shared" si="3"/>
        <v>324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19</v>
      </c>
      <c r="E4" s="2">
        <v>300</v>
      </c>
      <c r="F4" s="2">
        <f>VLOOKUP(C4,Vehicle_Params!$A:$C,3,FALSE)</f>
        <v>10</v>
      </c>
      <c r="G4" s="2">
        <f t="shared" si="0"/>
        <v>190</v>
      </c>
      <c r="H4" s="2">
        <f>VLOOKUP(C4,Vehicle_Params!$A:$B,2,FALSE)</f>
        <v>1.8</v>
      </c>
      <c r="I4" s="2">
        <f t="shared" si="1"/>
        <v>34.200000000000003</v>
      </c>
      <c r="J4" s="2">
        <f t="shared" si="2"/>
        <v>2280</v>
      </c>
      <c r="K4" s="2">
        <f t="shared" si="3"/>
        <v>228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49</v>
      </c>
      <c r="E8" s="2">
        <v>300</v>
      </c>
      <c r="F8" s="2">
        <f>VLOOKUP(C8,Vehicle_Params!$A:$C,3,FALSE)</f>
        <v>1.5</v>
      </c>
      <c r="G8" s="2">
        <f t="shared" si="0"/>
        <v>73.5</v>
      </c>
      <c r="H8" s="2">
        <f>VLOOKUP(C8,Vehicle_Params!$A:$B,2,FALSE)</f>
        <v>1</v>
      </c>
      <c r="I8" s="2">
        <f t="shared" si="1"/>
        <v>49</v>
      </c>
      <c r="J8" s="2">
        <f t="shared" si="2"/>
        <v>882</v>
      </c>
      <c r="K8" s="2">
        <f t="shared" si="3"/>
        <v>588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29</v>
      </c>
      <c r="E9" s="2">
        <v>300</v>
      </c>
      <c r="F9" s="2">
        <f>VLOOKUP(C9,Vehicle_Params!$A:$C,3,FALSE)</f>
        <v>1.2</v>
      </c>
      <c r="G9" s="2">
        <f t="shared" si="0"/>
        <v>34.799999999999997</v>
      </c>
      <c r="H9" s="2">
        <f>VLOOKUP(C9,Vehicle_Params!$A:$B,2,FALSE)</f>
        <v>0.35</v>
      </c>
      <c r="I9" s="2">
        <f t="shared" si="1"/>
        <v>10.149999999999999</v>
      </c>
      <c r="J9" s="2">
        <f t="shared" si="2"/>
        <v>417.59999999999997</v>
      </c>
      <c r="K9" s="2">
        <f t="shared" si="3"/>
        <v>348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16</v>
      </c>
      <c r="E10" s="2">
        <v>300</v>
      </c>
      <c r="F10" s="2">
        <f>VLOOKUP(C10,Vehicle_Params!$A:$C,3,FALSE)</f>
        <v>10</v>
      </c>
      <c r="G10" s="2">
        <f t="shared" si="0"/>
        <v>160</v>
      </c>
      <c r="H10" s="2">
        <f>VLOOKUP(C10,Vehicle_Params!$A:$B,2,FALSE)</f>
        <v>1.8</v>
      </c>
      <c r="I10" s="2">
        <f t="shared" si="1"/>
        <v>28.8</v>
      </c>
      <c r="J10" s="2">
        <f t="shared" si="2"/>
        <v>1920</v>
      </c>
      <c r="K10" s="2">
        <f t="shared" si="3"/>
        <v>192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3</v>
      </c>
      <c r="E13" s="2">
        <v>300</v>
      </c>
      <c r="F13" s="2">
        <f>VLOOKUP(C13,Vehicle_Params!$A:$C,3,FALSE)</f>
        <v>2</v>
      </c>
      <c r="G13" s="2">
        <f t="shared" si="0"/>
        <v>6</v>
      </c>
      <c r="H13" s="2">
        <f>VLOOKUP(C13,Vehicle_Params!$A:$B,2,FALSE)</f>
        <v>0.6</v>
      </c>
      <c r="I13" s="2">
        <f t="shared" si="1"/>
        <v>1.7999999999999998</v>
      </c>
      <c r="J13" s="2">
        <f t="shared" si="2"/>
        <v>72</v>
      </c>
      <c r="K13" s="2">
        <f t="shared" si="3"/>
        <v>36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58</v>
      </c>
      <c r="E14" s="2">
        <v>300</v>
      </c>
      <c r="F14" s="2">
        <f>VLOOKUP(C14,Vehicle_Params!$A:$C,3,FALSE)</f>
        <v>1.5</v>
      </c>
      <c r="G14" s="2">
        <f t="shared" si="0"/>
        <v>87</v>
      </c>
      <c r="H14" s="2">
        <f>VLOOKUP(C14,Vehicle_Params!$A:$B,2,FALSE)</f>
        <v>1</v>
      </c>
      <c r="I14" s="2">
        <f t="shared" si="1"/>
        <v>58</v>
      </c>
      <c r="J14" s="2">
        <f t="shared" si="2"/>
        <v>1044</v>
      </c>
      <c r="K14" s="2">
        <f t="shared" si="3"/>
        <v>696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37</v>
      </c>
      <c r="E15" s="2">
        <v>300</v>
      </c>
      <c r="F15" s="2">
        <f>VLOOKUP(C15,Vehicle_Params!$A:$C,3,FALSE)</f>
        <v>1.2</v>
      </c>
      <c r="G15" s="2">
        <f t="shared" si="0"/>
        <v>44.4</v>
      </c>
      <c r="H15" s="2">
        <f>VLOOKUP(C15,Vehicle_Params!$A:$B,2,FALSE)</f>
        <v>0.35</v>
      </c>
      <c r="I15" s="2">
        <f t="shared" si="1"/>
        <v>12.95</v>
      </c>
      <c r="J15" s="2">
        <f t="shared" si="2"/>
        <v>532.79999999999995</v>
      </c>
      <c r="K15" s="2">
        <f t="shared" si="3"/>
        <v>444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21</v>
      </c>
      <c r="E16" s="2">
        <v>300</v>
      </c>
      <c r="F16" s="2">
        <f>VLOOKUP(C16,Vehicle_Params!$A:$C,3,FALSE)</f>
        <v>10</v>
      </c>
      <c r="G16" s="2">
        <f t="shared" si="0"/>
        <v>210</v>
      </c>
      <c r="H16" s="2">
        <f>VLOOKUP(C16,Vehicle_Params!$A:$B,2,FALSE)</f>
        <v>1.8</v>
      </c>
      <c r="I16" s="2">
        <f t="shared" si="1"/>
        <v>37.800000000000004</v>
      </c>
      <c r="J16" s="2">
        <f t="shared" si="2"/>
        <v>2520</v>
      </c>
      <c r="K16" s="2">
        <f t="shared" si="3"/>
        <v>252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2</v>
      </c>
      <c r="B2" s="2" t="s">
        <v>19</v>
      </c>
      <c r="C2" s="2">
        <v>300</v>
      </c>
      <c r="D2" s="2">
        <f>SUMIFS(Raw_Annotations!$D:$D,Raw_Annotations!$A:$A,$A2,Raw_Annotations!$B:$B,$B2)</f>
        <v>119</v>
      </c>
      <c r="E2" s="2">
        <f>SUMIFS(Raw_Annotations!$I:$I,Raw_Annotations!$A:$A,$A2,Raw_Annotations!$B:$B,$B2)</f>
        <v>116.94999999999999</v>
      </c>
      <c r="F2" s="2">
        <f t="shared" ref="F2:F4" si="0">IF(C2=0,0,D2*3600/C2)</f>
        <v>1428</v>
      </c>
      <c r="G2" s="2">
        <f>SUMIFS(Raw_Annotations!$G:$G,Raw_Annotations!$A:$A,$A2,Raw_Annotations!$B:$B,$B2)</f>
        <v>402.4</v>
      </c>
      <c r="H2" s="2">
        <f t="shared" ref="H2:H4" si="1">IF(C2=0,0,G2*3600/C2)</f>
        <v>4828.8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270</v>
      </c>
      <c r="J2" s="2">
        <f t="shared" ref="J2:J4" si="2">IF(G2=0,0,I2/G2)</f>
        <v>0.67097415506958258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0.37109876015391202</v>
      </c>
    </row>
    <row r="3" spans="1:11" x14ac:dyDescent="0.25">
      <c r="A3" s="2">
        <v>2</v>
      </c>
      <c r="B3" s="2" t="s">
        <v>11</v>
      </c>
      <c r="C3" s="2">
        <v>300</v>
      </c>
      <c r="D3" s="2">
        <f>SUMIFS(Raw_Annotations!$D:$D,Raw_Annotations!$A:$A,$A3,Raw_Annotations!$B:$B,$B3)</f>
        <v>123</v>
      </c>
      <c r="E3" s="2">
        <f>SUMIFS(Raw_Annotations!$I:$I,Raw_Annotations!$A:$A,$A3,Raw_Annotations!$B:$B,$B3)</f>
        <v>125.05</v>
      </c>
      <c r="F3" s="2">
        <f t="shared" si="0"/>
        <v>1476</v>
      </c>
      <c r="G3" s="2">
        <f>SUMIFS(Raw_Annotations!$G:$G,Raw_Annotations!$A:$A,$A3,Raw_Annotations!$B:$B,$B3)</f>
        <v>395.4</v>
      </c>
      <c r="H3" s="2">
        <f t="shared" si="1"/>
        <v>4744.8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250</v>
      </c>
      <c r="J3" s="2">
        <f t="shared" si="2"/>
        <v>0.63227111785533641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0.31827269092363059</v>
      </c>
    </row>
    <row r="4" spans="1:11" x14ac:dyDescent="0.25">
      <c r="A4" s="2">
        <v>2</v>
      </c>
      <c r="B4" s="2" t="s">
        <v>18</v>
      </c>
      <c r="C4" s="2">
        <v>300</v>
      </c>
      <c r="D4" s="2">
        <f>SUMIFS(Raw_Annotations!$D:$D,Raw_Annotations!$A:$A,$A4,Raw_Annotations!$B:$B,$B4)</f>
        <v>100</v>
      </c>
      <c r="E4" s="2">
        <f>SUMIFS(Raw_Annotations!$I:$I,Raw_Annotations!$A:$A,$A4,Raw_Annotations!$B:$B,$B4)</f>
        <v>97.949999999999989</v>
      </c>
      <c r="F4" s="2">
        <f t="shared" si="0"/>
        <v>1200</v>
      </c>
      <c r="G4" s="2">
        <f>SUMIFS(Raw_Annotations!$G:$G,Raw_Annotations!$A:$A,$A4,Raw_Annotations!$B:$B,$B4)</f>
        <v>335.3</v>
      </c>
      <c r="H4" s="2">
        <f t="shared" si="1"/>
        <v>4023.6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220</v>
      </c>
      <c r="J4" s="2">
        <f t="shared" si="2"/>
        <v>0.65612883984491499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0.35119959162838188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2025-09-26T01:47:45Z</dcterms:modified>
</cp:coreProperties>
</file>