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FDCC8503-F9AC-4900-8869-FD1F910C7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zv7KLqZDwKjR81H7w5ZUTo3iE/c9Gkgsq11CO7Fynk="/>
    </ext>
  </extLst>
</workbook>
</file>

<file path=xl/calcChain.xml><?xml version="1.0" encoding="utf-8"?>
<calcChain xmlns="http://schemas.openxmlformats.org/spreadsheetml/2006/main">
  <c r="D4" i="3" l="1"/>
  <c r="F4" i="3" s="1"/>
  <c r="I3" i="3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I4" i="1"/>
  <c r="H4" i="1"/>
  <c r="F4" i="1"/>
  <c r="G4" i="1" s="1"/>
  <c r="K3" i="1"/>
  <c r="H3" i="1"/>
  <c r="I3" i="1" s="1"/>
  <c r="E2" i="3" s="1"/>
  <c r="K2" i="3" s="1"/>
  <c r="G3" i="1"/>
  <c r="J3" i="1" s="1"/>
  <c r="F3" i="1"/>
  <c r="K2" i="1"/>
  <c r="I2" i="1"/>
  <c r="H2" i="1"/>
  <c r="G2" i="1"/>
  <c r="J2" i="1" s="1"/>
  <c r="F2" i="1"/>
  <c r="E4" i="3" l="1"/>
  <c r="K4" i="3" s="1"/>
  <c r="I2" i="3"/>
  <c r="J4" i="1"/>
  <c r="G2" i="3"/>
  <c r="J8" i="1"/>
  <c r="G3" i="3"/>
  <c r="I4" i="3"/>
  <c r="G4" i="3"/>
  <c r="J16" i="1"/>
  <c r="J4" i="3" l="1"/>
  <c r="H4" i="3"/>
  <c r="J3" i="3"/>
  <c r="H3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<sst xmlns="http://schemas.openxmlformats.org/spreadsheetml/2006/main" count="77" uniqueCount="35">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</sst>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3" sqref="F23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72</v>
      </c>
      <c r="E2" s="2">
        <v>300</v>
      </c>
      <c r="F2" s="2">
        <f>VLOOKUP(C2,Vehicle_Params!$A:$C,3,FALSE)</f>
        <v>1.5</v>
      </c>
      <c r="G2" s="2">
        <f t="shared" ref="G2:G19" si="0">IF(D2="",0,D2*F2)</f>
        <v>108</v>
      </c>
      <c r="H2" s="2">
        <f>VLOOKUP(C2,Vehicle_Params!$A:$B,2,FALSE)</f>
        <v>1</v>
      </c>
      <c r="I2" s="2">
        <f t="shared" ref="I2:I19" si="1">IF(D2="",0,D2*H2)</f>
        <v>72</v>
      </c>
      <c r="J2" s="2">
        <f t="shared" ref="J2:J19" si="2">IF(E2=0,0,G2*3600/E2)</f>
        <v>1296</v>
      </c>
      <c r="K2" s="2">
        <f t="shared" ref="K2:K19" si="3">IF(E2=0,0,IF(D2="",0,D2*3600/E2))</f>
        <v>864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28</v>
      </c>
      <c r="E3" s="2">
        <v>300</v>
      </c>
      <c r="F3" s="2">
        <f>VLOOKUP(C3,Vehicle_Params!$A:$C,3,FALSE)</f>
        <v>1.2</v>
      </c>
      <c r="G3" s="2">
        <f t="shared" si="0"/>
        <v>33.6</v>
      </c>
      <c r="H3" s="2">
        <f>VLOOKUP(C3,Vehicle_Params!$A:$B,2,FALSE)</f>
        <v>0.35</v>
      </c>
      <c r="I3" s="2">
        <f t="shared" si="1"/>
        <v>9.7999999999999989</v>
      </c>
      <c r="J3" s="2">
        <f t="shared" si="2"/>
        <v>403.2</v>
      </c>
      <c r="K3" s="2">
        <f t="shared" si="3"/>
        <v>336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24</v>
      </c>
      <c r="E4" s="2">
        <v>300</v>
      </c>
      <c r="F4" s="2">
        <f>VLOOKUP(C4,Vehicle_Params!$A:$C,3,FALSE)</f>
        <v>10</v>
      </c>
      <c r="G4" s="2">
        <f t="shared" si="0"/>
        <v>240</v>
      </c>
      <c r="H4" s="2">
        <f>VLOOKUP(C4,Vehicle_Params!$A:$B,2,FALSE)</f>
        <v>1.8</v>
      </c>
      <c r="I4" s="2">
        <f t="shared" si="1"/>
        <v>43.2</v>
      </c>
      <c r="J4" s="2">
        <f t="shared" si="2"/>
        <v>2880</v>
      </c>
      <c r="K4" s="2">
        <f t="shared" si="3"/>
        <v>288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62</v>
      </c>
      <c r="E8" s="2">
        <v>300</v>
      </c>
      <c r="F8" s="2">
        <f>VLOOKUP(C8,Vehicle_Params!$A:$C,3,FALSE)</f>
        <v>1.5</v>
      </c>
      <c r="G8" s="2">
        <f t="shared" si="0"/>
        <v>93</v>
      </c>
      <c r="H8" s="2">
        <f>VLOOKUP(C8,Vehicle_Params!$A:$B,2,FALSE)</f>
        <v>1</v>
      </c>
      <c r="I8" s="2">
        <f t="shared" si="1"/>
        <v>62</v>
      </c>
      <c r="J8" s="2">
        <f t="shared" si="2"/>
        <v>1116</v>
      </c>
      <c r="K8" s="2">
        <f t="shared" si="3"/>
        <v>744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32</v>
      </c>
      <c r="E9" s="2">
        <v>300</v>
      </c>
      <c r="F9" s="2">
        <f>VLOOKUP(C9,Vehicle_Params!$A:$C,3,FALSE)</f>
        <v>1.2</v>
      </c>
      <c r="G9" s="2">
        <f t="shared" si="0"/>
        <v>38.4</v>
      </c>
      <c r="H9" s="2">
        <f>VLOOKUP(C9,Vehicle_Params!$A:$B,2,FALSE)</f>
        <v>0.35</v>
      </c>
      <c r="I9" s="2">
        <f t="shared" si="1"/>
        <v>11.2</v>
      </c>
      <c r="J9" s="2">
        <f t="shared" si="2"/>
        <v>460.8</v>
      </c>
      <c r="K9" s="2">
        <f t="shared" si="3"/>
        <v>384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22</v>
      </c>
      <c r="E10" s="2">
        <v>300</v>
      </c>
      <c r="F10" s="2">
        <f>VLOOKUP(C10,Vehicle_Params!$A:$C,3,FALSE)</f>
        <v>10</v>
      </c>
      <c r="G10" s="2">
        <f t="shared" si="0"/>
        <v>220</v>
      </c>
      <c r="H10" s="2">
        <f>VLOOKUP(C10,Vehicle_Params!$A:$B,2,FALSE)</f>
        <v>1.8</v>
      </c>
      <c r="I10" s="2">
        <f t="shared" si="1"/>
        <v>39.6</v>
      </c>
      <c r="J10" s="2">
        <f t="shared" si="2"/>
        <v>2640</v>
      </c>
      <c r="K10" s="2">
        <f t="shared" si="3"/>
        <v>264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5</v>
      </c>
      <c r="E12" s="2">
        <v>300</v>
      </c>
      <c r="F12" s="2">
        <f>VLOOKUP(C12,Vehicle_Params!$A:$C,3,FALSE)</f>
        <v>1</v>
      </c>
      <c r="G12" s="2">
        <f t="shared" si="0"/>
        <v>5</v>
      </c>
      <c r="H12" s="2">
        <f>VLOOKUP(C12,Vehicle_Params!$A:$B,2,FALSE)</f>
        <v>2.6</v>
      </c>
      <c r="I12" s="2">
        <f t="shared" si="1"/>
        <v>13</v>
      </c>
      <c r="J12" s="2">
        <f t="shared" si="2"/>
        <v>60</v>
      </c>
      <c r="K12" s="2">
        <f t="shared" si="3"/>
        <v>60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39</v>
      </c>
      <c r="E14" s="2">
        <v>300</v>
      </c>
      <c r="F14" s="2">
        <f>VLOOKUP(C14,Vehicle_Params!$A:$C,3,FALSE)</f>
        <v>1.5</v>
      </c>
      <c r="G14" s="2">
        <f t="shared" si="0"/>
        <v>58.5</v>
      </c>
      <c r="H14" s="2">
        <f>VLOOKUP(C14,Vehicle_Params!$A:$B,2,FALSE)</f>
        <v>1</v>
      </c>
      <c r="I14" s="2">
        <f t="shared" si="1"/>
        <v>39</v>
      </c>
      <c r="J14" s="2">
        <f t="shared" si="2"/>
        <v>702</v>
      </c>
      <c r="K14" s="2">
        <f t="shared" si="3"/>
        <v>468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24</v>
      </c>
      <c r="E15" s="2">
        <v>300</v>
      </c>
      <c r="F15" s="2">
        <f>VLOOKUP(C15,Vehicle_Params!$A:$C,3,FALSE)</f>
        <v>1.2</v>
      </c>
      <c r="G15" s="2">
        <f t="shared" si="0"/>
        <v>28.799999999999997</v>
      </c>
      <c r="H15" s="2">
        <f>VLOOKUP(C15,Vehicle_Params!$A:$B,2,FALSE)</f>
        <v>0.35</v>
      </c>
      <c r="I15" s="2">
        <f t="shared" si="1"/>
        <v>8.3999999999999986</v>
      </c>
      <c r="J15" s="2">
        <f t="shared" si="2"/>
        <v>345.59999999999997</v>
      </c>
      <c r="K15" s="2">
        <f t="shared" si="3"/>
        <v>288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4</v>
      </c>
      <c r="E19" s="2">
        <v>300</v>
      </c>
      <c r="F19" s="2">
        <f>VLOOKUP(C19,Vehicle_Params!$A:$C,3,FALSE)</f>
        <v>2</v>
      </c>
      <c r="G19" s="2">
        <f t="shared" si="0"/>
        <v>8</v>
      </c>
      <c r="H19" s="2">
        <f>VLOOKUP(C19,Vehicle_Params!$A:$B,2,FALSE)</f>
        <v>0.6</v>
      </c>
      <c r="I19" s="2">
        <f t="shared" si="1"/>
        <v>2.4</v>
      </c>
      <c r="J19" s="2">
        <f t="shared" si="2"/>
        <v>96</v>
      </c>
      <c r="K19" s="2">
        <f t="shared" si="3"/>
        <v>48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127</v>
      </c>
      <c r="E2" s="2">
        <f>SUMIFS(Raw_Annotations!$I:$I,Raw_Annotations!$A:$A,$A2,Raw_Annotations!$B:$B,$B2)</f>
        <v>133.19999999999999</v>
      </c>
      <c r="F2" s="2">
        <f t="shared" ref="F2:F4" si="0">IF(C2=0,0,D2*3600/C2)</f>
        <v>1524</v>
      </c>
      <c r="G2" s="2">
        <f>SUMIFS(Raw_Annotations!$G:$G,Raw_Annotations!$A:$A,$A2,Raw_Annotations!$B:$B,$B2)</f>
        <v>442.6</v>
      </c>
      <c r="H2" s="2">
        <f t="shared" ref="H2:H4" si="1">IF(C2=0,0,G2*3600/C2)</f>
        <v>5311.2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300</v>
      </c>
      <c r="J2" s="2">
        <f t="shared" ref="J2:J4" si="2">IF(G2=0,0,I2/G2)</f>
        <v>0.67781292363307721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0.36636636636636644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124</v>
      </c>
      <c r="E3" s="2">
        <f>SUMIFS(Raw_Annotations!$I:$I,Raw_Annotations!$A:$A,$A3,Raw_Annotations!$B:$B,$B3)</f>
        <v>129.80000000000001</v>
      </c>
      <c r="F3" s="2">
        <f t="shared" si="0"/>
        <v>1488</v>
      </c>
      <c r="G3" s="2">
        <f>SUMIFS(Raw_Annotations!$G:$G,Raw_Annotations!$A:$A,$A3,Raw_Annotations!$B:$B,$B3)</f>
        <v>390.4</v>
      </c>
      <c r="H3" s="2">
        <f t="shared" si="1"/>
        <v>4684.8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250</v>
      </c>
      <c r="J3" s="2">
        <f t="shared" si="2"/>
        <v>0.64036885245901642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0.32665639445300459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86</v>
      </c>
      <c r="E4" s="2">
        <f>SUMIFS(Raw_Annotations!$I:$I,Raw_Annotations!$A:$A,$A4,Raw_Annotations!$B:$B,$B4)</f>
        <v>86.600000000000009</v>
      </c>
      <c r="F4" s="2">
        <f t="shared" si="0"/>
        <v>1032</v>
      </c>
      <c r="G4" s="2">
        <f>SUMIFS(Raw_Annotations!$G:$G,Raw_Annotations!$A:$A,$A4,Raw_Annotations!$B:$B,$B4)</f>
        <v>287.3</v>
      </c>
      <c r="H4" s="2">
        <f t="shared" si="1"/>
        <v>3447.6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 s="2">
        <f t="shared" si="2"/>
        <v>0.66132962060563871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0.36489607390300227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2025-09-26T01:45:14Z</dcterms:modified>
</cp:coreProperties>
</file>