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4BC4DFC8-CAD0-4AB8-B4CA-A40BCEB6B9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K14" i="1"/>
  <c r="H14" i="1"/>
  <c r="I14" i="1" s="1"/>
  <c r="E2" i="3" s="1"/>
  <c r="K2" i="3" s="1"/>
  <c r="G14" i="1"/>
  <c r="J14" i="1" s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F11" i="1"/>
  <c r="G11" i="1" s="1"/>
  <c r="J11" i="1" s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F3" i="1"/>
  <c r="G3" i="1" s="1"/>
  <c r="J3" i="1" s="1"/>
  <c r="K2" i="1"/>
  <c r="H2" i="1"/>
  <c r="I2" i="1" s="1"/>
  <c r="E3" i="3" s="1"/>
  <c r="K3" i="3" s="1"/>
  <c r="F2" i="1"/>
  <c r="G2" i="1" s="1"/>
  <c r="E4" i="3" l="1"/>
  <c r="K4" i="3" s="1"/>
  <c r="J2" i="1"/>
  <c r="G3" i="3"/>
  <c r="J10" i="1"/>
  <c r="I4" i="3"/>
  <c r="G4" i="3"/>
  <c r="J8" i="1"/>
  <c r="J15" i="1"/>
  <c r="G2" i="3"/>
  <c r="I2" i="3"/>
  <c r="J16" i="1"/>
  <c r="I3" i="3"/>
  <c r="J4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<sst xmlns="http://schemas.openxmlformats.org/spreadsheetml/2006/main" count="77" uniqueCount="35">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</sst>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8" sqref="D18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63</v>
      </c>
      <c r="E2" s="2">
        <v>300</v>
      </c>
      <c r="F2" s="2">
        <f>VLOOKUP(C2,Vehicle_Params!$A:$C,3,FALSE)</f>
        <v>1.5</v>
      </c>
      <c r="G2" s="2">
        <f t="shared" ref="G2:G19" si="0">IF(D2="",0,D2*F2)</f>
        <v>94.5</v>
      </c>
      <c r="H2" s="2">
        <f>VLOOKUP(C2,Vehicle_Params!$A:$B,2,FALSE)</f>
        <v>1</v>
      </c>
      <c r="I2" s="2">
        <f t="shared" ref="I2:I19" si="1">IF(D2="",0,D2*H2)</f>
        <v>63</v>
      </c>
      <c r="J2" s="2">
        <f t="shared" ref="J2:J19" si="2">IF(E2=0,0,G2*3600/E2)</f>
        <v>1134</v>
      </c>
      <c r="K2" s="2">
        <f t="shared" ref="K2:K19" si="3">IF(E2=0,0,IF(D2="",0,D2*3600/E2))</f>
        <v>756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33</v>
      </c>
      <c r="E3" s="2">
        <v>300</v>
      </c>
      <c r="F3" s="2">
        <f>VLOOKUP(C3,Vehicle_Params!$A:$C,3,FALSE)</f>
        <v>1.2</v>
      </c>
      <c r="G3" s="2">
        <f t="shared" si="0"/>
        <v>39.6</v>
      </c>
      <c r="H3" s="2">
        <f>VLOOKUP(C3,Vehicle_Params!$A:$B,2,FALSE)</f>
        <v>0.35</v>
      </c>
      <c r="I3" s="2">
        <f t="shared" si="1"/>
        <v>11.549999999999999</v>
      </c>
      <c r="J3" s="2">
        <f t="shared" si="2"/>
        <v>475.2</v>
      </c>
      <c r="K3" s="2">
        <f t="shared" si="3"/>
        <v>396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18</v>
      </c>
      <c r="E4" s="2">
        <v>300</v>
      </c>
      <c r="F4" s="2">
        <f>VLOOKUP(C4,Vehicle_Params!$A:$C,3,FALSE)</f>
        <v>10</v>
      </c>
      <c r="G4" s="2">
        <f t="shared" si="0"/>
        <v>180</v>
      </c>
      <c r="H4" s="2">
        <f>VLOOKUP(C4,Vehicle_Params!$A:$B,2,FALSE)</f>
        <v>1.8</v>
      </c>
      <c r="I4" s="2">
        <f t="shared" si="1"/>
        <v>32.4</v>
      </c>
      <c r="J4" s="2">
        <f t="shared" si="2"/>
        <v>2160</v>
      </c>
      <c r="K4" s="2">
        <f t="shared" si="3"/>
        <v>216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57</v>
      </c>
      <c r="E8" s="2">
        <v>300</v>
      </c>
      <c r="F8" s="2">
        <f>VLOOKUP(C8,Vehicle_Params!$A:$C,3,FALSE)</f>
        <v>1.5</v>
      </c>
      <c r="G8" s="2">
        <f t="shared" si="0"/>
        <v>85.5</v>
      </c>
      <c r="H8" s="2">
        <f>VLOOKUP(C8,Vehicle_Params!$A:$B,2,FALSE)</f>
        <v>1</v>
      </c>
      <c r="I8" s="2">
        <f t="shared" si="1"/>
        <v>57</v>
      </c>
      <c r="J8" s="2">
        <f t="shared" si="2"/>
        <v>1026</v>
      </c>
      <c r="K8" s="2">
        <f t="shared" si="3"/>
        <v>684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31</v>
      </c>
      <c r="E9" s="2">
        <v>300</v>
      </c>
      <c r="F9" s="2">
        <f>VLOOKUP(C9,Vehicle_Params!$A:$C,3,FALSE)</f>
        <v>1.2</v>
      </c>
      <c r="G9" s="2">
        <f t="shared" si="0"/>
        <v>37.199999999999996</v>
      </c>
      <c r="H9" s="2">
        <f>VLOOKUP(C9,Vehicle_Params!$A:$B,2,FALSE)</f>
        <v>0.35</v>
      </c>
      <c r="I9" s="2">
        <f t="shared" si="1"/>
        <v>10.85</v>
      </c>
      <c r="J9" s="2">
        <f t="shared" si="2"/>
        <v>446.39999999999992</v>
      </c>
      <c r="K9" s="2">
        <f t="shared" si="3"/>
        <v>372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14</v>
      </c>
      <c r="E10" s="2">
        <v>300</v>
      </c>
      <c r="F10" s="2">
        <f>VLOOKUP(C10,Vehicle_Params!$A:$C,3,FALSE)</f>
        <v>10</v>
      </c>
      <c r="G10" s="2">
        <f t="shared" si="0"/>
        <v>140</v>
      </c>
      <c r="H10" s="2">
        <f>VLOOKUP(C10,Vehicle_Params!$A:$B,2,FALSE)</f>
        <v>1.8</v>
      </c>
      <c r="I10" s="2">
        <f t="shared" si="1"/>
        <v>25.2</v>
      </c>
      <c r="J10" s="2">
        <f t="shared" si="2"/>
        <v>1680</v>
      </c>
      <c r="K10" s="2">
        <f t="shared" si="3"/>
        <v>168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4</v>
      </c>
      <c r="E12" s="2">
        <v>300</v>
      </c>
      <c r="F12" s="2">
        <f>VLOOKUP(C12,Vehicle_Params!$A:$C,3,FALSE)</f>
        <v>1</v>
      </c>
      <c r="G12" s="2">
        <f t="shared" si="0"/>
        <v>4</v>
      </c>
      <c r="H12" s="2">
        <f>VLOOKUP(C12,Vehicle_Params!$A:$B,2,FALSE)</f>
        <v>2.6</v>
      </c>
      <c r="I12" s="2">
        <f t="shared" si="1"/>
        <v>10.4</v>
      </c>
      <c r="J12" s="2">
        <f t="shared" si="2"/>
        <v>48</v>
      </c>
      <c r="K12" s="2">
        <f t="shared" si="3"/>
        <v>48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3</v>
      </c>
      <c r="E13" s="2">
        <v>300</v>
      </c>
      <c r="F13" s="2">
        <f>VLOOKUP(C13,Vehicle_Params!$A:$C,3,FALSE)</f>
        <v>2</v>
      </c>
      <c r="G13" s="2">
        <f t="shared" si="0"/>
        <v>6</v>
      </c>
      <c r="H13" s="2">
        <f>VLOOKUP(C13,Vehicle_Params!$A:$B,2,FALSE)</f>
        <v>0.6</v>
      </c>
      <c r="I13" s="2">
        <f t="shared" si="1"/>
        <v>1.7999999999999998</v>
      </c>
      <c r="J13" s="2">
        <f t="shared" si="2"/>
        <v>72</v>
      </c>
      <c r="K13" s="2">
        <f t="shared" si="3"/>
        <v>36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63</v>
      </c>
      <c r="E14" s="2">
        <v>300</v>
      </c>
      <c r="F14" s="2">
        <f>VLOOKUP(C14,Vehicle_Params!$A:$C,3,FALSE)</f>
        <v>1.5</v>
      </c>
      <c r="G14" s="2">
        <f t="shared" si="0"/>
        <v>94.5</v>
      </c>
      <c r="H14" s="2">
        <f>VLOOKUP(C14,Vehicle_Params!$A:$B,2,FALSE)</f>
        <v>1</v>
      </c>
      <c r="I14" s="2">
        <f t="shared" si="1"/>
        <v>63</v>
      </c>
      <c r="J14" s="2">
        <f t="shared" si="2"/>
        <v>1134</v>
      </c>
      <c r="K14" s="2">
        <f t="shared" si="3"/>
        <v>756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31</v>
      </c>
      <c r="E15" s="2">
        <v>300</v>
      </c>
      <c r="F15" s="2">
        <f>VLOOKUP(C15,Vehicle_Params!$A:$C,3,FALSE)</f>
        <v>1.2</v>
      </c>
      <c r="G15" s="2">
        <f t="shared" si="0"/>
        <v>37.199999999999996</v>
      </c>
      <c r="H15" s="2">
        <f>VLOOKUP(C15,Vehicle_Params!$A:$B,2,FALSE)</f>
        <v>0.35</v>
      </c>
      <c r="I15" s="2">
        <f t="shared" si="1"/>
        <v>10.85</v>
      </c>
      <c r="J15" s="2">
        <f t="shared" si="2"/>
        <v>446.39999999999992</v>
      </c>
      <c r="K15" s="2">
        <f t="shared" si="3"/>
        <v>372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19</v>
      </c>
      <c r="E16" s="2">
        <v>300</v>
      </c>
      <c r="F16" s="2">
        <f>VLOOKUP(C16,Vehicle_Params!$A:$C,3,FALSE)</f>
        <v>10</v>
      </c>
      <c r="G16" s="2">
        <f t="shared" si="0"/>
        <v>190</v>
      </c>
      <c r="H16" s="2">
        <f>VLOOKUP(C16,Vehicle_Params!$A:$B,2,FALSE)</f>
        <v>1.8</v>
      </c>
      <c r="I16" s="2">
        <f t="shared" si="1"/>
        <v>34.200000000000003</v>
      </c>
      <c r="J16" s="2">
        <f t="shared" si="2"/>
        <v>2280</v>
      </c>
      <c r="K16" s="2">
        <f t="shared" si="3"/>
        <v>228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118</v>
      </c>
      <c r="E2" s="2">
        <f>SUMIFS(Raw_Annotations!$I:$I,Raw_Annotations!$A:$A,$A2,Raw_Annotations!$B:$B,$B2)</f>
        <v>119.24999999999999</v>
      </c>
      <c r="F2" s="2">
        <f t="shared" ref="F2:F4" si="0">IF(C2=0,0,D2*3600/C2)</f>
        <v>1416</v>
      </c>
      <c r="G2" s="2">
        <f>SUMIFS(Raw_Annotations!$G:$G,Raw_Annotations!$A:$A,$A2,Raw_Annotations!$B:$B,$B2)</f>
        <v>356.7</v>
      </c>
      <c r="H2" s="2">
        <f t="shared" ref="H2:H4" si="1">IF(C2=0,0,G2*3600/C2)</f>
        <v>4280.3999999999996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220</v>
      </c>
      <c r="J2" s="2">
        <f t="shared" ref="J2:J4" si="2">IF(G2=0,0,I2/G2)</f>
        <v>0.61676478833753856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0.31027253668763105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118</v>
      </c>
      <c r="E3" s="2">
        <f>SUMIFS(Raw_Annotations!$I:$I,Raw_Annotations!$A:$A,$A3,Raw_Annotations!$B:$B,$B3)</f>
        <v>113.54999999999998</v>
      </c>
      <c r="F3" s="2">
        <f t="shared" si="0"/>
        <v>1416</v>
      </c>
      <c r="G3" s="2">
        <f>SUMIFS(Raw_Annotations!$G:$G,Raw_Annotations!$A:$A,$A3,Raw_Annotations!$B:$B,$B3)</f>
        <v>349.1</v>
      </c>
      <c r="H3" s="2">
        <f t="shared" si="1"/>
        <v>4189.2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210</v>
      </c>
      <c r="J3" s="2">
        <f t="shared" si="2"/>
        <v>0.60154683471784587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0.30999559665345666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109</v>
      </c>
      <c r="E4" s="2">
        <f>SUMIFS(Raw_Annotations!$I:$I,Raw_Annotations!$A:$A,$A4,Raw_Annotations!$B:$B,$B4)</f>
        <v>105.25</v>
      </c>
      <c r="F4" s="2">
        <f t="shared" si="0"/>
        <v>1308</v>
      </c>
      <c r="G4" s="2">
        <f>SUMIFS(Raw_Annotations!$G:$G,Raw_Annotations!$A:$A,$A4,Raw_Annotations!$B:$B,$B4)</f>
        <v>272.7</v>
      </c>
      <c r="H4" s="2">
        <f t="shared" si="1"/>
        <v>3272.4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0.51338467180051339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0.23942992874109262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2025-09-22T09:18:28Z</dcterms:modified>
</cp:coreProperties>
</file>