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51DF8931-CF87-4399-880F-B07F777CE3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E5" i="3" l="1"/>
  <c r="K5" i="3" s="1"/>
  <c r="E3" i="3"/>
  <c r="K3" i="3" s="1"/>
  <c r="J3" i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<sst xmlns="http://schemas.openxmlformats.org/spreadsheetml/2006/main" count="103" uniqueCount="39">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</sst>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3" zoomScale="115" zoomScaleNormal="115" workbookViewId="0">
      <selection activeCell="G41" sqref="G4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11</v>
      </c>
      <c r="E2" s="2">
        <v>300</v>
      </c>
      <c r="F2" s="2">
        <v>1.5</v>
      </c>
      <c r="G2" s="2">
        <f t="shared" ref="G2:G31" si="0">IF(D2="",0,D2*F2)</f>
        <v>16.5</v>
      </c>
      <c r="H2" s="2">
        <f>VLOOKUP(C2,Vehicle_Params!$A:$B,2,FALSE)</f>
        <v>1</v>
      </c>
      <c r="I2" s="2">
        <f t="shared" ref="I2:I31" si="1">IF(D2="",0,D2*H2)</f>
        <v>11</v>
      </c>
      <c r="J2" s="2">
        <f t="shared" ref="J2:J31" si="2">IF(E2=0,0,G2*3600/E2)</f>
        <v>198</v>
      </c>
      <c r="K2" s="2">
        <f t="shared" ref="K2:K31" si="3">IF(E2=0,0,IF(D2="",0,D2*3600/E2))</f>
        <v>132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4</v>
      </c>
      <c r="E4" s="2">
        <v>300</v>
      </c>
      <c r="F4" s="2">
        <f>VLOOKUP(C4,Vehicle_Params!$A:$C,3,FALSE)</f>
        <v>10</v>
      </c>
      <c r="G4" s="2">
        <f t="shared" si="0"/>
        <v>40</v>
      </c>
      <c r="H4" s="2">
        <f>VLOOKUP(C4,Vehicle_Params!$A:$B,2,FALSE)</f>
        <v>1.8</v>
      </c>
      <c r="I4" s="2">
        <f t="shared" si="1"/>
        <v>7.2</v>
      </c>
      <c r="J4" s="2">
        <f t="shared" si="2"/>
        <v>480</v>
      </c>
      <c r="K4" s="2">
        <f t="shared" si="3"/>
        <v>48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101</v>
      </c>
      <c r="E14" s="2">
        <v>300</v>
      </c>
      <c r="F14" s="2">
        <f>VLOOKUP(C14,Vehicle_Params!$A:$C,3,FALSE)</f>
        <v>1.5</v>
      </c>
      <c r="G14" s="2">
        <f t="shared" si="0"/>
        <v>151.5</v>
      </c>
      <c r="H14" s="2">
        <f>VLOOKUP(C14,Vehicle_Params!$A:$B,2,FALSE)</f>
        <v>1</v>
      </c>
      <c r="I14" s="2">
        <f t="shared" si="1"/>
        <v>101</v>
      </c>
      <c r="J14" s="2">
        <f t="shared" si="2"/>
        <v>1818</v>
      </c>
      <c r="K14" s="2">
        <f t="shared" si="3"/>
        <v>1212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59</v>
      </c>
      <c r="E15" s="2">
        <v>300</v>
      </c>
      <c r="F15" s="2">
        <f>VLOOKUP(C15,Vehicle_Params!$A:$C,3,FALSE)</f>
        <v>1.2</v>
      </c>
      <c r="G15" s="2">
        <f t="shared" si="0"/>
        <v>70.8</v>
      </c>
      <c r="H15" s="2">
        <f>VLOOKUP(C15,Vehicle_Params!$A:$B,2,FALSE)</f>
        <v>0.35</v>
      </c>
      <c r="I15" s="2">
        <f t="shared" si="1"/>
        <v>20.65</v>
      </c>
      <c r="J15" s="2">
        <f t="shared" si="2"/>
        <v>849.6</v>
      </c>
      <c r="K15" s="2">
        <f t="shared" si="3"/>
        <v>708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79</v>
      </c>
      <c r="E20" s="2">
        <v>300</v>
      </c>
      <c r="F20" s="2">
        <f>VLOOKUP(C20,Vehicle_Params!$A:$C,3,FALSE)</f>
        <v>1.5</v>
      </c>
      <c r="G20" s="2">
        <f t="shared" si="0"/>
        <v>118.5</v>
      </c>
      <c r="H20" s="2">
        <f>VLOOKUP(C20,Vehicle_Params!$A:$B,2,FALSE)</f>
        <v>1</v>
      </c>
      <c r="I20" s="2">
        <f t="shared" si="1"/>
        <v>79</v>
      </c>
      <c r="J20" s="2">
        <f t="shared" si="2"/>
        <v>1422</v>
      </c>
      <c r="K20" s="2">
        <f t="shared" si="3"/>
        <v>948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56</v>
      </c>
      <c r="E21" s="2">
        <v>300</v>
      </c>
      <c r="F21" s="2">
        <f>VLOOKUP(C21,Vehicle_Params!$A:$C,3,FALSE)</f>
        <v>1.2</v>
      </c>
      <c r="G21" s="2">
        <f t="shared" si="0"/>
        <v>67.2</v>
      </c>
      <c r="H21" s="2">
        <f>VLOOKUP(C21,Vehicle_Params!$A:$B,2,FALSE)</f>
        <v>0.35</v>
      </c>
      <c r="I21" s="2">
        <f t="shared" si="1"/>
        <v>19.599999999999998</v>
      </c>
      <c r="J21" s="2">
        <f t="shared" si="2"/>
        <v>806.4</v>
      </c>
      <c r="K21" s="2">
        <f t="shared" si="3"/>
        <v>672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25</v>
      </c>
      <c r="E26" s="2">
        <v>300</v>
      </c>
      <c r="F26" s="2">
        <f>VLOOKUP(C26,Vehicle_Params!$A:$C,3,FALSE)</f>
        <v>1.5</v>
      </c>
      <c r="G26" s="2">
        <f t="shared" si="0"/>
        <v>37.5</v>
      </c>
      <c r="H26" s="2">
        <f>VLOOKUP(C26,Vehicle_Params!$A:$B,2,FALSE)</f>
        <v>1</v>
      </c>
      <c r="I26" s="2">
        <f t="shared" si="1"/>
        <v>25</v>
      </c>
      <c r="J26" s="2">
        <f t="shared" si="2"/>
        <v>450</v>
      </c>
      <c r="K26" s="2">
        <f t="shared" si="3"/>
        <v>300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27</v>
      </c>
      <c r="E2" s="2">
        <f>SUMIFS(Raw_Annotations!$I:$I,Raw_Annotations!$A:$A,$A2,Raw_Annotations!$B:$B,$B2)</f>
        <v>25.35</v>
      </c>
      <c r="F2" s="2">
        <f t="shared" ref="F2:F5" si="0">IF(C2=0,0,D2*3600/C2)</f>
        <v>324</v>
      </c>
      <c r="G2" s="2">
        <f>SUMIFS(Raw_Annotations!$G:$G,Raw_Annotations!$A:$A,$A2,Raw_Annotations!$B:$B,$B2)</f>
        <v>101.3</v>
      </c>
      <c r="H2" s="2">
        <f t="shared" ref="H2:H5" si="1">IF(C2=0,0,G2*3600/C2)</f>
        <v>1215.5999999999999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0.69101678183613036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0.39447731755424059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33</v>
      </c>
      <c r="E3" s="2">
        <f>SUMIFS(Raw_Annotations!$I:$I,Raw_Annotations!$A:$A,$A3,Raw_Annotations!$B:$B,$B3)</f>
        <v>32</v>
      </c>
      <c r="F3" s="2">
        <f t="shared" si="0"/>
        <v>396</v>
      </c>
      <c r="G3" s="2">
        <f>SUMIFS(Raw_Annotations!$G:$G,Raw_Annotations!$A:$A,$A3,Raw_Annotations!$B:$B,$B3)</f>
        <v>136.9</v>
      </c>
      <c r="H3" s="2">
        <f t="shared" si="1"/>
        <v>1642.8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0.73046018991964934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179</v>
      </c>
      <c r="E4" s="2">
        <f>SUMIFS(Raw_Annotations!$I:$I,Raw_Annotations!$A:$A,$A4,Raw_Annotations!$B:$B,$B4)</f>
        <v>158.65</v>
      </c>
      <c r="F4" s="2">
        <f t="shared" si="0"/>
        <v>2148</v>
      </c>
      <c r="G4" s="2">
        <f>SUMIFS(Raw_Annotations!$G:$G,Raw_Annotations!$A:$A,$A4,Raw_Annotations!$B:$B,$B4)</f>
        <v>443.3</v>
      </c>
      <c r="H4" s="2">
        <f t="shared" si="1"/>
        <v>5319.6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220</v>
      </c>
      <c r="J4" s="2">
        <f t="shared" si="2"/>
        <v>0.49627791563275431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0.21682949889694295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148</v>
      </c>
      <c r="E5" s="2">
        <f>SUMIFS(Raw_Annotations!$I:$I,Raw_Annotations!$A:$A,$A5,Raw_Annotations!$B:$B,$B5)</f>
        <v>123.99999999999999</v>
      </c>
      <c r="F5" s="2">
        <f t="shared" si="0"/>
        <v>1776</v>
      </c>
      <c r="G5" s="2">
        <f>SUMIFS(Raw_Annotations!$G:$G,Raw_Annotations!$A:$A,$A5,Raw_Annotations!$B:$B,$B5)</f>
        <v>355.7</v>
      </c>
      <c r="H5" s="2">
        <f t="shared" si="1"/>
        <v>4268.3999999999996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0.47793084059600788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0.20483870967741938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2025-09-22T08:32:01Z</dcterms:modified>
</cp:coreProperties>
</file>