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7BC707AF-BCC4-4FF7-8817-030528B598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I5" i="3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G29" i="1"/>
  <c r="J29" i="1" s="1"/>
  <c r="F29" i="1"/>
  <c r="K28" i="1"/>
  <c r="I28" i="1"/>
  <c r="H28" i="1"/>
  <c r="F28" i="1"/>
  <c r="G28" i="1" s="1"/>
  <c r="K27" i="1"/>
  <c r="I27" i="1"/>
  <c r="H27" i="1"/>
  <c r="F27" i="1"/>
  <c r="G27" i="1" s="1"/>
  <c r="J27" i="1" s="1"/>
  <c r="K26" i="1"/>
  <c r="I26" i="1"/>
  <c r="H26" i="1"/>
  <c r="G26" i="1"/>
  <c r="J26" i="1" s="1"/>
  <c r="F26" i="1"/>
  <c r="K25" i="1"/>
  <c r="H25" i="1"/>
  <c r="I25" i="1" s="1"/>
  <c r="F25" i="1"/>
  <c r="G25" i="1" s="1"/>
  <c r="J25" i="1" s="1"/>
  <c r="K24" i="1"/>
  <c r="H24" i="1"/>
  <c r="I24" i="1" s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J22" i="1" s="1"/>
  <c r="F22" i="1"/>
  <c r="K21" i="1"/>
  <c r="H21" i="1"/>
  <c r="I21" i="1" s="1"/>
  <c r="G21" i="1"/>
  <c r="J21" i="1" s="1"/>
  <c r="F21" i="1"/>
  <c r="K20" i="1"/>
  <c r="I20" i="1"/>
  <c r="E5" i="3" s="1"/>
  <c r="K5" i="3" s="1"/>
  <c r="H20" i="1"/>
  <c r="F20" i="1"/>
  <c r="G20" i="1" s="1"/>
  <c r="K19" i="1"/>
  <c r="I19" i="1"/>
  <c r="H19" i="1"/>
  <c r="F19" i="1"/>
  <c r="G19" i="1" s="1"/>
  <c r="J19" i="1" s="1"/>
  <c r="K18" i="1"/>
  <c r="I18" i="1"/>
  <c r="H18" i="1"/>
  <c r="G18" i="1"/>
  <c r="J18" i="1" s="1"/>
  <c r="F18" i="1"/>
  <c r="K17" i="1"/>
  <c r="H17" i="1"/>
  <c r="I17" i="1" s="1"/>
  <c r="F17" i="1"/>
  <c r="G17" i="1" s="1"/>
  <c r="J17" i="1" s="1"/>
  <c r="K16" i="1"/>
  <c r="H16" i="1"/>
  <c r="I16" i="1" s="1"/>
  <c r="F16" i="1"/>
  <c r="G16" i="1" s="1"/>
  <c r="K15" i="1"/>
  <c r="I15" i="1"/>
  <c r="H15" i="1"/>
  <c r="G15" i="1"/>
  <c r="J15" i="1" s="1"/>
  <c r="F15" i="1"/>
  <c r="K14" i="1"/>
  <c r="H14" i="1"/>
  <c r="I14" i="1" s="1"/>
  <c r="E4" i="3" s="1"/>
  <c r="K4" i="3" s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K10" i="1"/>
  <c r="I10" i="1"/>
  <c r="H10" i="1"/>
  <c r="G10" i="1"/>
  <c r="J10" i="1" s="1"/>
  <c r="F10" i="1"/>
  <c r="K9" i="1"/>
  <c r="H9" i="1"/>
  <c r="I9" i="1" s="1"/>
  <c r="F9" i="1"/>
  <c r="G9" i="1" s="1"/>
  <c r="J9" i="1" s="1"/>
  <c r="K8" i="1"/>
  <c r="H8" i="1"/>
  <c r="I8" i="1" s="1"/>
  <c r="E3" i="3" s="1"/>
  <c r="K3" i="3" s="1"/>
  <c r="F8" i="1"/>
  <c r="G8" i="1" s="1"/>
  <c r="K7" i="1"/>
  <c r="I7" i="1"/>
  <c r="H7" i="1"/>
  <c r="G7" i="1"/>
  <c r="J7" i="1" s="1"/>
  <c r="F7" i="1"/>
  <c r="K6" i="1"/>
  <c r="H6" i="1"/>
  <c r="I6" i="1" s="1"/>
  <c r="G6" i="1"/>
  <c r="J6" i="1" s="1"/>
  <c r="F6" i="1"/>
  <c r="K5" i="1"/>
  <c r="H5" i="1"/>
  <c r="I5" i="1" s="1"/>
  <c r="G5" i="1"/>
  <c r="J5" i="1" s="1"/>
  <c r="F5" i="1"/>
  <c r="K4" i="1"/>
  <c r="I4" i="1"/>
  <c r="H4" i="1"/>
  <c r="F4" i="1"/>
  <c r="G4" i="1" s="1"/>
  <c r="K3" i="1"/>
  <c r="I3" i="1"/>
  <c r="H3" i="1"/>
  <c r="F3" i="1"/>
  <c r="G3" i="1" s="1"/>
  <c r="J3" i="1" s="1"/>
  <c r="K2" i="1"/>
  <c r="I2" i="1"/>
  <c r="E2" i="3" s="1"/>
  <c r="K2" i="3" s="1"/>
  <c r="H2" i="1"/>
  <c r="G2" i="1"/>
  <c r="G2" i="3" s="1"/>
  <c r="F2" i="1"/>
  <c r="E6" i="3" l="1"/>
  <c r="K6" i="3" s="1"/>
  <c r="J11" i="1"/>
  <c r="I3" i="3"/>
  <c r="H2" i="3"/>
  <c r="J20" i="1"/>
  <c r="G5" i="3"/>
  <c r="I6" i="3"/>
  <c r="J28" i="1"/>
  <c r="I2" i="3"/>
  <c r="J2" i="3" s="1"/>
  <c r="J4" i="1"/>
  <c r="J8" i="1"/>
  <c r="G3" i="3"/>
  <c r="I4" i="3"/>
  <c r="J16" i="1"/>
  <c r="G4" i="3"/>
  <c r="J2" i="1"/>
  <c r="G6" i="3"/>
  <c r="J4" i="3" l="1"/>
  <c r="H4" i="3"/>
  <c r="J3" i="3"/>
  <c r="H3" i="3"/>
  <c r="J5" i="3"/>
  <c r="H5" i="3"/>
  <c r="J6" i="3"/>
  <c r="H6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<sst xmlns="http://schemas.openxmlformats.org/spreadsheetml/2006/main" count="104" uniqueCount="39">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</sst>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35</xdr:row>
      <xdr:rowOff>47625</xdr:rowOff>
    </xdr:from>
    <xdr:ext cx="4533900" cy="3914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E26" sqref="E26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4</v>
      </c>
      <c r="E2" s="2">
        <v>300</v>
      </c>
      <c r="F2" s="2">
        <f>VLOOKUP(C2,Vehicle_Params!$A:$C,3,FALSE)</f>
        <v>1.5</v>
      </c>
      <c r="G2" s="2">
        <f t="shared" ref="G2:G31" si="0">IF(D2="",0,D2*F2)</f>
        <v>6</v>
      </c>
      <c r="H2" s="2">
        <f>VLOOKUP(C2,Vehicle_Params!$A:$B,2,FALSE)</f>
        <v>1</v>
      </c>
      <c r="I2" s="2">
        <f t="shared" ref="I2:I31" si="1">IF(D2="",0,D2*H2)</f>
        <v>4</v>
      </c>
      <c r="J2" s="2">
        <f t="shared" ref="J2:J31" si="2">IF(E2=0,0,G2*3600/E2)</f>
        <v>72</v>
      </c>
      <c r="K2" s="2">
        <f t="shared" ref="K2:K31" si="3">IF(E2=0,0,IF(D2="",0,D2*3600/E2))</f>
        <v>48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4</v>
      </c>
      <c r="E3" s="2">
        <v>300</v>
      </c>
      <c r="F3" s="2">
        <f>VLOOKUP(C3,Vehicle_Params!$A:$C,3,FALSE)</f>
        <v>1.2</v>
      </c>
      <c r="G3" s="2">
        <f t="shared" si="0"/>
        <v>4.8</v>
      </c>
      <c r="H3" s="2">
        <f>VLOOKUP(C3,Vehicle_Params!$A:$B,2,FALSE)</f>
        <v>0.35</v>
      </c>
      <c r="I3" s="2">
        <f t="shared" si="1"/>
        <v>1.4</v>
      </c>
      <c r="J3" s="2">
        <f t="shared" si="2"/>
        <v>57.6</v>
      </c>
      <c r="K3" s="2">
        <f t="shared" si="3"/>
        <v>48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47</v>
      </c>
      <c r="E8" s="2">
        <v>300</v>
      </c>
      <c r="F8" s="2">
        <f>VLOOKUP(C8,Vehicle_Params!$A:$C,3,FALSE)</f>
        <v>1.5</v>
      </c>
      <c r="G8" s="2">
        <f t="shared" si="0"/>
        <v>70.5</v>
      </c>
      <c r="H8" s="2">
        <f>VLOOKUP(C8,Vehicle_Params!$A:$B,2,FALSE)</f>
        <v>1</v>
      </c>
      <c r="I8" s="2">
        <f t="shared" si="1"/>
        <v>47</v>
      </c>
      <c r="J8" s="2">
        <f t="shared" si="2"/>
        <v>846</v>
      </c>
      <c r="K8" s="2">
        <f t="shared" si="3"/>
        <v>564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27</v>
      </c>
      <c r="E9" s="2">
        <v>300</v>
      </c>
      <c r="F9" s="2">
        <f>VLOOKUP(C9,Vehicle_Params!$A:$C,3,FALSE)</f>
        <v>1.2</v>
      </c>
      <c r="G9" s="2">
        <f t="shared" si="0"/>
        <v>32.4</v>
      </c>
      <c r="H9" s="2">
        <f>VLOOKUP(C9,Vehicle_Params!$A:$B,2,FALSE)</f>
        <v>0.35</v>
      </c>
      <c r="I9" s="2">
        <f t="shared" si="1"/>
        <v>9.4499999999999993</v>
      </c>
      <c r="J9" s="2">
        <f t="shared" si="2"/>
        <v>388.8</v>
      </c>
      <c r="K9" s="2">
        <f t="shared" si="3"/>
        <v>324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9</v>
      </c>
      <c r="E10" s="2">
        <v>300</v>
      </c>
      <c r="F10" s="2">
        <f>VLOOKUP(C10,Vehicle_Params!$A:$C,3,FALSE)</f>
        <v>10</v>
      </c>
      <c r="G10" s="2">
        <f t="shared" si="0"/>
        <v>90</v>
      </c>
      <c r="H10" s="2">
        <f>VLOOKUP(C10,Vehicle_Params!$A:$B,2,FALSE)</f>
        <v>1.8</v>
      </c>
      <c r="I10" s="2">
        <f t="shared" si="1"/>
        <v>16.2</v>
      </c>
      <c r="J10" s="2">
        <f t="shared" si="2"/>
        <v>1080</v>
      </c>
      <c r="K10" s="2">
        <f t="shared" si="3"/>
        <v>108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4</v>
      </c>
      <c r="E14" s="2">
        <v>300</v>
      </c>
      <c r="F14" s="2">
        <f>VLOOKUP(C14,Vehicle_Params!$A:$C,3,FALSE)</f>
        <v>1.5</v>
      </c>
      <c r="G14" s="2">
        <f t="shared" si="0"/>
        <v>6</v>
      </c>
      <c r="H14" s="2">
        <f>VLOOKUP(C14,Vehicle_Params!$A:$B,2,FALSE)</f>
        <v>1</v>
      </c>
      <c r="I14" s="2">
        <f t="shared" si="1"/>
        <v>4</v>
      </c>
      <c r="J14" s="2">
        <f t="shared" si="2"/>
        <v>72</v>
      </c>
      <c r="K14" s="2">
        <f t="shared" si="3"/>
        <v>48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2</v>
      </c>
      <c r="E15" s="2">
        <v>300</v>
      </c>
      <c r="F15" s="2">
        <f>VLOOKUP(C15,Vehicle_Params!$A:$C,3,FALSE)</f>
        <v>1.2</v>
      </c>
      <c r="G15" s="2">
        <f t="shared" si="0"/>
        <v>2.4</v>
      </c>
      <c r="H15" s="2">
        <f>VLOOKUP(C15,Vehicle_Params!$A:$B,2,FALSE)</f>
        <v>0.35</v>
      </c>
      <c r="I15" s="2">
        <f t="shared" si="1"/>
        <v>0.7</v>
      </c>
      <c r="J15" s="2">
        <f t="shared" si="2"/>
        <v>28.8</v>
      </c>
      <c r="K15" s="2">
        <f t="shared" si="3"/>
        <v>24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8</v>
      </c>
      <c r="E16" s="2">
        <v>300</v>
      </c>
      <c r="F16" s="2">
        <f>VLOOKUP(C16,Vehicle_Params!$A:$C,3,FALSE)</f>
        <v>10</v>
      </c>
      <c r="G16" s="2">
        <f t="shared" si="0"/>
        <v>80</v>
      </c>
      <c r="H16" s="2">
        <f>VLOOKUP(C16,Vehicle_Params!$A:$B,2,FALSE)</f>
        <v>1.8</v>
      </c>
      <c r="I16" s="2">
        <f t="shared" si="1"/>
        <v>14.4</v>
      </c>
      <c r="J16" s="2">
        <f t="shared" si="2"/>
        <v>960</v>
      </c>
      <c r="K16" s="2">
        <f t="shared" si="3"/>
        <v>96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20</v>
      </c>
      <c r="C20" s="2" t="s">
        <v>12</v>
      </c>
      <c r="D20" s="2">
        <v>46</v>
      </c>
      <c r="E20" s="2">
        <v>300</v>
      </c>
      <c r="F20" s="2">
        <f>VLOOKUP(C20,Vehicle_Params!$A:$C,3,FALSE)</f>
        <v>1.5</v>
      </c>
      <c r="G20" s="2">
        <f t="shared" si="0"/>
        <v>69</v>
      </c>
      <c r="H20" s="2">
        <f>VLOOKUP(C20,Vehicle_Params!$A:$B,2,FALSE)</f>
        <v>1</v>
      </c>
      <c r="I20" s="2">
        <f t="shared" si="1"/>
        <v>46</v>
      </c>
      <c r="J20" s="2">
        <f t="shared" si="2"/>
        <v>828</v>
      </c>
      <c r="K20" s="2">
        <f t="shared" si="3"/>
        <v>552</v>
      </c>
    </row>
    <row r="21" spans="1:11" ht="15.75" customHeight="1" x14ac:dyDescent="0.25">
      <c r="A21" s="2">
        <v>2</v>
      </c>
      <c r="B21" s="2" t="s">
        <v>20</v>
      </c>
      <c r="C21" s="2" t="s">
        <v>13</v>
      </c>
      <c r="D21" s="2">
        <v>11</v>
      </c>
      <c r="E21" s="2">
        <v>300</v>
      </c>
      <c r="F21" s="2">
        <f>VLOOKUP(C21,Vehicle_Params!$A:$C,3,FALSE)</f>
        <v>1.2</v>
      </c>
      <c r="G21" s="2">
        <f t="shared" si="0"/>
        <v>13.2</v>
      </c>
      <c r="H21" s="2">
        <f>VLOOKUP(C21,Vehicle_Params!$A:$B,2,FALSE)</f>
        <v>0.35</v>
      </c>
      <c r="I21" s="2">
        <f t="shared" si="1"/>
        <v>3.8499999999999996</v>
      </c>
      <c r="J21" s="2">
        <f t="shared" si="2"/>
        <v>158.4</v>
      </c>
      <c r="K21" s="2">
        <f t="shared" si="3"/>
        <v>132</v>
      </c>
    </row>
    <row r="22" spans="1:11" ht="15.75" customHeight="1" x14ac:dyDescent="0.25">
      <c r="A22" s="2">
        <v>2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2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2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21</v>
      </c>
      <c r="C26" s="2" t="s">
        <v>12</v>
      </c>
      <c r="D26" s="2">
        <v>58</v>
      </c>
      <c r="E26" s="2">
        <v>300</v>
      </c>
      <c r="F26" s="2">
        <f>VLOOKUP(C26,Vehicle_Params!$A:$C,3,FALSE)</f>
        <v>1.5</v>
      </c>
      <c r="G26" s="2">
        <f t="shared" si="0"/>
        <v>87</v>
      </c>
      <c r="H26" s="2">
        <f>VLOOKUP(C26,Vehicle_Params!$A:$B,2,FALSE)</f>
        <v>1</v>
      </c>
      <c r="I26" s="2">
        <f t="shared" si="1"/>
        <v>58</v>
      </c>
      <c r="J26" s="2">
        <f t="shared" si="2"/>
        <v>1044</v>
      </c>
      <c r="K26" s="2">
        <f t="shared" si="3"/>
        <v>696</v>
      </c>
    </row>
    <row r="27" spans="1:11" ht="15.75" customHeight="1" x14ac:dyDescent="0.25">
      <c r="A27" s="2">
        <v>2</v>
      </c>
      <c r="B27" s="2" t="s">
        <v>21</v>
      </c>
      <c r="C27" s="2" t="s">
        <v>13</v>
      </c>
      <c r="D27" s="2">
        <v>38</v>
      </c>
      <c r="E27" s="2">
        <v>300</v>
      </c>
      <c r="F27" s="2">
        <f>VLOOKUP(C27,Vehicle_Params!$A:$C,3,FALSE)</f>
        <v>1.2</v>
      </c>
      <c r="G27" s="2">
        <f t="shared" si="0"/>
        <v>45.6</v>
      </c>
      <c r="H27" s="2">
        <f>VLOOKUP(C27,Vehicle_Params!$A:$B,2,FALSE)</f>
        <v>0.35</v>
      </c>
      <c r="I27" s="2">
        <f t="shared" si="1"/>
        <v>13.299999999999999</v>
      </c>
      <c r="J27" s="2">
        <f t="shared" si="2"/>
        <v>547.20000000000005</v>
      </c>
      <c r="K27" s="2">
        <f t="shared" si="3"/>
        <v>456</v>
      </c>
    </row>
    <row r="28" spans="1:11" ht="15.75" customHeight="1" x14ac:dyDescent="0.25">
      <c r="A28" s="2">
        <v>2</v>
      </c>
      <c r="B28" s="2" t="s">
        <v>21</v>
      </c>
      <c r="C28" s="2" t="s">
        <v>14</v>
      </c>
      <c r="D28" s="2">
        <v>14</v>
      </c>
      <c r="E28" s="2">
        <v>300</v>
      </c>
      <c r="F28" s="2">
        <f>VLOOKUP(C28,Vehicle_Params!$A:$C,3,FALSE)</f>
        <v>10</v>
      </c>
      <c r="G28" s="2">
        <f t="shared" si="0"/>
        <v>140</v>
      </c>
      <c r="H28" s="2">
        <f>VLOOKUP(C28,Vehicle_Params!$A:$B,2,FALSE)</f>
        <v>1.8</v>
      </c>
      <c r="I28" s="2">
        <f t="shared" si="1"/>
        <v>25.2</v>
      </c>
      <c r="J28" s="2">
        <f t="shared" si="2"/>
        <v>1680</v>
      </c>
      <c r="K28" s="2">
        <f t="shared" si="3"/>
        <v>168</v>
      </c>
    </row>
    <row r="29" spans="1:11" ht="15.75" customHeight="1" x14ac:dyDescent="0.25">
      <c r="A29" s="2">
        <v>2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2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2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F11" sqref="F11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9</v>
      </c>
      <c r="E2" s="2">
        <f>SUMIFS(Raw_Annotations!$I:$I,Raw_Annotations!$A:$A,$A2,Raw_Annotations!$B:$B,$B2)</f>
        <v>6</v>
      </c>
      <c r="F2" s="2">
        <f t="shared" ref="F2:F6" si="0">IF(C2=0,0,D2*3600/C2)</f>
        <v>108</v>
      </c>
      <c r="G2" s="2">
        <f>SUMIFS(Raw_Annotations!$G:$G,Raw_Annotations!$A:$A,$A2,Raw_Annotations!$B:$B,$B2)</f>
        <v>12.8</v>
      </c>
      <c r="H2" s="2">
        <f t="shared" ref="H2:H6" si="1">IF(C2=0,0,G2*3600/C2)</f>
        <v>153.6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86</v>
      </c>
      <c r="E3" s="2">
        <f>SUMIFS(Raw_Annotations!$I:$I,Raw_Annotations!$A:$A,$A3,Raw_Annotations!$B:$B,$B3)</f>
        <v>78.649999999999991</v>
      </c>
      <c r="F3" s="2">
        <f t="shared" si="0"/>
        <v>1032</v>
      </c>
      <c r="G3" s="2">
        <f>SUMIFS(Raw_Annotations!$G:$G,Raw_Annotations!$A:$A,$A3,Raw_Annotations!$B:$B,$B3)</f>
        <v>225.9</v>
      </c>
      <c r="H3" s="2">
        <f t="shared" si="1"/>
        <v>2710.8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120</v>
      </c>
      <c r="J3" s="2">
        <f t="shared" si="2"/>
        <v>0.53120849933598935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0.24157660521296886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16</v>
      </c>
      <c r="E4" s="2">
        <f>SUMIFS(Raw_Annotations!$I:$I,Raw_Annotations!$A:$A,$A4,Raw_Annotations!$B:$B,$B4)</f>
        <v>24.700000000000003</v>
      </c>
      <c r="F4" s="2">
        <f t="shared" si="0"/>
        <v>192</v>
      </c>
      <c r="G4" s="2">
        <f>SUMIFS(Raw_Annotations!$G:$G,Raw_Annotations!$A:$A,$A4,Raw_Annotations!$B:$B,$B4)</f>
        <v>148.4</v>
      </c>
      <c r="H4" s="2">
        <f t="shared" si="1"/>
        <v>1780.8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 s="2">
        <f t="shared" si="2"/>
        <v>0.94339622641509435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0.80971659919028327</v>
      </c>
    </row>
    <row r="5" spans="1:11" x14ac:dyDescent="0.25">
      <c r="A5" s="2">
        <v>2</v>
      </c>
      <c r="B5" s="2" t="s">
        <v>20</v>
      </c>
      <c r="C5" s="2">
        <v>300</v>
      </c>
      <c r="D5" s="2">
        <f>SUMIFS(Raw_Annotations!$D:$D,Raw_Annotations!$A:$A,$A5,Raw_Annotations!$B:$B,$B5)</f>
        <v>72</v>
      </c>
      <c r="E5" s="2">
        <f>SUMIFS(Raw_Annotations!$I:$I,Raw_Annotations!$A:$A,$A5,Raw_Annotations!$B:$B,$B5)</f>
        <v>80.45</v>
      </c>
      <c r="F5" s="2">
        <f t="shared" si="0"/>
        <v>864</v>
      </c>
      <c r="G5" s="2">
        <f>SUMIFS(Raw_Annotations!$G:$G,Raw_Annotations!$A:$A,$A5,Raw_Annotations!$B:$B,$B5)</f>
        <v>254.2</v>
      </c>
      <c r="H5" s="2">
        <f t="shared" si="1"/>
        <v>3050.4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0.66876475216365072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0.31572405220633931</v>
      </c>
    </row>
    <row r="6" spans="1:11" x14ac:dyDescent="0.25">
      <c r="A6" s="2">
        <v>2</v>
      </c>
      <c r="B6" s="2" t="s">
        <v>21</v>
      </c>
      <c r="C6" s="2">
        <v>300</v>
      </c>
      <c r="D6" s="2">
        <f>SUMIFS(Raw_Annotations!$D:$D,Raw_Annotations!$A:$A,$A6,Raw_Annotations!$B:$B,$B6)</f>
        <v>112</v>
      </c>
      <c r="E6" s="2">
        <f>SUMIFS(Raw_Annotations!$I:$I,Raw_Annotations!$A:$A,$A6,Raw_Annotations!$B:$B,$B6)</f>
        <v>101.89999999999999</v>
      </c>
      <c r="F6" s="2">
        <f t="shared" si="0"/>
        <v>1344</v>
      </c>
      <c r="G6" s="2">
        <f>SUMIFS(Raw_Annotations!$G:$G,Raw_Annotations!$A:$A,$A6,Raw_Annotations!$B:$B,$B6)</f>
        <v>303.60000000000002</v>
      </c>
      <c r="H6" s="2">
        <f t="shared" si="1"/>
        <v>3643.2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170</v>
      </c>
      <c r="J6" s="2">
        <f t="shared" si="2"/>
        <v>0.55994729907773377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0.27477919528949951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2025-09-22T09:11:11Z</dcterms:modified>
</cp:coreProperties>
</file>