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42F1C5A5-91DE-45A2-AAC6-C76547B7A9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H18" i="1"/>
  <c r="I18" i="1" s="1"/>
  <c r="G18" i="1"/>
  <c r="J18" i="1" s="1"/>
  <c r="F18" i="1"/>
  <c r="K17" i="1"/>
  <c r="H17" i="1"/>
  <c r="I17" i="1" s="1"/>
  <c r="G17" i="1"/>
  <c r="J17" i="1" s="1"/>
  <c r="F17" i="1"/>
  <c r="K16" i="1"/>
  <c r="H16" i="1"/>
  <c r="I16" i="1" s="1"/>
  <c r="E2" i="3" s="1"/>
  <c r="K2" i="3" s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H8" i="1"/>
  <c r="I8" i="1" s="1"/>
  <c r="E4" i="3" s="1"/>
  <c r="K4" i="3" s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F3" i="1"/>
  <c r="G3" i="1" s="1"/>
  <c r="K2" i="1"/>
  <c r="H2" i="1"/>
  <c r="I2" i="1" s="1"/>
  <c r="E3" i="3" s="1"/>
  <c r="K3" i="3" s="1"/>
  <c r="G2" i="1"/>
  <c r="J2" i="1" s="1"/>
  <c r="F2" i="1"/>
  <c r="J3" i="1" l="1"/>
  <c r="G3" i="3"/>
  <c r="I4" i="3"/>
  <c r="J11" i="1"/>
  <c r="J4" i="1"/>
  <c r="I3" i="3"/>
  <c r="G4" i="3"/>
  <c r="J8" i="1"/>
  <c r="I2" i="3"/>
  <c r="G2" i="3"/>
  <c r="J16" i="1"/>
  <c r="J2" i="3" l="1"/>
  <c r="H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<sst xmlns="http://schemas.openxmlformats.org/spreadsheetml/2006/main" count="77" uniqueCount="35">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</sst>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6" sqref="G26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48</v>
      </c>
      <c r="E2" s="2">
        <v>300</v>
      </c>
      <c r="F2" s="2">
        <f>VLOOKUP(C2,Vehicle_Params!$A:$C,3,FALSE)</f>
        <v>1.5</v>
      </c>
      <c r="G2" s="2">
        <f t="shared" ref="G2:G19" si="0">IF(D2="",0,D2*F2)</f>
        <v>72</v>
      </c>
      <c r="H2" s="2">
        <f>VLOOKUP(C2,Vehicle_Params!$A:$B,2,FALSE)</f>
        <v>1</v>
      </c>
      <c r="I2" s="2">
        <f t="shared" ref="I2:I19" si="1">IF(D2="",0,D2*H2)</f>
        <v>48</v>
      </c>
      <c r="J2" s="2">
        <f t="shared" ref="J2:J19" si="2">IF(E2=0,0,G2*3600/E2)</f>
        <v>864</v>
      </c>
      <c r="K2" s="2">
        <f t="shared" ref="K2:K19" si="3">IF(E2=0,0,IF(D2="",0,D2*3600/E2))</f>
        <v>576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58</v>
      </c>
      <c r="E3" s="2">
        <v>300</v>
      </c>
      <c r="F3" s="2">
        <f>VLOOKUP(C3,Vehicle_Params!$A:$C,3,FALSE)</f>
        <v>1.2</v>
      </c>
      <c r="G3" s="2">
        <f t="shared" si="0"/>
        <v>69.599999999999994</v>
      </c>
      <c r="H3" s="2">
        <f>VLOOKUP(C3,Vehicle_Params!$A:$B,2,FALSE)</f>
        <v>0.35</v>
      </c>
      <c r="I3" s="2">
        <f t="shared" si="1"/>
        <v>20.299999999999997</v>
      </c>
      <c r="J3" s="2">
        <f t="shared" si="2"/>
        <v>835.19999999999993</v>
      </c>
      <c r="K3" s="2">
        <f t="shared" si="3"/>
        <v>696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16</v>
      </c>
      <c r="E4" s="2">
        <v>300</v>
      </c>
      <c r="F4" s="2">
        <f>VLOOKUP(C4,Vehicle_Params!$A:$C,3,FALSE)</f>
        <v>10</v>
      </c>
      <c r="G4" s="2">
        <f t="shared" si="0"/>
        <v>160</v>
      </c>
      <c r="H4" s="2">
        <f>VLOOKUP(C4,Vehicle_Params!$A:$B,2,FALSE)</f>
        <v>1.8</v>
      </c>
      <c r="I4" s="2">
        <f t="shared" si="1"/>
        <v>28.8</v>
      </c>
      <c r="J4" s="2">
        <f t="shared" si="2"/>
        <v>1920</v>
      </c>
      <c r="K4" s="2">
        <f t="shared" si="3"/>
        <v>192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110</v>
      </c>
      <c r="E8" s="2">
        <v>300</v>
      </c>
      <c r="F8" s="2">
        <f>VLOOKUP(C8,Vehicle_Params!$A:$C,3,FALSE)</f>
        <v>1.5</v>
      </c>
      <c r="G8" s="2">
        <f t="shared" si="0"/>
        <v>165</v>
      </c>
      <c r="H8" s="2">
        <f>VLOOKUP(C8,Vehicle_Params!$A:$B,2,FALSE)</f>
        <v>1</v>
      </c>
      <c r="I8" s="2">
        <f t="shared" si="1"/>
        <v>110</v>
      </c>
      <c r="J8" s="2">
        <f t="shared" si="2"/>
        <v>1980</v>
      </c>
      <c r="K8" s="2">
        <f t="shared" si="3"/>
        <v>1320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74</v>
      </c>
      <c r="E9" s="2">
        <v>300</v>
      </c>
      <c r="F9" s="2">
        <f>VLOOKUP(C9,Vehicle_Params!$A:$C,3,FALSE)</f>
        <v>1.2</v>
      </c>
      <c r="G9" s="2">
        <f t="shared" si="0"/>
        <v>88.8</v>
      </c>
      <c r="H9" s="2">
        <f>VLOOKUP(C9,Vehicle_Params!$A:$B,2,FALSE)</f>
        <v>0.35</v>
      </c>
      <c r="I9" s="2">
        <f t="shared" si="1"/>
        <v>25.9</v>
      </c>
      <c r="J9" s="2">
        <f t="shared" si="2"/>
        <v>1065.5999999999999</v>
      </c>
      <c r="K9" s="2">
        <f t="shared" si="3"/>
        <v>888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25</v>
      </c>
      <c r="E10" s="2">
        <v>300</v>
      </c>
      <c r="F10" s="2">
        <f>VLOOKUP(C10,Vehicle_Params!$A:$C,3,FALSE)</f>
        <v>10</v>
      </c>
      <c r="G10" s="2">
        <f t="shared" si="0"/>
        <v>250</v>
      </c>
      <c r="H10" s="2">
        <f>VLOOKUP(C10,Vehicle_Params!$A:$B,2,FALSE)</f>
        <v>1.8</v>
      </c>
      <c r="I10" s="2">
        <f t="shared" si="1"/>
        <v>45</v>
      </c>
      <c r="J10" s="2">
        <f t="shared" si="2"/>
        <v>3000</v>
      </c>
      <c r="K10" s="2">
        <f t="shared" si="3"/>
        <v>300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7</v>
      </c>
      <c r="E12" s="2">
        <v>300</v>
      </c>
      <c r="F12" s="2">
        <f>VLOOKUP(C12,Vehicle_Params!$A:$C,3,FALSE)</f>
        <v>1</v>
      </c>
      <c r="G12" s="2">
        <f t="shared" si="0"/>
        <v>7</v>
      </c>
      <c r="H12" s="2">
        <f>VLOOKUP(C12,Vehicle_Params!$A:$B,2,FALSE)</f>
        <v>2.6</v>
      </c>
      <c r="I12" s="2">
        <f t="shared" si="1"/>
        <v>18.2</v>
      </c>
      <c r="J12" s="2">
        <f t="shared" si="2"/>
        <v>84</v>
      </c>
      <c r="K12" s="2">
        <f t="shared" si="3"/>
        <v>84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5.570312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112</v>
      </c>
      <c r="E2" s="2">
        <f>SUMIFS(Raw_Annotations!$I:$I,Raw_Annotations!$A:$A,$A2,Raw_Annotations!$B:$B,$B2)</f>
        <v>109.75000000000001</v>
      </c>
      <c r="F2" s="2">
        <f t="shared" ref="F2:F4" si="0">IF(C2=0,0,D2*3600/C2)</f>
        <v>1344</v>
      </c>
      <c r="G2" s="2">
        <f>SUMIFS(Raw_Annotations!$G:$G,Raw_Annotations!$A:$A,$A2,Raw_Annotations!$B:$B,$B2)</f>
        <v>386.4</v>
      </c>
      <c r="H2" s="2">
        <f t="shared" ref="H2:H4" si="1">IF(C2=0,0,G2*3600/C2)</f>
        <v>4636.8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260</v>
      </c>
      <c r="J2" s="2">
        <f t="shared" ref="J2:J4" si="2">IF(G2=0,0,I2/G2)</f>
        <v>0.67287784679089035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0.3553530751708428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126</v>
      </c>
      <c r="E3" s="2">
        <f>SUMIFS(Raw_Annotations!$I:$I,Raw_Annotations!$A:$A,$A3,Raw_Annotations!$B:$B,$B3)</f>
        <v>103.5</v>
      </c>
      <c r="F3" s="2">
        <f t="shared" si="0"/>
        <v>1512</v>
      </c>
      <c r="G3" s="2">
        <f>SUMIFS(Raw_Annotations!$G:$G,Raw_Annotations!$A:$A,$A3,Raw_Annotations!$B:$B,$B3)</f>
        <v>307.60000000000002</v>
      </c>
      <c r="H3" s="2">
        <f t="shared" si="1"/>
        <v>3691.2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160</v>
      </c>
      <c r="J3" s="2">
        <f t="shared" si="2"/>
        <v>0.52015604681404415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0.27826086956521739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219</v>
      </c>
      <c r="E4" s="2">
        <f>SUMIFS(Raw_Annotations!$I:$I,Raw_Annotations!$A:$A,$A4,Raw_Annotations!$B:$B,$B4)</f>
        <v>203.1</v>
      </c>
      <c r="F4" s="2">
        <f t="shared" si="0"/>
        <v>2628</v>
      </c>
      <c r="G4" s="2">
        <f>SUMIFS(Raw_Annotations!$G:$G,Raw_Annotations!$A:$A,$A4,Raw_Annotations!$B:$B,$B4)</f>
        <v>544.79999999999995</v>
      </c>
      <c r="H4" s="2">
        <f t="shared" si="1"/>
        <v>6537.5999999999995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280</v>
      </c>
      <c r="J4" s="2">
        <f t="shared" si="2"/>
        <v>0.51395007342143906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0.23535204332840964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2025-09-22T09:14:08Z</dcterms:modified>
</cp:coreProperties>
</file>