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643376C-9FF7-48FF-91B1-D6C8C4C319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fIdA2yX/+c3OUoknRSdB3kgB6fIZ20Ygj/u5b1ZPk8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H2" i="1"/>
  <c r="I2" i="1" s="1"/>
  <c r="F2" i="1"/>
  <c r="G2" i="1" s="1"/>
  <c r="E2" i="3" l="1"/>
  <c r="K2" i="3" s="1"/>
  <c r="I2" i="3"/>
  <c r="J4" i="1"/>
  <c r="I3" i="3"/>
  <c r="J10" i="1"/>
  <c r="J15" i="1"/>
  <c r="G4" i="3"/>
  <c r="J2" i="1"/>
  <c r="G2" i="3"/>
  <c r="J8" i="1"/>
  <c r="G3" i="3"/>
  <c r="I4" i="3"/>
  <c r="J16" i="1"/>
  <c r="J3" i="3" l="1"/>
  <c r="H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<sst xmlns="http://schemas.openxmlformats.org/spreadsheetml/2006/main" count="77" uniqueCount="35">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</sst>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2" sqref="F22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72</v>
      </c>
      <c r="E2" s="2">
        <v>300</v>
      </c>
      <c r="F2" s="2">
        <f>VLOOKUP(C2,Vehicle_Params!$A:$C,3,FALSE)</f>
        <v>1.5</v>
      </c>
      <c r="G2" s="2">
        <f t="shared" ref="G2:G19" si="0">IF(D2="",0,D2*F2)</f>
        <v>108</v>
      </c>
      <c r="H2" s="2">
        <f>VLOOKUP(C2,Vehicle_Params!$A:$B,2,FALSE)</f>
        <v>1</v>
      </c>
      <c r="I2" s="2">
        <f t="shared" ref="I2:I19" si="1">IF(D2="",0,D2*H2)</f>
        <v>72</v>
      </c>
      <c r="J2" s="2">
        <f t="shared" ref="J2:J19" si="2">IF(E2=0,0,G2*3600/E2)</f>
        <v>1296</v>
      </c>
      <c r="K2" s="2">
        <f t="shared" ref="K2:K19" si="3">IF(E2=0,0,IF(D2="",0,D2*3600/E2))</f>
        <v>864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41</v>
      </c>
      <c r="E3" s="2">
        <v>300</v>
      </c>
      <c r="F3" s="2">
        <f>VLOOKUP(C3,Vehicle_Params!$A:$C,3,FALSE)</f>
        <v>1.2</v>
      </c>
      <c r="G3" s="2">
        <f t="shared" si="0"/>
        <v>49.199999999999996</v>
      </c>
      <c r="H3" s="2">
        <f>VLOOKUP(C3,Vehicle_Params!$A:$B,2,FALSE)</f>
        <v>0.35</v>
      </c>
      <c r="I3" s="2">
        <f t="shared" si="1"/>
        <v>14.35</v>
      </c>
      <c r="J3" s="2">
        <f t="shared" si="2"/>
        <v>590.39999999999986</v>
      </c>
      <c r="K3" s="2">
        <f t="shared" si="3"/>
        <v>492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22</v>
      </c>
      <c r="E4" s="2">
        <v>300</v>
      </c>
      <c r="F4" s="2">
        <f>VLOOKUP(C4,Vehicle_Params!$A:$C,3,FALSE)</f>
        <v>10</v>
      </c>
      <c r="G4" s="2">
        <f t="shared" si="0"/>
        <v>220</v>
      </c>
      <c r="H4" s="2">
        <f>VLOOKUP(C4,Vehicle_Params!$A:$B,2,FALSE)</f>
        <v>1.8</v>
      </c>
      <c r="I4" s="2">
        <f t="shared" si="1"/>
        <v>39.6</v>
      </c>
      <c r="J4" s="2">
        <f t="shared" si="2"/>
        <v>2640</v>
      </c>
      <c r="K4" s="2">
        <f t="shared" si="3"/>
        <v>264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74</v>
      </c>
      <c r="E8" s="2">
        <v>300</v>
      </c>
      <c r="F8" s="2">
        <f>VLOOKUP(C8,Vehicle_Params!$A:$C,3,FALSE)</f>
        <v>1.5</v>
      </c>
      <c r="G8" s="2">
        <f t="shared" si="0"/>
        <v>111</v>
      </c>
      <c r="H8" s="2">
        <f>VLOOKUP(C8,Vehicle_Params!$A:$B,2,FALSE)</f>
        <v>1</v>
      </c>
      <c r="I8" s="2">
        <f t="shared" si="1"/>
        <v>74</v>
      </c>
      <c r="J8" s="2">
        <f t="shared" si="2"/>
        <v>1332</v>
      </c>
      <c r="K8" s="2">
        <f t="shared" si="3"/>
        <v>888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35</v>
      </c>
      <c r="E9" s="2">
        <v>300</v>
      </c>
      <c r="F9" s="2">
        <f>VLOOKUP(C9,Vehicle_Params!$A:$C,3,FALSE)</f>
        <v>1.2</v>
      </c>
      <c r="G9" s="2">
        <f t="shared" si="0"/>
        <v>42</v>
      </c>
      <c r="H9" s="2">
        <f>VLOOKUP(C9,Vehicle_Params!$A:$B,2,FALSE)</f>
        <v>0.35</v>
      </c>
      <c r="I9" s="2">
        <f t="shared" si="1"/>
        <v>12.25</v>
      </c>
      <c r="J9" s="2">
        <f t="shared" si="2"/>
        <v>504</v>
      </c>
      <c r="K9" s="2">
        <f t="shared" si="3"/>
        <v>420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17</v>
      </c>
      <c r="E10" s="2">
        <v>300</v>
      </c>
      <c r="F10" s="2">
        <f>VLOOKUP(C10,Vehicle_Params!$A:$C,3,FALSE)</f>
        <v>10</v>
      </c>
      <c r="G10" s="2">
        <f t="shared" si="0"/>
        <v>170</v>
      </c>
      <c r="H10" s="2">
        <f>VLOOKUP(C10,Vehicle_Params!$A:$B,2,FALSE)</f>
        <v>1.8</v>
      </c>
      <c r="I10" s="2">
        <f t="shared" si="1"/>
        <v>30.6</v>
      </c>
      <c r="J10" s="2">
        <f t="shared" si="2"/>
        <v>2040</v>
      </c>
      <c r="K10" s="2">
        <f t="shared" si="3"/>
        <v>204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38</v>
      </c>
      <c r="E15" s="2">
        <v>300</v>
      </c>
      <c r="F15" s="2">
        <f>VLOOKUP(C15,Vehicle_Params!$A:$C,3,FALSE)</f>
        <v>1.2</v>
      </c>
      <c r="G15" s="2">
        <f t="shared" si="0"/>
        <v>45.6</v>
      </c>
      <c r="H15" s="2">
        <f>VLOOKUP(C15,Vehicle_Params!$A:$B,2,FALSE)</f>
        <v>0.35</v>
      </c>
      <c r="I15" s="2">
        <f t="shared" si="1"/>
        <v>13.299999999999999</v>
      </c>
      <c r="J15" s="2">
        <f t="shared" si="2"/>
        <v>547.20000000000005</v>
      </c>
      <c r="K15" s="2">
        <f t="shared" si="3"/>
        <v>456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21</v>
      </c>
      <c r="E16" s="2">
        <v>300</v>
      </c>
      <c r="F16" s="2">
        <f>VLOOKUP(C16,Vehicle_Params!$A:$C,3,FALSE)</f>
        <v>10</v>
      </c>
      <c r="G16" s="2">
        <f t="shared" si="0"/>
        <v>210</v>
      </c>
      <c r="H16" s="2">
        <f>VLOOKUP(C16,Vehicle_Params!$A:$B,2,FALSE)</f>
        <v>1.8</v>
      </c>
      <c r="I16" s="2">
        <f t="shared" si="1"/>
        <v>37.800000000000004</v>
      </c>
      <c r="J16" s="2">
        <f t="shared" si="2"/>
        <v>2520</v>
      </c>
      <c r="K16" s="2">
        <f t="shared" si="3"/>
        <v>252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5</v>
      </c>
      <c r="E19" s="2">
        <v>300</v>
      </c>
      <c r="F19" s="2">
        <f>VLOOKUP(C19,Vehicle_Params!$A:$C,3,FALSE)</f>
        <v>2</v>
      </c>
      <c r="G19" s="2">
        <f t="shared" si="0"/>
        <v>10</v>
      </c>
      <c r="H19" s="2">
        <f>VLOOKUP(C19,Vehicle_Params!$A:$B,2,FALSE)</f>
        <v>0.6</v>
      </c>
      <c r="I19" s="2">
        <f t="shared" si="1"/>
        <v>3</v>
      </c>
      <c r="J19" s="2">
        <f t="shared" si="2"/>
        <v>120</v>
      </c>
      <c r="K19" s="2">
        <f t="shared" si="3"/>
        <v>60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D35" sqref="D35"/>
    </sheetView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28" sqref="E28"/>
    </sheetView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142</v>
      </c>
      <c r="E2" s="2">
        <f>SUMIFS(Raw_Annotations!$I:$I,Raw_Annotations!$A:$A,$A2,Raw_Annotations!$B:$B,$B2)</f>
        <v>138.54999999999998</v>
      </c>
      <c r="F2" s="2">
        <f t="shared" ref="F2:F4" si="0">IF(C2=0,0,D2*3600/C2)</f>
        <v>1704</v>
      </c>
      <c r="G2" s="2">
        <f>SUMIFS(Raw_Annotations!$G:$G,Raw_Annotations!$A:$A,$A2,Raw_Annotations!$B:$B,$B2)</f>
        <v>445.2</v>
      </c>
      <c r="H2" s="2">
        <f t="shared" ref="H2:H4" si="1">IF(C2=0,0,G2*3600/C2)</f>
        <v>5342.4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280</v>
      </c>
      <c r="J2" s="2">
        <f t="shared" ref="J2:J4" si="2">IF(G2=0,0,I2/G2)</f>
        <v>0.62893081761006286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0.32623601587874418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130</v>
      </c>
      <c r="E3" s="2">
        <f>SUMIFS(Raw_Annotations!$I:$I,Raw_Annotations!$A:$A,$A3,Raw_Annotations!$B:$B,$B3)</f>
        <v>123.25</v>
      </c>
      <c r="F3" s="2">
        <f t="shared" si="0"/>
        <v>1560</v>
      </c>
      <c r="G3" s="2">
        <f>SUMIFS(Raw_Annotations!$G:$G,Raw_Annotations!$A:$A,$A3,Raw_Annotations!$B:$B,$B3)</f>
        <v>329</v>
      </c>
      <c r="H3" s="2">
        <f t="shared" si="1"/>
        <v>3948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170</v>
      </c>
      <c r="J3" s="2">
        <f t="shared" si="2"/>
        <v>0.51671732522796354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0.24827586206896554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109</v>
      </c>
      <c r="E4" s="2">
        <f>SUMIFS(Raw_Annotations!$I:$I,Raw_Annotations!$A:$A,$A4,Raw_Annotations!$B:$B,$B4)</f>
        <v>104.29999999999998</v>
      </c>
      <c r="F4" s="2">
        <f t="shared" si="0"/>
        <v>1308</v>
      </c>
      <c r="G4" s="2">
        <f>SUMIFS(Raw_Annotations!$G:$G,Raw_Annotations!$A:$A,$A4,Raw_Annotations!$B:$B,$B4)</f>
        <v>389.6</v>
      </c>
      <c r="H4" s="2">
        <f t="shared" si="1"/>
        <v>4675.2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270</v>
      </c>
      <c r="J4" s="2">
        <f t="shared" si="2"/>
        <v>0.69301848049281312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0.41610738255033569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2025-09-22T09:16:25Z</dcterms:modified>
</cp:coreProperties>
</file>