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B3913AEF-AFA4-44D5-A25D-CB3C9F0E86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z/YcIe1ECmUy2wvIYG1kvcciba1M7XQvHqedfNSeDs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F18" i="1"/>
  <c r="G18" i="1" s="1"/>
  <c r="J18" i="1" s="1"/>
  <c r="K17" i="1"/>
  <c r="H17" i="1"/>
  <c r="I17" i="1" s="1"/>
  <c r="G17" i="1"/>
  <c r="J17" i="1" s="1"/>
  <c r="F17" i="1"/>
  <c r="K16" i="1"/>
  <c r="H16" i="1"/>
  <c r="I16" i="1" s="1"/>
  <c r="F16" i="1"/>
  <c r="G16" i="1" s="1"/>
  <c r="K15" i="1"/>
  <c r="H15" i="1"/>
  <c r="I15" i="1" s="1"/>
  <c r="E4" i="3" s="1"/>
  <c r="K4" i="3" s="1"/>
  <c r="G15" i="1"/>
  <c r="J15" i="1" s="1"/>
  <c r="F15" i="1"/>
  <c r="K14" i="1"/>
  <c r="I14" i="1"/>
  <c r="H14" i="1"/>
  <c r="G14" i="1"/>
  <c r="J14" i="1" s="1"/>
  <c r="F14" i="1"/>
  <c r="K13" i="1"/>
  <c r="J13" i="1"/>
  <c r="H13" i="1"/>
  <c r="I13" i="1" s="1"/>
  <c r="G13" i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I10" i="1"/>
  <c r="H10" i="1"/>
  <c r="F10" i="1"/>
  <c r="G10" i="1" s="1"/>
  <c r="K9" i="1"/>
  <c r="H9" i="1"/>
  <c r="I9" i="1" s="1"/>
  <c r="G9" i="1"/>
  <c r="J9" i="1" s="1"/>
  <c r="F9" i="1"/>
  <c r="K8" i="1"/>
  <c r="H8" i="1"/>
  <c r="I8" i="1" s="1"/>
  <c r="E3" i="3" s="1"/>
  <c r="K3" i="3" s="1"/>
  <c r="F8" i="1"/>
  <c r="G8" i="1" s="1"/>
  <c r="K7" i="1"/>
  <c r="H7" i="1"/>
  <c r="I7" i="1" s="1"/>
  <c r="G7" i="1"/>
  <c r="J7" i="1" s="1"/>
  <c r="F7" i="1"/>
  <c r="K6" i="1"/>
  <c r="I6" i="1"/>
  <c r="H6" i="1"/>
  <c r="G6" i="1"/>
  <c r="J6" i="1" s="1"/>
  <c r="F6" i="1"/>
  <c r="K5" i="1"/>
  <c r="H5" i="1"/>
  <c r="I5" i="1" s="1"/>
  <c r="E2" i="3" s="1"/>
  <c r="K2" i="3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H2" i="1"/>
  <c r="F2" i="1"/>
  <c r="G2" i="1" s="1"/>
  <c r="J10" i="1" l="1"/>
  <c r="I3" i="3"/>
  <c r="I2" i="3"/>
  <c r="J4" i="1"/>
  <c r="J2" i="1"/>
  <c r="G2" i="3"/>
  <c r="I4" i="3"/>
  <c r="G4" i="3"/>
  <c r="J16" i="1"/>
  <c r="J8" i="1"/>
  <c r="G3" i="3"/>
  <c r="H2" i="3" l="1"/>
  <c r="J2" i="3"/>
  <c r="J4" i="3"/>
  <c r="H4" i="3"/>
  <c r="J3" i="3"/>
  <c r="H3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<sst xmlns="http://schemas.openxmlformats.org/spreadsheetml/2006/main" count="77" uniqueCount="35">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</sst>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1" sqref="F21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94</v>
      </c>
      <c r="E2" s="2">
        <v>300</v>
      </c>
      <c r="F2" s="2">
        <f>VLOOKUP(C2,Vehicle_Params!$A:$C,3,FALSE)</f>
        <v>1.5</v>
      </c>
      <c r="G2" s="2">
        <f t="shared" ref="G2:G19" si="0">IF(D2="",0,D2*F2)</f>
        <v>141</v>
      </c>
      <c r="H2" s="2">
        <f>VLOOKUP(C2,Vehicle_Params!$A:$B,2,FALSE)</f>
        <v>1</v>
      </c>
      <c r="I2" s="2">
        <f t="shared" ref="I2:I19" si="1">IF(D2="",0,D2*H2)</f>
        <v>94</v>
      </c>
      <c r="J2" s="2">
        <f t="shared" ref="J2:J19" si="2">IF(E2=0,0,G2*3600/E2)</f>
        <v>1692</v>
      </c>
      <c r="K2" s="2">
        <f t="shared" ref="K2:K19" si="3">IF(E2=0,0,IF(D2="",0,D2*3600/E2))</f>
        <v>1128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51</v>
      </c>
      <c r="E3" s="2">
        <v>300</v>
      </c>
      <c r="F3" s="2">
        <f>VLOOKUP(C3,Vehicle_Params!$A:$C,3,FALSE)</f>
        <v>1.2</v>
      </c>
      <c r="G3" s="2">
        <f t="shared" si="0"/>
        <v>61.199999999999996</v>
      </c>
      <c r="H3" s="2">
        <f>VLOOKUP(C3,Vehicle_Params!$A:$B,2,FALSE)</f>
        <v>0.35</v>
      </c>
      <c r="I3" s="2">
        <f t="shared" si="1"/>
        <v>17.849999999999998</v>
      </c>
      <c r="J3" s="2">
        <f t="shared" si="2"/>
        <v>734.39999999999986</v>
      </c>
      <c r="K3" s="2">
        <f t="shared" si="3"/>
        <v>612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21</v>
      </c>
      <c r="E4" s="2">
        <v>300</v>
      </c>
      <c r="F4" s="2">
        <f>VLOOKUP(C4,Vehicle_Params!$A:$C,3,FALSE)</f>
        <v>10</v>
      </c>
      <c r="G4" s="2">
        <f t="shared" si="0"/>
        <v>210</v>
      </c>
      <c r="H4" s="2">
        <f>VLOOKUP(C4,Vehicle_Params!$A:$B,2,FALSE)</f>
        <v>1.8</v>
      </c>
      <c r="I4" s="2">
        <f t="shared" si="1"/>
        <v>37.800000000000004</v>
      </c>
      <c r="J4" s="2">
        <f t="shared" si="2"/>
        <v>2520</v>
      </c>
      <c r="K4" s="2">
        <f t="shared" si="3"/>
        <v>252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2</v>
      </c>
      <c r="E6" s="2">
        <v>300</v>
      </c>
      <c r="F6" s="2">
        <f>VLOOKUP(C6,Vehicle_Params!$A:$C,3,FALSE)</f>
        <v>1</v>
      </c>
      <c r="G6" s="2">
        <f t="shared" si="0"/>
        <v>2</v>
      </c>
      <c r="H6" s="2">
        <f>VLOOKUP(C6,Vehicle_Params!$A:$B,2,FALSE)</f>
        <v>2.6</v>
      </c>
      <c r="I6" s="2">
        <f t="shared" si="1"/>
        <v>5.2</v>
      </c>
      <c r="J6" s="2">
        <f t="shared" si="2"/>
        <v>24</v>
      </c>
      <c r="K6" s="2">
        <f t="shared" si="3"/>
        <v>24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57</v>
      </c>
      <c r="E8" s="2">
        <v>300</v>
      </c>
      <c r="F8" s="2">
        <f>VLOOKUP(C8,Vehicle_Params!$A:$C,3,FALSE)</f>
        <v>1.5</v>
      </c>
      <c r="G8" s="2">
        <f t="shared" si="0"/>
        <v>85.5</v>
      </c>
      <c r="H8" s="2">
        <f>VLOOKUP(C8,Vehicle_Params!$A:$B,2,FALSE)</f>
        <v>1</v>
      </c>
      <c r="I8" s="2">
        <f t="shared" si="1"/>
        <v>57</v>
      </c>
      <c r="J8" s="2">
        <f t="shared" si="2"/>
        <v>1026</v>
      </c>
      <c r="K8" s="2">
        <f t="shared" si="3"/>
        <v>684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33</v>
      </c>
      <c r="E9" s="2">
        <v>300</v>
      </c>
      <c r="F9" s="2">
        <f>VLOOKUP(C9,Vehicle_Params!$A:$C,3,FALSE)</f>
        <v>1.2</v>
      </c>
      <c r="G9" s="2">
        <f t="shared" si="0"/>
        <v>39.6</v>
      </c>
      <c r="H9" s="2">
        <f>VLOOKUP(C9,Vehicle_Params!$A:$B,2,FALSE)</f>
        <v>0.35</v>
      </c>
      <c r="I9" s="2">
        <f t="shared" si="1"/>
        <v>11.549999999999999</v>
      </c>
      <c r="J9" s="2">
        <f t="shared" si="2"/>
        <v>475.2</v>
      </c>
      <c r="K9" s="2">
        <f t="shared" si="3"/>
        <v>396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28</v>
      </c>
      <c r="E10" s="2">
        <v>300</v>
      </c>
      <c r="F10" s="2">
        <f>VLOOKUP(C10,Vehicle_Params!$A:$C,3,FALSE)</f>
        <v>10</v>
      </c>
      <c r="G10" s="2">
        <f t="shared" si="0"/>
        <v>280</v>
      </c>
      <c r="H10" s="2">
        <f>VLOOKUP(C10,Vehicle_Params!$A:$B,2,FALSE)</f>
        <v>1.8</v>
      </c>
      <c r="I10" s="2">
        <f t="shared" si="1"/>
        <v>50.4</v>
      </c>
      <c r="J10" s="2">
        <f t="shared" si="2"/>
        <v>3360</v>
      </c>
      <c r="K10" s="2">
        <f t="shared" si="3"/>
        <v>336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4</v>
      </c>
      <c r="E12" s="2">
        <v>300</v>
      </c>
      <c r="F12" s="2">
        <f>VLOOKUP(C12,Vehicle_Params!$A:$C,3,FALSE)</f>
        <v>1</v>
      </c>
      <c r="G12" s="2">
        <f t="shared" si="0"/>
        <v>4</v>
      </c>
      <c r="H12" s="2">
        <f>VLOOKUP(C12,Vehicle_Params!$A:$B,2,FALSE)</f>
        <v>2.6</v>
      </c>
      <c r="I12" s="2">
        <f t="shared" si="1"/>
        <v>10.4</v>
      </c>
      <c r="J12" s="2">
        <f t="shared" si="2"/>
        <v>48</v>
      </c>
      <c r="K12" s="2">
        <f t="shared" si="3"/>
        <v>48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44</v>
      </c>
      <c r="E14" s="2">
        <v>300</v>
      </c>
      <c r="F14" s="2">
        <f>VLOOKUP(C14,Vehicle_Params!$A:$C,3,FALSE)</f>
        <v>1.5</v>
      </c>
      <c r="G14" s="2">
        <f t="shared" si="0"/>
        <v>66</v>
      </c>
      <c r="H14" s="2">
        <f>VLOOKUP(C14,Vehicle_Params!$A:$B,2,FALSE)</f>
        <v>1</v>
      </c>
      <c r="I14" s="2">
        <f t="shared" si="1"/>
        <v>44</v>
      </c>
      <c r="J14" s="2">
        <f t="shared" si="2"/>
        <v>792</v>
      </c>
      <c r="K14" s="2">
        <f t="shared" si="3"/>
        <v>528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26</v>
      </c>
      <c r="E15" s="2">
        <v>300</v>
      </c>
      <c r="F15" s="2">
        <f>VLOOKUP(C15,Vehicle_Params!$A:$C,3,FALSE)</f>
        <v>1.2</v>
      </c>
      <c r="G15" s="2">
        <f t="shared" si="0"/>
        <v>31.2</v>
      </c>
      <c r="H15" s="2">
        <f>VLOOKUP(C15,Vehicle_Params!$A:$B,2,FALSE)</f>
        <v>0.35</v>
      </c>
      <c r="I15" s="2">
        <f t="shared" si="1"/>
        <v>9.1</v>
      </c>
      <c r="J15" s="2">
        <f t="shared" si="2"/>
        <v>374.4</v>
      </c>
      <c r="K15" s="2">
        <f t="shared" si="3"/>
        <v>312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171</v>
      </c>
      <c r="E2" s="2">
        <f>SUMIFS(Raw_Annotations!$I:$I,Raw_Annotations!$A:$A,$A2,Raw_Annotations!$B:$B,$B2)</f>
        <v>161.04999999999998</v>
      </c>
      <c r="F2" s="2">
        <f t="shared" ref="F2:F4" si="0">IF(C2=0,0,D2*3600/C2)</f>
        <v>2052</v>
      </c>
      <c r="G2" s="2">
        <f>SUMIFS(Raw_Annotations!$G:$G,Raw_Annotations!$A:$A,$A2,Raw_Annotations!$B:$B,$B2)</f>
        <v>476.2</v>
      </c>
      <c r="H2" s="2">
        <f t="shared" ref="H2:H4" si="1">IF(C2=0,0,G2*3600/C2)</f>
        <v>5714.4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270</v>
      </c>
      <c r="J2" s="2">
        <f t="shared" ref="J2:J4" si="2">IF(G2=0,0,I2/G2)</f>
        <v>0.5669886602267955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0.26948152747593923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126</v>
      </c>
      <c r="E3" s="2">
        <f>SUMIFS(Raw_Annotations!$I:$I,Raw_Annotations!$A:$A,$A3,Raw_Annotations!$B:$B,$B3)</f>
        <v>136.14999999999998</v>
      </c>
      <c r="F3" s="2">
        <f t="shared" si="0"/>
        <v>1512</v>
      </c>
      <c r="G3" s="2">
        <f>SUMIFS(Raw_Annotations!$G:$G,Raw_Annotations!$A:$A,$A3,Raw_Annotations!$B:$B,$B3)</f>
        <v>473.1</v>
      </c>
      <c r="H3" s="2">
        <f t="shared" si="1"/>
        <v>5677.2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340</v>
      </c>
      <c r="J3" s="2">
        <f t="shared" si="2"/>
        <v>0.71866413020503062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0.4113110539845759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89</v>
      </c>
      <c r="E4" s="2">
        <f>SUMIFS(Raw_Annotations!$I:$I,Raw_Annotations!$A:$A,$A4,Raw_Annotations!$B:$B,$B4)</f>
        <v>90.100000000000009</v>
      </c>
      <c r="F4" s="2">
        <f t="shared" si="0"/>
        <v>1068</v>
      </c>
      <c r="G4" s="2">
        <f>SUMIFS(Raw_Annotations!$G:$G,Raw_Annotations!$A:$A,$A4,Raw_Annotations!$B:$B,$B4)</f>
        <v>275.2</v>
      </c>
      <c r="H4" s="2">
        <f t="shared" si="1"/>
        <v>3302.4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0.61773255813953487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0.28190899001109876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2025-09-22T09:15:44Z</dcterms:modified>
</cp:coreProperties>
</file>