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BE52C54-5975-4EFC-BC17-C499E910C6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<sst xmlns="http://schemas.openxmlformats.org/spreadsheetml/2006/main" count="102" uniqueCount="38">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</sst>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9" zoomScale="145" zoomScaleNormal="145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23</v>
      </c>
      <c r="E2">
        <v>300</v>
      </c>
      <c r="F2">
        <v>1.5</v>
      </c>
      <c r="G2">
        <f t="shared" ref="G2:G25" si="0">IF(D2="",0,D2*F2)</f>
        <v>34.5</v>
      </c>
      <c r="H2">
        <f>VLOOKUP(C2,Vehicle_Params!$A:$B,2,FALSE)</f>
        <v>1</v>
      </c>
      <c r="I2">
        <f t="shared" ref="I2:I25" si="1">IF(D2="",0,D2*H2)</f>
        <v>23</v>
      </c>
      <c r="J2">
        <f t="shared" ref="J2:J25" si="2">IF(E2=0,0,G2*3600/E2)</f>
        <v>414</v>
      </c>
      <c r="K2">
        <f t="shared" ref="K2:K25" si="3">IF(E2=0,0,IF(D2="",0,D2*3600/E2))</f>
        <v>276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300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216</v>
      </c>
      <c r="K3">
        <f t="shared" si="3"/>
        <v>180</v>
      </c>
    </row>
    <row r="4" spans="1:11" x14ac:dyDescent="0.25">
      <c r="A4">
        <v>2</v>
      </c>
      <c r="B4" t="s">
        <v>5</v>
      </c>
      <c r="C4" t="s">
        <v>8</v>
      </c>
      <c r="D4">
        <v>5</v>
      </c>
      <c r="E4">
        <v>300</v>
      </c>
      <c r="F4">
        <f>VLOOKUP(C4,Vehicle_Params!$A:$C,3,FALSE)</f>
        <v>10</v>
      </c>
      <c r="G4">
        <f t="shared" si="0"/>
        <v>50</v>
      </c>
      <c r="H4">
        <f>VLOOKUP(C4,Vehicle_Params!$A:$B,2,FALSE)</f>
        <v>1.8</v>
      </c>
      <c r="I4">
        <f t="shared" si="1"/>
        <v>9</v>
      </c>
      <c r="J4">
        <f t="shared" si="2"/>
        <v>600</v>
      </c>
      <c r="K4">
        <f t="shared" si="3"/>
        <v>60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1</v>
      </c>
      <c r="E6">
        <v>300</v>
      </c>
      <c r="F6">
        <f>VLOOKUP(C6,Vehicle_Params!$A:$C,3,FALSE)</f>
        <v>1</v>
      </c>
      <c r="G6">
        <f t="shared" si="0"/>
        <v>1</v>
      </c>
      <c r="H6">
        <f>VLOOKUP(C6,Vehicle_Params!$A:$B,2,FALSE)</f>
        <v>2.6</v>
      </c>
      <c r="I6">
        <f t="shared" si="1"/>
        <v>2.6</v>
      </c>
      <c r="J6">
        <f t="shared" si="2"/>
        <v>12</v>
      </c>
      <c r="K6">
        <f t="shared" si="3"/>
        <v>12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12</v>
      </c>
      <c r="E8">
        <v>300</v>
      </c>
      <c r="F8">
        <f>VLOOKUP(C8,Vehicle_Params!$A:$C,3,FALSE)</f>
        <v>1.5</v>
      </c>
      <c r="G8">
        <f t="shared" si="0"/>
        <v>18</v>
      </c>
      <c r="H8">
        <f>VLOOKUP(C8,Vehicle_Params!$A:$B,2,FALSE)</f>
        <v>1</v>
      </c>
      <c r="I8">
        <f t="shared" si="1"/>
        <v>12</v>
      </c>
      <c r="J8">
        <f t="shared" si="2"/>
        <v>216</v>
      </c>
      <c r="K8">
        <f t="shared" si="3"/>
        <v>144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2</v>
      </c>
      <c r="B10" t="s">
        <v>12</v>
      </c>
      <c r="C10" t="s">
        <v>8</v>
      </c>
      <c r="D10">
        <v>2</v>
      </c>
      <c r="E10">
        <v>300</v>
      </c>
      <c r="F10">
        <f>VLOOKUP(C10,Vehicle_Params!$A:$C,3,FALSE)</f>
        <v>10</v>
      </c>
      <c r="G10">
        <f t="shared" si="0"/>
        <v>20</v>
      </c>
      <c r="H10">
        <f>VLOOKUP(C10,Vehicle_Params!$A:$B,2,FALSE)</f>
        <v>1.8</v>
      </c>
      <c r="I10">
        <f t="shared" si="1"/>
        <v>3.6</v>
      </c>
      <c r="J10">
        <f t="shared" si="2"/>
        <v>240</v>
      </c>
      <c r="K10">
        <f t="shared" si="3"/>
        <v>24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300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48</v>
      </c>
      <c r="K12">
        <f t="shared" si="3"/>
        <v>48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2</v>
      </c>
      <c r="B14" t="s">
        <v>13</v>
      </c>
      <c r="C14" t="s">
        <v>6</v>
      </c>
      <c r="D14">
        <v>66</v>
      </c>
      <c r="E14">
        <v>300</v>
      </c>
      <c r="F14">
        <f>VLOOKUP(C14,Vehicle_Params!$A:$C,3,FALSE)</f>
        <v>1.5</v>
      </c>
      <c r="G14">
        <f t="shared" si="0"/>
        <v>99</v>
      </c>
      <c r="H14">
        <f>VLOOKUP(C14,Vehicle_Params!$A:$B,2,FALSE)</f>
        <v>1</v>
      </c>
      <c r="I14">
        <f t="shared" si="1"/>
        <v>66</v>
      </c>
      <c r="J14">
        <f t="shared" si="2"/>
        <v>1188</v>
      </c>
      <c r="K14">
        <f t="shared" si="3"/>
        <v>792</v>
      </c>
    </row>
    <row r="15" spans="1:11" x14ac:dyDescent="0.25">
      <c r="A15">
        <v>2</v>
      </c>
      <c r="B15" t="s">
        <v>13</v>
      </c>
      <c r="C15" t="s">
        <v>7</v>
      </c>
      <c r="D15">
        <v>39</v>
      </c>
      <c r="E15">
        <v>300</v>
      </c>
      <c r="F15">
        <f>VLOOKUP(C15,Vehicle_Params!$A:$C,3,FALSE)</f>
        <v>1.2</v>
      </c>
      <c r="G15">
        <f t="shared" si="0"/>
        <v>46.8</v>
      </c>
      <c r="H15">
        <f>VLOOKUP(C15,Vehicle_Params!$A:$B,2,FALSE)</f>
        <v>0.35</v>
      </c>
      <c r="I15">
        <f t="shared" si="1"/>
        <v>13.649999999999999</v>
      </c>
      <c r="J15">
        <f t="shared" si="2"/>
        <v>561.6</v>
      </c>
      <c r="K15">
        <f t="shared" si="3"/>
        <v>468</v>
      </c>
    </row>
    <row r="16" spans="1:11" x14ac:dyDescent="0.25">
      <c r="A16">
        <v>2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80</v>
      </c>
      <c r="E20">
        <v>300</v>
      </c>
      <c r="F20">
        <f>VLOOKUP(C20,Vehicle_Params!$A:$C,3,FALSE)</f>
        <v>1.5</v>
      </c>
      <c r="G20">
        <f t="shared" si="0"/>
        <v>120</v>
      </c>
      <c r="H20">
        <f>VLOOKUP(C20,Vehicle_Params!$A:$B,2,FALSE)</f>
        <v>1</v>
      </c>
      <c r="I20">
        <f t="shared" si="1"/>
        <v>80</v>
      </c>
      <c r="J20">
        <f t="shared" si="2"/>
        <v>1440</v>
      </c>
      <c r="K20">
        <f t="shared" si="3"/>
        <v>960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300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360</v>
      </c>
      <c r="K21">
        <f t="shared" si="3"/>
        <v>300</v>
      </c>
    </row>
    <row r="22" spans="1:11" x14ac:dyDescent="0.25">
      <c r="A22">
        <v>2</v>
      </c>
      <c r="B22" t="s">
        <v>14</v>
      </c>
      <c r="C22" t="s">
        <v>8</v>
      </c>
      <c r="D22">
        <v>9</v>
      </c>
      <c r="E22">
        <v>300</v>
      </c>
      <c r="F22">
        <f>VLOOKUP(C22,Vehicle_Params!$A:$C,3,FALSE)</f>
        <v>10</v>
      </c>
      <c r="G22">
        <f t="shared" si="0"/>
        <v>90</v>
      </c>
      <c r="H22">
        <f>VLOOKUP(C22,Vehicle_Params!$A:$B,2,FALSE)</f>
        <v>1.8</v>
      </c>
      <c r="I22">
        <f t="shared" si="1"/>
        <v>16.2</v>
      </c>
      <c r="J22">
        <f t="shared" si="2"/>
        <v>1080</v>
      </c>
      <c r="K22">
        <f t="shared" si="3"/>
        <v>108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46</v>
      </c>
      <c r="E2">
        <f>SUMIFS(Raw_Annotations!$I:$I,Raw_Annotations!$A:$A,$A2,Raw_Annotations!$B:$B,$B2)</f>
        <v>41.050000000000004</v>
      </c>
      <c r="F2">
        <f>IF(C2=0,0,D2*3600/C2)</f>
        <v>552</v>
      </c>
      <c r="G2">
        <f>SUMIFS(Raw_Annotations!$G:$G,Raw_Annotations!$A:$A,$A2,Raw_Annotations!$B:$B,$B2)</f>
        <v>107.5</v>
      </c>
      <c r="H2">
        <f>IF(C2=0,0,G2*3600/C2)</f>
        <v>1290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50</v>
      </c>
      <c r="J2">
        <f>IF(G2=0,0,I2/G2)</f>
        <v>0.46511627906976744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0.21924482338611448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28</v>
      </c>
      <c r="E3">
        <f>SUMIFS(Raw_Annotations!$I:$I,Raw_Annotations!$A:$A,$A3,Raw_Annotations!$B:$B,$B3)</f>
        <v>30.000000000000004</v>
      </c>
      <c r="F3">
        <f>IF(C3=0,0,D3*3600/C3)</f>
        <v>336</v>
      </c>
      <c r="G3">
        <f>SUMIFS(Raw_Annotations!$G:$G,Raw_Annotations!$A:$A,$A3,Raw_Annotations!$B:$B,$B3)</f>
        <v>55.6</v>
      </c>
      <c r="H3">
        <f>IF(C3=0,0,G3*3600/C3)</f>
        <v>667.2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>
        <f>IF(G3=0,0,I3/G3)</f>
        <v>0.35971223021582732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119</v>
      </c>
      <c r="E4">
        <f>SUMIFS(Raw_Annotations!$I:$I,Raw_Annotations!$A:$A,$A4,Raw_Annotations!$B:$B,$B4)</f>
        <v>107.45</v>
      </c>
      <c r="F4">
        <f>IF(C4=0,0,D4*3600/C4)</f>
        <v>1428</v>
      </c>
      <c r="G4">
        <f>SUMIFS(Raw_Annotations!$G:$G,Raw_Annotations!$A:$A,$A4,Raw_Annotations!$B:$B,$B4)</f>
        <v>287.8</v>
      </c>
      <c r="H4">
        <f>IF(C4=0,0,G4*3600/C4)</f>
        <v>3453.6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>
        <f>IF(G4=0,0,I4/G4)</f>
        <v>0.48644892286309938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0.21033038622615172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121</v>
      </c>
      <c r="E5">
        <f>SUMIFS(Raw_Annotations!$I:$I,Raw_Annotations!$A:$A,$A5,Raw_Annotations!$B:$B,$B5)</f>
        <v>123.75</v>
      </c>
      <c r="F5">
        <f>IF(C5=0,0,D5*3600/C5)</f>
        <v>1452</v>
      </c>
      <c r="G5">
        <f>SUMIFS(Raw_Annotations!$G:$G,Raw_Annotations!$A:$A,$A5,Raw_Annotations!$B:$B,$B5)</f>
        <v>334</v>
      </c>
      <c r="H5">
        <f>IF(C5=0,0,G5*3600/C5)</f>
        <v>4008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0.53892215568862278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0.19878787878787876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2025-09-21T12:41:37Z</dcterms:modified>
</cp:coreProperties>
</file>